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theme/themeOverride5.xml" ContentType="application/vnd.openxmlformats-officedocument.themeOverrid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theme/themeOverride6.xml" ContentType="application/vnd.openxmlformats-officedocument.themeOverrid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C:\Users\kub\Documents\Excel\UserFormZeichnen\AllStiff_Release\2020_04\"/>
    </mc:Choice>
  </mc:AlternateContent>
  <bookViews>
    <workbookView xWindow="0" yWindow="0" windowWidth="19200" windowHeight="7450"/>
  </bookViews>
  <sheets>
    <sheet name="Knoten" sheetId="1" r:id="rId1"/>
    <sheet name="System" sheetId="2" r:id="rId2"/>
    <sheet name="Normalkraft" sheetId="3" r:id="rId3"/>
    <sheet name="Querkraft" sheetId="4" r:id="rId4"/>
    <sheet name="Momente" sheetId="5" r:id="rId5"/>
    <sheet name="SensA" sheetId="6" r:id="rId6"/>
    <sheet name="L-V" sheetId="7" r:id="rId7"/>
    <sheet name="PlotData" sheetId="8" r:id="rId8"/>
    <sheet name="PlotM" sheetId="9" r:id="rId9"/>
    <sheet name="PlotQ" sheetId="10" r:id="rId10"/>
    <sheet name="PlotN" sheetId="11" r:id="rId11"/>
    <sheet name="PlotS" sheetId="12" r:id="rId12"/>
    <sheet name="SetUp" sheetId="13" r:id="rId13"/>
  </sheets>
  <externalReferences>
    <externalReference r:id="rId14"/>
  </externalReferences>
  <definedNames>
    <definedName name="alphaT_ele">System!$AD$3:$AD$43</definedName>
    <definedName name="Astr">[1]Element!$G$10</definedName>
    <definedName name="Ax_node">Knoten!$N$2:$N$42</definedName>
    <definedName name="Az_node">Knoten!$O$2:$O$42</definedName>
    <definedName name="Bettungsziffer_ele">System!$AP$3:$AP$43</definedName>
    <definedName name="Bstr">[1]Element!$H$10</definedName>
    <definedName name="cos">[1]Element!$K$53</definedName>
    <definedName name="Cstr">[1]Element!$I$10</definedName>
    <definedName name="Deform_ende_x">PlotData!$BL$3:$BL$43</definedName>
    <definedName name="Deform_ende_z">PlotData!$BY$3:$BY$43</definedName>
    <definedName name="Deform_start_x">PlotData!$BB$3:$BB$43</definedName>
    <definedName name="Deform_start_z">PlotData!$BO$3:$BO$43</definedName>
    <definedName name="deltaTM_ele">System!$AB$3:$AB$43</definedName>
    <definedName name="deltaTN_ele">System!$AC$3:$AC$43</definedName>
    <definedName name="e_1">[1]Ksys!#REF!</definedName>
    <definedName name="e_2">[1]Ksys!#REF!</definedName>
    <definedName name="e1_ele">System!$Y$3:$Y$43</definedName>
    <definedName name="e2_ele">System!$Z$3:$Z$43</definedName>
    <definedName name="EA">[1]Element!$D$7</definedName>
    <definedName name="EA_ele">System!$H$3:$H$43</definedName>
    <definedName name="EI">[1]Element!$C$7</definedName>
    <definedName name="EI_ele">System!$G$3:$G$43</definedName>
    <definedName name="Einflusslinie_node">Knoten!$AD$2:$AD$42</definedName>
    <definedName name="Einheitslast_ele">System!$AQ$3:$AQ$43</definedName>
    <definedName name="ele_cosinus">System!$K$121:$K$161</definedName>
    <definedName name="ele_grav">System!$AM$3:$AM$43</definedName>
    <definedName name="ele_N_ThIO">System!$AI$3:$AI$43</definedName>
    <definedName name="ele_Parameter">System!$AT$3:$AT$43</definedName>
    <definedName name="ele_Response">System!$AS$3:$AS$43</definedName>
    <definedName name="ele_snow">System!$AN$3:$AN$43</definedName>
    <definedName name="ele_wind">System!$AO$3:$AO$43</definedName>
    <definedName name="ElementNummer">[1]Element!$D$1</definedName>
    <definedName name="f_ele">System!$AA$3:$AA$43</definedName>
    <definedName name="FGphi_node">Knoten!$G$2:$G$42</definedName>
    <definedName name="FGu_node">Knoten!$E$2:$E$42</definedName>
    <definedName name="FGw_node">Knoten!$F$2:$F$42</definedName>
    <definedName name="Fku_node">Knoten!$T$2:$T$42</definedName>
    <definedName name="Fkw_node">Knoten!$U$2:$U$42</definedName>
    <definedName name="GAs_ele">System!$I$3:$I$43</definedName>
    <definedName name="GE">[1]Element!$M$10</definedName>
    <definedName name="GE_ele">System!$J$3:$J$43</definedName>
    <definedName name="h_ele">System!$AE$3:$AE$43</definedName>
    <definedName name="k_e">[1]Element!$C$16:$H$21</definedName>
    <definedName name="k_Global">[1]Element!$C$26:$H$31</definedName>
    <definedName name="Knoten_a">System!$C$3:$C$43</definedName>
    <definedName name="Knoten_b">System!$D$3:$D$43</definedName>
    <definedName name="knoten_delete">Knoten!$C$3:$AD$42</definedName>
    <definedName name="Knoten_reset">Knoten!$H$3:$AC$42</definedName>
    <definedName name="Knotendaten">Knoten!$C$3:$AD$42</definedName>
    <definedName name="Knotenverdrehung_node">Knoten!$W$2:$W$42</definedName>
    <definedName name="kphi_node">Knoten!$S$2:$S$42</definedName>
    <definedName name="ku_node">Knoten!$Q$2:$Q$42</definedName>
    <definedName name="kw_node">Knoten!$R$2:$R$42</definedName>
    <definedName name="L">[1]Element!$G$7</definedName>
    <definedName name="Laenge_ele">System!$E$3:$E$43</definedName>
    <definedName name="Lastfaktor">Knoten!$AF$23</definedName>
    <definedName name="lin_qxi">System!$N$121:$N$161</definedName>
    <definedName name="lin_qxk">System!$O$121:$O$161</definedName>
    <definedName name="lin_qzi">System!$P$121:$P$161</definedName>
    <definedName name="lin_qzk">System!$Q$121:$Q$161</definedName>
    <definedName name="MAy_node">Knoten!$P$2:$P$42</definedName>
    <definedName name="Mi">[1]Element!$N$18</definedName>
    <definedName name="Mk">[1]Element!$N$21</definedName>
    <definedName name="Mkphi_node">Knoten!$V$2:$V$42</definedName>
    <definedName name="Mpl_ele">System!$AR$3:$AR$43</definedName>
    <definedName name="Mpl_node">Knoten!$X$2:$X$42</definedName>
    <definedName name="My_node">Knoten!$J$2:$J$42</definedName>
    <definedName name="N">[1]Element!$C$10</definedName>
    <definedName name="p">[1]Element!$L$16:$L$21</definedName>
    <definedName name="P_ele">System!$X$3:$X$43</definedName>
    <definedName name="Parameter">Momente!$T$47</definedName>
    <definedName name="phi_node">Knoten!$M$2:$M$42</definedName>
    <definedName name="phi0_node">Knoten!$AC$2:$AC$42</definedName>
    <definedName name="psi">[1]Element!$E$10</definedName>
    <definedName name="psizero_ele">System!$AG$3:$AG$43</definedName>
    <definedName name="Px_node">Knoten!$H$2:$H$42</definedName>
    <definedName name="Pz_node">Knoten!$I$2:$I$42</definedName>
    <definedName name="qs" localSheetId="0">-8*N*w0/L^2</definedName>
    <definedName name="qs" localSheetId="6">-8*N*w0/L^2</definedName>
    <definedName name="qs" localSheetId="4">-8*N*w0/L^2</definedName>
    <definedName name="qs" localSheetId="2">-8*N*w0/L^2</definedName>
    <definedName name="qs" localSheetId="7">-8*N*w0/L^2</definedName>
    <definedName name="qs" localSheetId="8">-8*N*w0/L^2</definedName>
    <definedName name="qs" localSheetId="10">-8*N*w0/L^2</definedName>
    <definedName name="qs" localSheetId="9">-8*N*w0/L^2</definedName>
    <definedName name="qs" localSheetId="3">-8*N*w0/L^2</definedName>
    <definedName name="qs" localSheetId="12">-8*N*w0/L^2</definedName>
    <definedName name="qs" localSheetId="1">-8*N*w0/L^2</definedName>
    <definedName name="qs">-8*N*w0/L^2</definedName>
    <definedName name="qx">[1]Element!$E$7</definedName>
    <definedName name="qxGlob_ele">System!$N$3:$N$43</definedName>
    <definedName name="qxi_glob">System!$T$3:$T$43</definedName>
    <definedName name="qxiGlob_ele">System!$T$3:$T$43</definedName>
    <definedName name="qxiLoc_ele">System!$P$3:$P$43</definedName>
    <definedName name="qxk_glob">System!$U$3:$U$43</definedName>
    <definedName name="qxkGlob_ele">System!$U$3:$U$43</definedName>
    <definedName name="qxkLoc_ele">System!$Q$3:$Q$43</definedName>
    <definedName name="qxLoc_ele">System!$L$3:$L$43</definedName>
    <definedName name="qz">[1]Element!$F$7</definedName>
    <definedName name="qzGlob_ele">System!$O$3:$O$43</definedName>
    <definedName name="qzi_glob">System!$V$3:$V$43</definedName>
    <definedName name="qziGlob_ele">System!$V$3:$V$43</definedName>
    <definedName name="qziLoc_ele">System!$R$3:$R$43</definedName>
    <definedName name="qzk_glob">System!$W$3:$W$43</definedName>
    <definedName name="qzkGlob_ele">System!$W$3:$W$43</definedName>
    <definedName name="qzkLoc_ele">System!$S$3:$S$43</definedName>
    <definedName name="qzLoc_ele">System!$M$3:$M$43</definedName>
    <definedName name="S_ele">System!$AH$3:$AH$43</definedName>
    <definedName name="SetUpdaten">SetUp!$A$1:$B$33</definedName>
    <definedName name="sin">[1]Element!$J$53</definedName>
    <definedName name="system_delete">System!$C$4:$AR$43</definedName>
    <definedName name="system_reset">System!$L$4:$AO$43</definedName>
    <definedName name="systemdaten">System!$C$4:$AT$43</definedName>
    <definedName name="T">[1]Element!$C$53:$H$58</definedName>
    <definedName name="Theorie_ele">System!$K$3:$K$43</definedName>
    <definedName name="ThIIIOdX">System!$AJ$3:$AJ$43</definedName>
    <definedName name="ThIIIOdY">System!$AK$3:$AK$43</definedName>
    <definedName name="ThIIIOpsi">System!$AL$3:$AL$43</definedName>
    <definedName name="u_node">Knoten!$K$2:$K$42</definedName>
    <definedName name="u0_node">Knoten!$AA$2:$AA$42</definedName>
    <definedName name="v">[1]Element!$F$44:$F$49</definedName>
    <definedName name="Vstr">[1]Element!$K$10</definedName>
    <definedName name="w_node">Knoten!$L$2:$L$42</definedName>
    <definedName name="w0">[1]Element!$D$10</definedName>
    <definedName name="w0_node">Knoten!$AB$2:$AB$42</definedName>
    <definedName name="Winkel_ele">System!$F$3:$F$43</definedName>
    <definedName name="wzero_ele">System!$AF$3:$AF$43</definedName>
    <definedName name="x_node">Knoten!$C$2:$C$42</definedName>
    <definedName name="x0_node">Knoten!$Y$2:$Y$42</definedName>
    <definedName name="z_node">Knoten!$D$2:$D$42</definedName>
    <definedName name="z0_node">Knoten!$Z$2:$Z$42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H5" i="12" l="1"/>
  <c r="BD4" i="12"/>
  <c r="BC4" i="12"/>
  <c r="AN4" i="12"/>
  <c r="AM4" i="12"/>
  <c r="BD3" i="12"/>
  <c r="BC3" i="12"/>
  <c r="AN3" i="12"/>
  <c r="AM3" i="12"/>
  <c r="AR1" i="12"/>
  <c r="AB1" i="12"/>
  <c r="O1" i="12"/>
  <c r="BH21" i="11"/>
  <c r="BH5" i="11"/>
  <c r="BD4" i="11"/>
  <c r="BC4" i="11"/>
  <c r="AN4" i="11"/>
  <c r="AM4" i="11"/>
  <c r="BD3" i="11"/>
  <c r="BC3" i="11"/>
  <c r="AN3" i="11"/>
  <c r="AM3" i="11"/>
  <c r="AR1" i="11"/>
  <c r="AB1" i="11"/>
  <c r="BH5" i="10"/>
  <c r="BD4" i="10"/>
  <c r="BC4" i="10"/>
  <c r="AN4" i="10"/>
  <c r="AM4" i="10"/>
  <c r="BD3" i="10"/>
  <c r="BC3" i="10"/>
  <c r="AN3" i="10"/>
  <c r="AM3" i="10"/>
  <c r="AR1" i="10"/>
  <c r="AB1" i="10"/>
  <c r="O1" i="10"/>
  <c r="BH5" i="9"/>
  <c r="BD4" i="9"/>
  <c r="BC4" i="9"/>
  <c r="AN4" i="9"/>
  <c r="AM4" i="9"/>
  <c r="BD3" i="9"/>
  <c r="BC3" i="9"/>
  <c r="AN3" i="9"/>
  <c r="AM3" i="9"/>
  <c r="AR1" i="9"/>
  <c r="AB1" i="9"/>
  <c r="O1" i="9"/>
  <c r="BL10" i="8"/>
  <c r="BI10" i="8"/>
  <c r="BH10" i="8"/>
  <c r="BE10" i="8"/>
  <c r="BD10" i="8"/>
  <c r="BK9" i="8"/>
  <c r="BJ9" i="8"/>
  <c r="BG9" i="8"/>
  <c r="BF9" i="8"/>
  <c r="BC9" i="8"/>
  <c r="BB9" i="8"/>
  <c r="BL8" i="8"/>
  <c r="BI8" i="8"/>
  <c r="BH8" i="8"/>
  <c r="BE8" i="8"/>
  <c r="BD8" i="8"/>
  <c r="BK7" i="8"/>
  <c r="BJ7" i="8"/>
  <c r="BG7" i="8"/>
  <c r="BF7" i="8"/>
  <c r="BC7" i="8"/>
  <c r="BB7" i="8"/>
  <c r="BL6" i="8"/>
  <c r="BI6" i="8"/>
  <c r="BH6" i="8"/>
  <c r="BE6" i="8"/>
  <c r="BD6" i="8"/>
  <c r="CB5" i="8"/>
  <c r="CB8" i="8" s="1"/>
  <c r="AY5" i="8"/>
  <c r="AX5" i="8"/>
  <c r="AW5" i="8"/>
  <c r="AV5" i="8"/>
  <c r="AU5" i="8"/>
  <c r="AT5" i="8"/>
  <c r="AS5" i="8"/>
  <c r="AR5" i="8"/>
  <c r="AQ5" i="8"/>
  <c r="AP5" i="8"/>
  <c r="AO5" i="8"/>
  <c r="AL5" i="8"/>
  <c r="AK5" i="8"/>
  <c r="AJ5" i="8"/>
  <c r="AI5" i="8"/>
  <c r="AH5" i="8"/>
  <c r="AG5" i="8"/>
  <c r="AF5" i="8"/>
  <c r="AE5" i="8"/>
  <c r="AD5" i="8"/>
  <c r="AC5" i="8"/>
  <c r="AB5" i="8"/>
  <c r="CC4" i="8"/>
  <c r="CB4" i="8"/>
  <c r="BT28" i="8" s="1"/>
  <c r="AY4" i="8"/>
  <c r="AX4" i="8"/>
  <c r="AW4" i="8"/>
  <c r="AV4" i="8"/>
  <c r="AU4" i="8"/>
  <c r="AT4" i="8"/>
  <c r="AS4" i="8"/>
  <c r="AR4" i="8"/>
  <c r="AQ4" i="8"/>
  <c r="AP4" i="8"/>
  <c r="AO4" i="8"/>
  <c r="AL4" i="8"/>
  <c r="AK4" i="8"/>
  <c r="AJ4" i="8"/>
  <c r="AI4" i="8"/>
  <c r="AH4" i="8"/>
  <c r="AG4" i="8"/>
  <c r="AF4" i="8"/>
  <c r="AE4" i="8"/>
  <c r="AD4" i="8"/>
  <c r="AC4" i="8"/>
  <c r="AB4" i="8"/>
  <c r="AF1" i="8" s="1"/>
  <c r="AD1" i="8" s="1"/>
  <c r="AF17" i="1" s="1"/>
  <c r="AF19" i="1" s="1"/>
  <c r="BF1" i="8" s="1"/>
  <c r="CC3" i="8"/>
  <c r="CB3" i="8"/>
  <c r="BO2" i="8"/>
  <c r="BB2" i="8"/>
  <c r="AI1" i="8"/>
  <c r="K4" i="7"/>
  <c r="M2" i="7"/>
  <c r="M3" i="7" s="1"/>
  <c r="K2" i="7"/>
  <c r="K3" i="7" s="1"/>
  <c r="M1" i="7"/>
  <c r="K1" i="7"/>
  <c r="E37" i="6"/>
  <c r="E36" i="6"/>
  <c r="D9" i="6"/>
  <c r="D6" i="6" s="1"/>
  <c r="AF1" i="12" s="1"/>
  <c r="D8" i="6"/>
  <c r="D5" i="6"/>
  <c r="E37" i="5"/>
  <c r="E36" i="5"/>
  <c r="D8" i="5"/>
  <c r="D5" i="5"/>
  <c r="D9" i="5" s="1"/>
  <c r="D6" i="5" s="1"/>
  <c r="AF1" i="9" s="1"/>
  <c r="E37" i="4"/>
  <c r="E36" i="4"/>
  <c r="D9" i="4"/>
  <c r="D6" i="4" s="1"/>
  <c r="AF1" i="10" s="1"/>
  <c r="D8" i="4"/>
  <c r="D5" i="4"/>
  <c r="E37" i="3"/>
  <c r="E36" i="3"/>
  <c r="D8" i="3"/>
  <c r="D5" i="3"/>
  <c r="D9" i="3" s="1"/>
  <c r="D6" i="3" s="1"/>
  <c r="AF1" i="11" s="1"/>
  <c r="Q161" i="2"/>
  <c r="P161" i="2"/>
  <c r="O161" i="2"/>
  <c r="N161" i="2"/>
  <c r="M161" i="2"/>
  <c r="L161" i="2"/>
  <c r="G161" i="2"/>
  <c r="K161" i="2" s="1"/>
  <c r="F161" i="2"/>
  <c r="E161" i="2"/>
  <c r="D161" i="2"/>
  <c r="C161" i="2"/>
  <c r="Q160" i="2"/>
  <c r="P160" i="2"/>
  <c r="O160" i="2"/>
  <c r="N160" i="2"/>
  <c r="M160" i="2"/>
  <c r="L160" i="2"/>
  <c r="J160" i="2"/>
  <c r="G160" i="2"/>
  <c r="H160" i="2" s="1"/>
  <c r="I160" i="2" s="1"/>
  <c r="F160" i="2"/>
  <c r="E160" i="2"/>
  <c r="D160" i="2"/>
  <c r="C160" i="2"/>
  <c r="Q159" i="2"/>
  <c r="P159" i="2"/>
  <c r="O159" i="2"/>
  <c r="N159" i="2"/>
  <c r="M159" i="2"/>
  <c r="L159" i="2"/>
  <c r="J159" i="2"/>
  <c r="H159" i="2"/>
  <c r="I159" i="2" s="1"/>
  <c r="G159" i="2"/>
  <c r="K159" i="2" s="1"/>
  <c r="F159" i="2"/>
  <c r="E159" i="2"/>
  <c r="D159" i="2"/>
  <c r="C159" i="2"/>
  <c r="Q158" i="2"/>
  <c r="P158" i="2"/>
  <c r="O158" i="2"/>
  <c r="N158" i="2"/>
  <c r="M158" i="2"/>
  <c r="L158" i="2"/>
  <c r="G158" i="2"/>
  <c r="H158" i="2" s="1"/>
  <c r="I158" i="2" s="1"/>
  <c r="F158" i="2"/>
  <c r="E158" i="2"/>
  <c r="D158" i="2"/>
  <c r="C158" i="2"/>
  <c r="Q157" i="2"/>
  <c r="P157" i="2"/>
  <c r="O157" i="2"/>
  <c r="N157" i="2"/>
  <c r="M157" i="2"/>
  <c r="L157" i="2"/>
  <c r="J157" i="2"/>
  <c r="G157" i="2"/>
  <c r="K157" i="2" s="1"/>
  <c r="F157" i="2"/>
  <c r="E157" i="2"/>
  <c r="D157" i="2"/>
  <c r="C157" i="2"/>
  <c r="Q156" i="2"/>
  <c r="P156" i="2"/>
  <c r="O156" i="2"/>
  <c r="N156" i="2"/>
  <c r="M156" i="2"/>
  <c r="L156" i="2"/>
  <c r="J156" i="2"/>
  <c r="G156" i="2"/>
  <c r="H156" i="2" s="1"/>
  <c r="I156" i="2" s="1"/>
  <c r="F156" i="2"/>
  <c r="E156" i="2"/>
  <c r="D156" i="2"/>
  <c r="C156" i="2"/>
  <c r="Q155" i="2"/>
  <c r="P155" i="2"/>
  <c r="O155" i="2"/>
  <c r="N155" i="2"/>
  <c r="M155" i="2"/>
  <c r="L155" i="2"/>
  <c r="J155" i="2"/>
  <c r="H155" i="2"/>
  <c r="I155" i="2" s="1"/>
  <c r="G155" i="2"/>
  <c r="K155" i="2" s="1"/>
  <c r="F155" i="2"/>
  <c r="E155" i="2"/>
  <c r="D155" i="2"/>
  <c r="C155" i="2"/>
  <c r="Q154" i="2"/>
  <c r="P154" i="2"/>
  <c r="O154" i="2"/>
  <c r="N154" i="2"/>
  <c r="M154" i="2"/>
  <c r="L154" i="2"/>
  <c r="G154" i="2"/>
  <c r="H154" i="2" s="1"/>
  <c r="I154" i="2" s="1"/>
  <c r="F154" i="2"/>
  <c r="E154" i="2"/>
  <c r="D154" i="2"/>
  <c r="C154" i="2"/>
  <c r="Q153" i="2"/>
  <c r="P153" i="2"/>
  <c r="O153" i="2"/>
  <c r="N153" i="2"/>
  <c r="M153" i="2"/>
  <c r="L153" i="2"/>
  <c r="J153" i="2"/>
  <c r="G153" i="2"/>
  <c r="K153" i="2" s="1"/>
  <c r="F153" i="2"/>
  <c r="E153" i="2"/>
  <c r="D153" i="2"/>
  <c r="C153" i="2"/>
  <c r="Q152" i="2"/>
  <c r="P152" i="2"/>
  <c r="O152" i="2"/>
  <c r="N152" i="2"/>
  <c r="M152" i="2"/>
  <c r="L152" i="2"/>
  <c r="J152" i="2"/>
  <c r="G152" i="2"/>
  <c r="H152" i="2" s="1"/>
  <c r="I152" i="2" s="1"/>
  <c r="F152" i="2"/>
  <c r="E152" i="2"/>
  <c r="D152" i="2"/>
  <c r="C152" i="2"/>
  <c r="Q151" i="2"/>
  <c r="P151" i="2"/>
  <c r="O151" i="2"/>
  <c r="N151" i="2"/>
  <c r="M151" i="2"/>
  <c r="L151" i="2"/>
  <c r="J151" i="2"/>
  <c r="H151" i="2"/>
  <c r="I151" i="2" s="1"/>
  <c r="G151" i="2"/>
  <c r="K151" i="2" s="1"/>
  <c r="F151" i="2"/>
  <c r="E151" i="2"/>
  <c r="D151" i="2"/>
  <c r="C151" i="2"/>
  <c r="Q150" i="2"/>
  <c r="P150" i="2"/>
  <c r="O150" i="2"/>
  <c r="N150" i="2"/>
  <c r="M150" i="2"/>
  <c r="L150" i="2"/>
  <c r="G150" i="2"/>
  <c r="H150" i="2" s="1"/>
  <c r="I150" i="2" s="1"/>
  <c r="F150" i="2"/>
  <c r="E150" i="2"/>
  <c r="D150" i="2"/>
  <c r="C150" i="2"/>
  <c r="Q149" i="2"/>
  <c r="P149" i="2"/>
  <c r="O149" i="2"/>
  <c r="N149" i="2"/>
  <c r="M149" i="2"/>
  <c r="L149" i="2"/>
  <c r="J149" i="2"/>
  <c r="G149" i="2"/>
  <c r="K149" i="2" s="1"/>
  <c r="F149" i="2"/>
  <c r="E149" i="2"/>
  <c r="D149" i="2"/>
  <c r="C149" i="2"/>
  <c r="Q148" i="2"/>
  <c r="P148" i="2"/>
  <c r="O148" i="2"/>
  <c r="N148" i="2"/>
  <c r="M148" i="2"/>
  <c r="L148" i="2"/>
  <c r="J148" i="2"/>
  <c r="G148" i="2"/>
  <c r="H148" i="2" s="1"/>
  <c r="I148" i="2" s="1"/>
  <c r="F148" i="2"/>
  <c r="E148" i="2"/>
  <c r="D148" i="2"/>
  <c r="C148" i="2"/>
  <c r="Q147" i="2"/>
  <c r="P147" i="2"/>
  <c r="O147" i="2"/>
  <c r="N147" i="2"/>
  <c r="M147" i="2"/>
  <c r="L147" i="2"/>
  <c r="J147" i="2"/>
  <c r="H147" i="2"/>
  <c r="I147" i="2" s="1"/>
  <c r="G147" i="2"/>
  <c r="K147" i="2" s="1"/>
  <c r="F147" i="2"/>
  <c r="E147" i="2"/>
  <c r="D147" i="2"/>
  <c r="C147" i="2"/>
  <c r="Q146" i="2"/>
  <c r="P146" i="2"/>
  <c r="O146" i="2"/>
  <c r="N146" i="2"/>
  <c r="M146" i="2"/>
  <c r="L146" i="2"/>
  <c r="G146" i="2"/>
  <c r="H146" i="2" s="1"/>
  <c r="I146" i="2" s="1"/>
  <c r="F146" i="2"/>
  <c r="E146" i="2"/>
  <c r="D146" i="2"/>
  <c r="C146" i="2"/>
  <c r="Q145" i="2"/>
  <c r="P145" i="2"/>
  <c r="O145" i="2"/>
  <c r="N145" i="2"/>
  <c r="M145" i="2"/>
  <c r="L145" i="2"/>
  <c r="J145" i="2"/>
  <c r="G145" i="2"/>
  <c r="K145" i="2" s="1"/>
  <c r="F145" i="2"/>
  <c r="E145" i="2"/>
  <c r="D145" i="2"/>
  <c r="C145" i="2"/>
  <c r="Q144" i="2"/>
  <c r="P144" i="2"/>
  <c r="O144" i="2"/>
  <c r="N144" i="2"/>
  <c r="M144" i="2"/>
  <c r="L144" i="2"/>
  <c r="J144" i="2"/>
  <c r="G144" i="2"/>
  <c r="H144" i="2" s="1"/>
  <c r="I144" i="2" s="1"/>
  <c r="F144" i="2"/>
  <c r="E144" i="2"/>
  <c r="D144" i="2"/>
  <c r="C144" i="2"/>
  <c r="Q143" i="2"/>
  <c r="P143" i="2"/>
  <c r="O143" i="2"/>
  <c r="N143" i="2"/>
  <c r="M143" i="2"/>
  <c r="L143" i="2"/>
  <c r="J143" i="2"/>
  <c r="H143" i="2"/>
  <c r="I143" i="2" s="1"/>
  <c r="G143" i="2"/>
  <c r="K143" i="2" s="1"/>
  <c r="F143" i="2"/>
  <c r="E143" i="2"/>
  <c r="D143" i="2"/>
  <c r="C143" i="2"/>
  <c r="Q142" i="2"/>
  <c r="P142" i="2"/>
  <c r="O142" i="2"/>
  <c r="N142" i="2"/>
  <c r="M142" i="2"/>
  <c r="L142" i="2"/>
  <c r="G142" i="2"/>
  <c r="H142" i="2" s="1"/>
  <c r="I142" i="2" s="1"/>
  <c r="F142" i="2"/>
  <c r="E142" i="2"/>
  <c r="D142" i="2"/>
  <c r="C142" i="2"/>
  <c r="Q141" i="2"/>
  <c r="P141" i="2"/>
  <c r="O141" i="2"/>
  <c r="N141" i="2"/>
  <c r="M141" i="2"/>
  <c r="L141" i="2"/>
  <c r="J141" i="2"/>
  <c r="G141" i="2"/>
  <c r="K141" i="2" s="1"/>
  <c r="F141" i="2"/>
  <c r="E141" i="2"/>
  <c r="D141" i="2"/>
  <c r="C141" i="2"/>
  <c r="Q140" i="2"/>
  <c r="P140" i="2"/>
  <c r="O140" i="2"/>
  <c r="N140" i="2"/>
  <c r="M140" i="2"/>
  <c r="L140" i="2"/>
  <c r="J140" i="2"/>
  <c r="G140" i="2"/>
  <c r="H140" i="2" s="1"/>
  <c r="I140" i="2" s="1"/>
  <c r="F140" i="2"/>
  <c r="E140" i="2"/>
  <c r="D140" i="2"/>
  <c r="C140" i="2"/>
  <c r="Q139" i="2"/>
  <c r="P139" i="2"/>
  <c r="O139" i="2"/>
  <c r="N139" i="2"/>
  <c r="M139" i="2"/>
  <c r="L139" i="2"/>
  <c r="J139" i="2"/>
  <c r="H139" i="2"/>
  <c r="I139" i="2" s="1"/>
  <c r="G139" i="2"/>
  <c r="K139" i="2" s="1"/>
  <c r="F139" i="2"/>
  <c r="E139" i="2"/>
  <c r="D139" i="2"/>
  <c r="C139" i="2"/>
  <c r="Q138" i="2"/>
  <c r="P138" i="2"/>
  <c r="O138" i="2"/>
  <c r="N138" i="2"/>
  <c r="M138" i="2"/>
  <c r="L138" i="2"/>
  <c r="G138" i="2"/>
  <c r="K138" i="2" s="1"/>
  <c r="F138" i="2"/>
  <c r="E138" i="2"/>
  <c r="D138" i="2"/>
  <c r="C138" i="2"/>
  <c r="Q137" i="2"/>
  <c r="P137" i="2"/>
  <c r="O137" i="2"/>
  <c r="N137" i="2"/>
  <c r="M137" i="2"/>
  <c r="L137" i="2"/>
  <c r="J137" i="2"/>
  <c r="G137" i="2"/>
  <c r="H137" i="2" s="1"/>
  <c r="I137" i="2" s="1"/>
  <c r="F137" i="2"/>
  <c r="E137" i="2"/>
  <c r="D137" i="2"/>
  <c r="C137" i="2"/>
  <c r="Q136" i="2"/>
  <c r="P136" i="2"/>
  <c r="O136" i="2"/>
  <c r="N136" i="2"/>
  <c r="M136" i="2"/>
  <c r="L136" i="2"/>
  <c r="J136" i="2"/>
  <c r="G136" i="2"/>
  <c r="H136" i="2" s="1"/>
  <c r="I136" i="2" s="1"/>
  <c r="F136" i="2"/>
  <c r="E136" i="2"/>
  <c r="D136" i="2"/>
  <c r="C136" i="2"/>
  <c r="Q135" i="2"/>
  <c r="P135" i="2"/>
  <c r="O135" i="2"/>
  <c r="N135" i="2"/>
  <c r="M135" i="2"/>
  <c r="L135" i="2"/>
  <c r="J135" i="2"/>
  <c r="H135" i="2"/>
  <c r="I135" i="2" s="1"/>
  <c r="G135" i="2"/>
  <c r="K135" i="2" s="1"/>
  <c r="F135" i="2"/>
  <c r="E135" i="2"/>
  <c r="D135" i="2"/>
  <c r="C135" i="2"/>
  <c r="Q134" i="2"/>
  <c r="P134" i="2"/>
  <c r="O134" i="2"/>
  <c r="N134" i="2"/>
  <c r="M134" i="2"/>
  <c r="L134" i="2"/>
  <c r="G134" i="2"/>
  <c r="K134" i="2" s="1"/>
  <c r="F134" i="2"/>
  <c r="E134" i="2"/>
  <c r="D134" i="2"/>
  <c r="C134" i="2"/>
  <c r="Q133" i="2"/>
  <c r="P133" i="2"/>
  <c r="O133" i="2"/>
  <c r="N133" i="2"/>
  <c r="M133" i="2"/>
  <c r="L133" i="2"/>
  <c r="J133" i="2"/>
  <c r="G133" i="2"/>
  <c r="K133" i="2" s="1"/>
  <c r="F133" i="2"/>
  <c r="E133" i="2"/>
  <c r="D133" i="2"/>
  <c r="C133" i="2"/>
  <c r="Q132" i="2"/>
  <c r="P132" i="2"/>
  <c r="O132" i="2"/>
  <c r="N132" i="2"/>
  <c r="M132" i="2"/>
  <c r="L132" i="2"/>
  <c r="J132" i="2"/>
  <c r="G132" i="2"/>
  <c r="H132" i="2" s="1"/>
  <c r="I132" i="2" s="1"/>
  <c r="F132" i="2"/>
  <c r="E132" i="2"/>
  <c r="D132" i="2"/>
  <c r="C132" i="2"/>
  <c r="Q131" i="2"/>
  <c r="P131" i="2"/>
  <c r="O131" i="2"/>
  <c r="N131" i="2"/>
  <c r="M131" i="2"/>
  <c r="L131" i="2"/>
  <c r="J131" i="2"/>
  <c r="H131" i="2"/>
  <c r="I131" i="2" s="1"/>
  <c r="G131" i="2"/>
  <c r="K131" i="2" s="1"/>
  <c r="F131" i="2"/>
  <c r="E131" i="2"/>
  <c r="D131" i="2"/>
  <c r="C131" i="2"/>
  <c r="Q130" i="2"/>
  <c r="P130" i="2"/>
  <c r="O130" i="2"/>
  <c r="N130" i="2"/>
  <c r="M130" i="2"/>
  <c r="L130" i="2"/>
  <c r="G130" i="2"/>
  <c r="K130" i="2" s="1"/>
  <c r="F130" i="2"/>
  <c r="E130" i="2"/>
  <c r="D130" i="2"/>
  <c r="C130" i="2"/>
  <c r="Q129" i="2"/>
  <c r="P129" i="2"/>
  <c r="O129" i="2"/>
  <c r="N129" i="2"/>
  <c r="M129" i="2"/>
  <c r="L129" i="2"/>
  <c r="J129" i="2"/>
  <c r="G129" i="2"/>
  <c r="K129" i="2" s="1"/>
  <c r="F129" i="2"/>
  <c r="E129" i="2"/>
  <c r="D129" i="2"/>
  <c r="C129" i="2"/>
  <c r="Q128" i="2"/>
  <c r="P128" i="2"/>
  <c r="O128" i="2"/>
  <c r="N128" i="2"/>
  <c r="M128" i="2"/>
  <c r="L128" i="2"/>
  <c r="J128" i="2"/>
  <c r="G128" i="2"/>
  <c r="H128" i="2" s="1"/>
  <c r="I128" i="2" s="1"/>
  <c r="F128" i="2"/>
  <c r="E128" i="2"/>
  <c r="D128" i="2"/>
  <c r="C128" i="2"/>
  <c r="Q127" i="2"/>
  <c r="P127" i="2"/>
  <c r="O127" i="2"/>
  <c r="N127" i="2"/>
  <c r="M127" i="2"/>
  <c r="L127" i="2"/>
  <c r="H127" i="2"/>
  <c r="I127" i="2" s="1"/>
  <c r="G127" i="2"/>
  <c r="K127" i="2" s="1"/>
  <c r="F127" i="2"/>
  <c r="E127" i="2"/>
  <c r="D127" i="2"/>
  <c r="C127" i="2"/>
  <c r="Q126" i="2"/>
  <c r="P126" i="2"/>
  <c r="O126" i="2"/>
  <c r="N126" i="2"/>
  <c r="M126" i="2"/>
  <c r="L126" i="2"/>
  <c r="G126" i="2"/>
  <c r="K126" i="2" s="1"/>
  <c r="F126" i="2"/>
  <c r="E126" i="2"/>
  <c r="D126" i="2"/>
  <c r="C126" i="2"/>
  <c r="Q125" i="2"/>
  <c r="P125" i="2"/>
  <c r="O125" i="2"/>
  <c r="N125" i="2"/>
  <c r="M125" i="2"/>
  <c r="L125" i="2"/>
  <c r="J125" i="2"/>
  <c r="G125" i="2"/>
  <c r="K125" i="2" s="1"/>
  <c r="F125" i="2"/>
  <c r="E125" i="2"/>
  <c r="D125" i="2"/>
  <c r="C125" i="2"/>
  <c r="Q124" i="2"/>
  <c r="P124" i="2"/>
  <c r="O124" i="2"/>
  <c r="N124" i="2"/>
  <c r="M124" i="2"/>
  <c r="L124" i="2"/>
  <c r="J124" i="2"/>
  <c r="G124" i="2"/>
  <c r="H124" i="2" s="1"/>
  <c r="I124" i="2" s="1"/>
  <c r="F124" i="2"/>
  <c r="E124" i="2"/>
  <c r="D124" i="2"/>
  <c r="C124" i="2"/>
  <c r="Q123" i="2"/>
  <c r="P123" i="2"/>
  <c r="O123" i="2"/>
  <c r="N123" i="2"/>
  <c r="M123" i="2"/>
  <c r="L123" i="2"/>
  <c r="Q122" i="2"/>
  <c r="P122" i="2"/>
  <c r="O122" i="2"/>
  <c r="N122" i="2"/>
  <c r="M122" i="2"/>
  <c r="L122" i="2"/>
  <c r="C122" i="2"/>
  <c r="C123" i="2"/>
  <c r="F122" i="2"/>
  <c r="E123" i="2"/>
  <c r="F123" i="2"/>
  <c r="E122" i="2"/>
  <c r="D122" i="2"/>
  <c r="D123" i="2"/>
  <c r="G123" i="2" l="1"/>
  <c r="G122" i="2"/>
  <c r="O11" i="7"/>
  <c r="O9" i="7"/>
  <c r="O7" i="7"/>
  <c r="O5" i="7"/>
  <c r="BA4" i="10"/>
  <c r="AW4" i="10"/>
  <c r="AS4" i="10"/>
  <c r="AI4" i="10"/>
  <c r="AE4" i="10"/>
  <c r="BB3" i="10"/>
  <c r="AX3" i="10"/>
  <c r="AT3" i="10"/>
  <c r="AJ3" i="10"/>
  <c r="AF3" i="10"/>
  <c r="AB3" i="10"/>
  <c r="AZ4" i="10"/>
  <c r="AV4" i="10"/>
  <c r="AR4" i="10"/>
  <c r="BE4" i="10" s="1"/>
  <c r="AL4" i="10"/>
  <c r="AH4" i="10"/>
  <c r="AD4" i="10"/>
  <c r="BA3" i="10"/>
  <c r="AW3" i="10"/>
  <c r="AS3" i="10"/>
  <c r="AI3" i="10"/>
  <c r="AE3" i="10"/>
  <c r="AY4" i="10"/>
  <c r="AU4" i="10"/>
  <c r="AK4" i="10"/>
  <c r="AG4" i="10"/>
  <c r="AC4" i="10"/>
  <c r="AZ3" i="10"/>
  <c r="AV3" i="10"/>
  <c r="AR3" i="10"/>
  <c r="AL3" i="10"/>
  <c r="AH3" i="10"/>
  <c r="AD3" i="10"/>
  <c r="BB4" i="10"/>
  <c r="AX4" i="10"/>
  <c r="AT4" i="10"/>
  <c r="AJ4" i="10"/>
  <c r="AF4" i="10"/>
  <c r="AB4" i="10"/>
  <c r="AO4" i="10" s="1"/>
  <c r="AY3" i="10"/>
  <c r="AU3" i="10"/>
  <c r="AK3" i="10"/>
  <c r="AG3" i="10"/>
  <c r="AC3" i="10"/>
  <c r="O51" i="7"/>
  <c r="AZ4" i="11"/>
  <c r="AV4" i="11"/>
  <c r="AR4" i="11"/>
  <c r="BE4" i="11" s="1"/>
  <c r="AL4" i="11"/>
  <c r="AH4" i="11"/>
  <c r="AD4" i="11"/>
  <c r="BA3" i="11"/>
  <c r="AW3" i="11"/>
  <c r="AS3" i="11"/>
  <c r="AI3" i="11"/>
  <c r="AE3" i="11"/>
  <c r="AY4" i="11"/>
  <c r="AU4" i="11"/>
  <c r="AK4" i="11"/>
  <c r="AG4" i="11"/>
  <c r="AC4" i="11"/>
  <c r="AZ3" i="11"/>
  <c r="AV3" i="11"/>
  <c r="AR3" i="11"/>
  <c r="AL3" i="11"/>
  <c r="AH3" i="11"/>
  <c r="AD3" i="11"/>
  <c r="BB4" i="11"/>
  <c r="AX4" i="11"/>
  <c r="AT4" i="11"/>
  <c r="AJ4" i="11"/>
  <c r="AF4" i="11"/>
  <c r="AB4" i="11"/>
  <c r="AO4" i="11" s="1"/>
  <c r="AY3" i="11"/>
  <c r="AU3" i="11"/>
  <c r="AK3" i="11"/>
  <c r="AG3" i="11"/>
  <c r="AC3" i="11"/>
  <c r="BA4" i="11"/>
  <c r="AW4" i="11"/>
  <c r="AS4" i="11"/>
  <c r="AI4" i="11"/>
  <c r="AE4" i="11"/>
  <c r="BB3" i="11"/>
  <c r="AX3" i="11"/>
  <c r="AT3" i="11"/>
  <c r="AJ3" i="11"/>
  <c r="AF3" i="11"/>
  <c r="AB3" i="11"/>
  <c r="AZ4" i="9"/>
  <c r="AV4" i="9"/>
  <c r="AR4" i="9"/>
  <c r="BE4" i="9" s="1"/>
  <c r="AL4" i="9"/>
  <c r="AH4" i="9"/>
  <c r="AD4" i="9"/>
  <c r="BA3" i="9"/>
  <c r="AW3" i="9"/>
  <c r="AS3" i="9"/>
  <c r="AI3" i="9"/>
  <c r="AE3" i="9"/>
  <c r="AY4" i="9"/>
  <c r="AU4" i="9"/>
  <c r="AK4" i="9"/>
  <c r="AG4" i="9"/>
  <c r="AC4" i="9"/>
  <c r="AZ3" i="9"/>
  <c r="AV3" i="9"/>
  <c r="AR3" i="9"/>
  <c r="AL3" i="9"/>
  <c r="AH3" i="9"/>
  <c r="AD3" i="9"/>
  <c r="BB4" i="9"/>
  <c r="AX4" i="9"/>
  <c r="AT4" i="9"/>
  <c r="AJ4" i="9"/>
  <c r="AF4" i="9"/>
  <c r="AB4" i="9"/>
  <c r="AO4" i="9" s="1"/>
  <c r="AY3" i="9"/>
  <c r="AU3" i="9"/>
  <c r="AK3" i="9"/>
  <c r="AG3" i="9"/>
  <c r="AC3" i="9"/>
  <c r="BA4" i="9"/>
  <c r="AW4" i="9"/>
  <c r="AS4" i="9"/>
  <c r="AI4" i="9"/>
  <c r="AE4" i="9"/>
  <c r="BB3" i="9"/>
  <c r="AX3" i="9"/>
  <c r="AT3" i="9"/>
  <c r="AJ3" i="9"/>
  <c r="AF3" i="9"/>
  <c r="AB3" i="9"/>
  <c r="BA4" i="12"/>
  <c r="AW4" i="12"/>
  <c r="AS4" i="12"/>
  <c r="AI4" i="12"/>
  <c r="AE4" i="12"/>
  <c r="BB3" i="12"/>
  <c r="AX3" i="12"/>
  <c r="AT3" i="12"/>
  <c r="AJ3" i="12"/>
  <c r="AF3" i="12"/>
  <c r="AB3" i="12"/>
  <c r="AZ4" i="12"/>
  <c r="AV4" i="12"/>
  <c r="AR4" i="12"/>
  <c r="BE4" i="12" s="1"/>
  <c r="AL4" i="12"/>
  <c r="AH4" i="12"/>
  <c r="AD4" i="12"/>
  <c r="BA3" i="12"/>
  <c r="AW3" i="12"/>
  <c r="AS3" i="12"/>
  <c r="AI3" i="12"/>
  <c r="AE3" i="12"/>
  <c r="AY4" i="12"/>
  <c r="AU4" i="12"/>
  <c r="AK4" i="12"/>
  <c r="AG4" i="12"/>
  <c r="AC4" i="12"/>
  <c r="AZ3" i="12"/>
  <c r="AV3" i="12"/>
  <c r="AR3" i="12"/>
  <c r="AL3" i="12"/>
  <c r="AH3" i="12"/>
  <c r="AD3" i="12"/>
  <c r="BB4" i="12"/>
  <c r="AX4" i="12"/>
  <c r="AT4" i="12"/>
  <c r="AJ4" i="12"/>
  <c r="AF4" i="12"/>
  <c r="AB4" i="12"/>
  <c r="AO4" i="12" s="1"/>
  <c r="AY3" i="12"/>
  <c r="AU3" i="12"/>
  <c r="AK3" i="12"/>
  <c r="AG3" i="12"/>
  <c r="AC3" i="12"/>
  <c r="P3" i="7"/>
  <c r="BW5" i="8"/>
  <c r="BS5" i="8"/>
  <c r="BO5" i="8"/>
  <c r="BI5" i="8"/>
  <c r="BE5" i="8"/>
  <c r="BV4" i="8"/>
  <c r="BR4" i="8"/>
  <c r="BL4" i="8"/>
  <c r="BH4" i="8"/>
  <c r="BD4" i="8"/>
  <c r="BV5" i="8"/>
  <c r="BR5" i="8"/>
  <c r="BL5" i="8"/>
  <c r="BH5" i="8"/>
  <c r="BD5" i="8"/>
  <c r="BY4" i="8"/>
  <c r="BU4" i="8"/>
  <c r="BQ4" i="8"/>
  <c r="BK4" i="8"/>
  <c r="BG4" i="8"/>
  <c r="BC4" i="8"/>
  <c r="BY5" i="8"/>
  <c r="BU5" i="8"/>
  <c r="BQ5" i="8"/>
  <c r="BK5" i="8"/>
  <c r="BG5" i="8"/>
  <c r="BC5" i="8"/>
  <c r="BX4" i="8"/>
  <c r="BT4" i="8"/>
  <c r="BP4" i="8"/>
  <c r="BJ4" i="8"/>
  <c r="BF4" i="8"/>
  <c r="BB4" i="8"/>
  <c r="BX5" i="8"/>
  <c r="BT5" i="8"/>
  <c r="BP5" i="8"/>
  <c r="BJ5" i="8"/>
  <c r="BF5" i="8"/>
  <c r="BB5" i="8"/>
  <c r="BW4" i="8"/>
  <c r="BS4" i="8"/>
  <c r="BO4" i="8"/>
  <c r="BI4" i="8"/>
  <c r="BE4" i="8"/>
  <c r="K137" i="2"/>
  <c r="H138" i="2"/>
  <c r="I138" i="2" s="1"/>
  <c r="K124" i="2"/>
  <c r="H125" i="2"/>
  <c r="I125" i="2" s="1"/>
  <c r="J127" i="2"/>
  <c r="K128" i="2"/>
  <c r="H129" i="2"/>
  <c r="I129" i="2" s="1"/>
  <c r="K132" i="2"/>
  <c r="H133" i="2"/>
  <c r="I133" i="2" s="1"/>
  <c r="K136" i="2"/>
  <c r="K140" i="2"/>
  <c r="H141" i="2"/>
  <c r="I141" i="2" s="1"/>
  <c r="K144" i="2"/>
  <c r="H145" i="2"/>
  <c r="I145" i="2" s="1"/>
  <c r="K148" i="2"/>
  <c r="H149" i="2"/>
  <c r="I149" i="2" s="1"/>
  <c r="K152" i="2"/>
  <c r="H153" i="2"/>
  <c r="I153" i="2" s="1"/>
  <c r="K156" i="2"/>
  <c r="H157" i="2"/>
  <c r="I157" i="2" s="1"/>
  <c r="K160" i="2"/>
  <c r="H161" i="2"/>
  <c r="I161" i="2" s="1"/>
  <c r="P5" i="7"/>
  <c r="P7" i="7"/>
  <c r="P9" i="7"/>
  <c r="P11" i="7"/>
  <c r="P13" i="7"/>
  <c r="P15" i="7"/>
  <c r="P17" i="7"/>
  <c r="P19" i="7"/>
  <c r="P21" i="7"/>
  <c r="P23" i="7"/>
  <c r="P25" i="7"/>
  <c r="P27" i="7"/>
  <c r="P29" i="7"/>
  <c r="P31" i="7"/>
  <c r="P33" i="7"/>
  <c r="P35" i="7"/>
  <c r="P37" i="7"/>
  <c r="P39" i="7"/>
  <c r="P41" i="7"/>
  <c r="P43" i="7"/>
  <c r="P45" i="7"/>
  <c r="P47" i="7"/>
  <c r="P49" i="7"/>
  <c r="P51" i="7"/>
  <c r="AM42" i="12"/>
  <c r="AI42" i="12"/>
  <c r="AE42" i="12"/>
  <c r="AM41" i="12"/>
  <c r="AI41" i="12"/>
  <c r="AE41" i="12"/>
  <c r="AM40" i="12"/>
  <c r="AI40" i="12"/>
  <c r="AE40" i="12"/>
  <c r="AM39" i="12"/>
  <c r="AI39" i="12"/>
  <c r="AE39" i="12"/>
  <c r="AM38" i="12"/>
  <c r="AI38" i="12"/>
  <c r="AE38" i="12"/>
  <c r="AM37" i="12"/>
  <c r="AI37" i="12"/>
  <c r="AE37" i="12"/>
  <c r="AM36" i="12"/>
  <c r="AI36" i="12"/>
  <c r="AE36" i="12"/>
  <c r="AM35" i="12"/>
  <c r="AI35" i="12"/>
  <c r="AE35" i="12"/>
  <c r="AM34" i="12"/>
  <c r="AI34" i="12"/>
  <c r="AE34" i="12"/>
  <c r="AM33" i="12"/>
  <c r="AI33" i="12"/>
  <c r="AE33" i="12"/>
  <c r="AL42" i="12"/>
  <c r="AH42" i="12"/>
  <c r="AD42" i="12"/>
  <c r="AL41" i="12"/>
  <c r="AH41" i="12"/>
  <c r="AD41" i="12"/>
  <c r="AL40" i="12"/>
  <c r="AH40" i="12"/>
  <c r="AD40" i="12"/>
  <c r="AL39" i="12"/>
  <c r="AH39" i="12"/>
  <c r="AD39" i="12"/>
  <c r="AL38" i="12"/>
  <c r="AH38" i="12"/>
  <c r="AD38" i="12"/>
  <c r="AL37" i="12"/>
  <c r="AH37" i="12"/>
  <c r="AD37" i="12"/>
  <c r="AL36" i="12"/>
  <c r="AH36" i="12"/>
  <c r="AD36" i="12"/>
  <c r="AL35" i="12"/>
  <c r="AH35" i="12"/>
  <c r="AD35" i="12"/>
  <c r="AL34" i="12"/>
  <c r="AH34" i="12"/>
  <c r="AD34" i="12"/>
  <c r="AL33" i="12"/>
  <c r="AH33" i="12"/>
  <c r="AD33" i="12"/>
  <c r="AO42" i="12"/>
  <c r="AK42" i="12"/>
  <c r="AG42" i="12"/>
  <c r="AC42" i="12"/>
  <c r="AO41" i="12"/>
  <c r="AK41" i="12"/>
  <c r="AG41" i="12"/>
  <c r="AC41" i="12"/>
  <c r="AO40" i="12"/>
  <c r="AK40" i="12"/>
  <c r="AG40" i="12"/>
  <c r="AC40" i="12"/>
  <c r="AO39" i="12"/>
  <c r="AK39" i="12"/>
  <c r="AG39" i="12"/>
  <c r="AC39" i="12"/>
  <c r="AO38" i="12"/>
  <c r="AK38" i="12"/>
  <c r="AG38" i="12"/>
  <c r="AC38" i="12"/>
  <c r="AO37" i="12"/>
  <c r="AK37" i="12"/>
  <c r="AG37" i="12"/>
  <c r="AC37" i="12"/>
  <c r="AO36" i="12"/>
  <c r="AK36" i="12"/>
  <c r="AG36" i="12"/>
  <c r="AC36" i="12"/>
  <c r="AO35" i="12"/>
  <c r="AK35" i="12"/>
  <c r="AG35" i="12"/>
  <c r="AC35" i="12"/>
  <c r="AO34" i="12"/>
  <c r="AK34" i="12"/>
  <c r="AG34" i="12"/>
  <c r="AC34" i="12"/>
  <c r="AO33" i="12"/>
  <c r="AK33" i="12"/>
  <c r="AG33" i="12"/>
  <c r="AC33" i="12"/>
  <c r="AO32" i="12"/>
  <c r="AK32" i="12"/>
  <c r="AG32" i="12"/>
  <c r="AC32" i="12"/>
  <c r="AO31" i="12"/>
  <c r="AK31" i="12"/>
  <c r="AG31" i="12"/>
  <c r="AC31" i="12"/>
  <c r="AN42" i="12"/>
  <c r="AJ42" i="12"/>
  <c r="AF42" i="12"/>
  <c r="AB42" i="12"/>
  <c r="AN41" i="12"/>
  <c r="AJ41" i="12"/>
  <c r="AF41" i="12"/>
  <c r="AB41" i="12"/>
  <c r="AN40" i="12"/>
  <c r="AJ40" i="12"/>
  <c r="AF40" i="12"/>
  <c r="AB40" i="12"/>
  <c r="AN39" i="12"/>
  <c r="AJ39" i="12"/>
  <c r="AF39" i="12"/>
  <c r="AB39" i="12"/>
  <c r="AN38" i="12"/>
  <c r="AJ38" i="12"/>
  <c r="AF38" i="12"/>
  <c r="AB38" i="12"/>
  <c r="AN37" i="12"/>
  <c r="AJ37" i="12"/>
  <c r="AF37" i="12"/>
  <c r="AB37" i="12"/>
  <c r="AN36" i="12"/>
  <c r="AJ36" i="12"/>
  <c r="AF36" i="12"/>
  <c r="AB36" i="12"/>
  <c r="AN35" i="12"/>
  <c r="AJ35" i="12"/>
  <c r="AF35" i="12"/>
  <c r="AB35" i="12"/>
  <c r="AN34" i="12"/>
  <c r="AJ34" i="12"/>
  <c r="AF34" i="12"/>
  <c r="AB34" i="12"/>
  <c r="AN33" i="12"/>
  <c r="AJ33" i="12"/>
  <c r="AF33" i="12"/>
  <c r="AB33" i="12"/>
  <c r="AN32" i="12"/>
  <c r="AJ32" i="12"/>
  <c r="AF32" i="12"/>
  <c r="AB32" i="12"/>
  <c r="AN31" i="12"/>
  <c r="AJ31" i="12"/>
  <c r="AF31" i="12"/>
  <c r="AB31" i="12"/>
  <c r="AI32" i="12"/>
  <c r="AM31" i="12"/>
  <c r="AE31" i="12"/>
  <c r="AM30" i="12"/>
  <c r="AI30" i="12"/>
  <c r="AE30" i="12"/>
  <c r="AM29" i="12"/>
  <c r="AI29" i="12"/>
  <c r="AE29" i="12"/>
  <c r="AM28" i="12"/>
  <c r="AI28" i="12"/>
  <c r="AE28" i="12"/>
  <c r="AM27" i="12"/>
  <c r="AI27" i="12"/>
  <c r="AE27" i="12"/>
  <c r="AM26" i="12"/>
  <c r="AI26" i="12"/>
  <c r="AE26" i="12"/>
  <c r="AM25" i="12"/>
  <c r="AH32" i="12"/>
  <c r="AL31" i="12"/>
  <c r="AD31" i="12"/>
  <c r="AL30" i="12"/>
  <c r="AH30" i="12"/>
  <c r="AD30" i="12"/>
  <c r="AL29" i="12"/>
  <c r="AH29" i="12"/>
  <c r="AD29" i="12"/>
  <c r="AL28" i="12"/>
  <c r="AH28" i="12"/>
  <c r="AD28" i="12"/>
  <c r="AL27" i="12"/>
  <c r="AH27" i="12"/>
  <c r="AD27" i="12"/>
  <c r="AL26" i="12"/>
  <c r="AH26" i="12"/>
  <c r="AD26" i="12"/>
  <c r="AL25" i="12"/>
  <c r="AH25" i="12"/>
  <c r="AD25" i="12"/>
  <c r="AL24" i="12"/>
  <c r="AH24" i="12"/>
  <c r="AD24" i="12"/>
  <c r="AL23" i="12"/>
  <c r="AH23" i="12"/>
  <c r="AD23" i="12"/>
  <c r="AL22" i="12"/>
  <c r="AH22" i="12"/>
  <c r="AD22" i="12"/>
  <c r="AL21" i="12"/>
  <c r="AH21" i="12"/>
  <c r="AD21" i="12"/>
  <c r="AL20" i="12"/>
  <c r="AH20" i="12"/>
  <c r="AD20" i="12"/>
  <c r="AM32" i="12"/>
  <c r="AE32" i="12"/>
  <c r="AI31" i="12"/>
  <c r="AO30" i="12"/>
  <c r="AK30" i="12"/>
  <c r="AG30" i="12"/>
  <c r="AC30" i="12"/>
  <c r="AO29" i="12"/>
  <c r="AK29" i="12"/>
  <c r="AG29" i="12"/>
  <c r="AC29" i="12"/>
  <c r="AO28" i="12"/>
  <c r="AK28" i="12"/>
  <c r="AG28" i="12"/>
  <c r="AC28" i="12"/>
  <c r="AO27" i="12"/>
  <c r="AK27" i="12"/>
  <c r="AG27" i="12"/>
  <c r="AC27" i="12"/>
  <c r="AO26" i="12"/>
  <c r="AK26" i="12"/>
  <c r="AG26" i="12"/>
  <c r="AC26" i="12"/>
  <c r="AO25" i="12"/>
  <c r="AK25" i="12"/>
  <c r="AL32" i="12"/>
  <c r="AD32" i="12"/>
  <c r="AH31" i="12"/>
  <c r="AN30" i="12"/>
  <c r="AJ30" i="12"/>
  <c r="AF30" i="12"/>
  <c r="AB30" i="12"/>
  <c r="AN29" i="12"/>
  <c r="AJ29" i="12"/>
  <c r="AF29" i="12"/>
  <c r="AB29" i="12"/>
  <c r="AN28" i="12"/>
  <c r="AJ28" i="12"/>
  <c r="AF28" i="12"/>
  <c r="AB28" i="12"/>
  <c r="AN27" i="12"/>
  <c r="AJ27" i="12"/>
  <c r="AF27" i="12"/>
  <c r="AB27" i="12"/>
  <c r="AN26" i="12"/>
  <c r="AJ26" i="12"/>
  <c r="AF26" i="12"/>
  <c r="AB26" i="12"/>
  <c r="AN25" i="12"/>
  <c r="AJ25" i="12"/>
  <c r="AF25" i="12"/>
  <c r="AB25" i="12"/>
  <c r="AN24" i="12"/>
  <c r="AJ24" i="12"/>
  <c r="AF24" i="12"/>
  <c r="AB24" i="12"/>
  <c r="AN23" i="12"/>
  <c r="AJ23" i="12"/>
  <c r="AF23" i="12"/>
  <c r="AB23" i="12"/>
  <c r="AN22" i="12"/>
  <c r="AJ22" i="12"/>
  <c r="AF22" i="12"/>
  <c r="AB22" i="12"/>
  <c r="AN21" i="12"/>
  <c r="AJ21" i="12"/>
  <c r="AF21" i="12"/>
  <c r="AB21" i="12"/>
  <c r="AN20" i="12"/>
  <c r="AJ20" i="12"/>
  <c r="AF20" i="12"/>
  <c r="AB20" i="12"/>
  <c r="AN19" i="12"/>
  <c r="AI25" i="12"/>
  <c r="AM24" i="12"/>
  <c r="AE24" i="12"/>
  <c r="AI23" i="12"/>
  <c r="AM22" i="12"/>
  <c r="AE22" i="12"/>
  <c r="AI21" i="12"/>
  <c r="AM20" i="12"/>
  <c r="AE20" i="12"/>
  <c r="AL19" i="12"/>
  <c r="AH19" i="12"/>
  <c r="AD19" i="12"/>
  <c r="AL18" i="12"/>
  <c r="AH18" i="12"/>
  <c r="AD18" i="12"/>
  <c r="AL17" i="12"/>
  <c r="AH17" i="12"/>
  <c r="AD17" i="12"/>
  <c r="AL16" i="12"/>
  <c r="AH16" i="12"/>
  <c r="AD16" i="12"/>
  <c r="AL15" i="12"/>
  <c r="AH15" i="12"/>
  <c r="AD15" i="12"/>
  <c r="AL14" i="12"/>
  <c r="AH14" i="12"/>
  <c r="AD14" i="12"/>
  <c r="AL13" i="12"/>
  <c r="AH13" i="12"/>
  <c r="AD13" i="12"/>
  <c r="AL12" i="12"/>
  <c r="AH12" i="12"/>
  <c r="AD12" i="12"/>
  <c r="AL11" i="12"/>
  <c r="AH11" i="12"/>
  <c r="AD11" i="12"/>
  <c r="AL10" i="12"/>
  <c r="AG25" i="12"/>
  <c r="AK24" i="12"/>
  <c r="AC24" i="12"/>
  <c r="AO23" i="12"/>
  <c r="AG23" i="12"/>
  <c r="AK22" i="12"/>
  <c r="AC22" i="12"/>
  <c r="AO21" i="12"/>
  <c r="AG21" i="12"/>
  <c r="AK20" i="12"/>
  <c r="AC20" i="12"/>
  <c r="AK19" i="12"/>
  <c r="AG19" i="12"/>
  <c r="AC19" i="12"/>
  <c r="AO18" i="12"/>
  <c r="AK18" i="12"/>
  <c r="AG18" i="12"/>
  <c r="AC18" i="12"/>
  <c r="AO17" i="12"/>
  <c r="AK17" i="12"/>
  <c r="AG17" i="12"/>
  <c r="AC17" i="12"/>
  <c r="AO16" i="12"/>
  <c r="AK16" i="12"/>
  <c r="AG16" i="12"/>
  <c r="AC16" i="12"/>
  <c r="AO15" i="12"/>
  <c r="AK15" i="12"/>
  <c r="AG15" i="12"/>
  <c r="AC15" i="12"/>
  <c r="AO14" i="12"/>
  <c r="AK14" i="12"/>
  <c r="AG14" i="12"/>
  <c r="AC14" i="12"/>
  <c r="AO13" i="12"/>
  <c r="AK13" i="12"/>
  <c r="AG13" i="12"/>
  <c r="AC13" i="12"/>
  <c r="AO12" i="12"/>
  <c r="AK12" i="12"/>
  <c r="AG12" i="12"/>
  <c r="AC12" i="12"/>
  <c r="AO11" i="12"/>
  <c r="AK11" i="12"/>
  <c r="AG11" i="12"/>
  <c r="AC11" i="12"/>
  <c r="AO10" i="12"/>
  <c r="AE25" i="12"/>
  <c r="AI24" i="12"/>
  <c r="AM23" i="12"/>
  <c r="AE23" i="12"/>
  <c r="AI22" i="12"/>
  <c r="AM21" i="12"/>
  <c r="AE21" i="12"/>
  <c r="AI20" i="12"/>
  <c r="AO19" i="12"/>
  <c r="AJ19" i="12"/>
  <c r="AF19" i="12"/>
  <c r="AB19" i="12"/>
  <c r="AN18" i="12"/>
  <c r="AJ18" i="12"/>
  <c r="AF18" i="12"/>
  <c r="AB18" i="12"/>
  <c r="AN17" i="12"/>
  <c r="AJ17" i="12"/>
  <c r="AF17" i="12"/>
  <c r="AB17" i="12"/>
  <c r="AN16" i="12"/>
  <c r="AJ16" i="12"/>
  <c r="AF16" i="12"/>
  <c r="AB16" i="12"/>
  <c r="AN15" i="12"/>
  <c r="AJ15" i="12"/>
  <c r="AF15" i="12"/>
  <c r="AB15" i="12"/>
  <c r="AN14" i="12"/>
  <c r="AJ14" i="12"/>
  <c r="AF14" i="12"/>
  <c r="AB14" i="12"/>
  <c r="AN13" i="12"/>
  <c r="AJ13" i="12"/>
  <c r="AF13" i="12"/>
  <c r="AB13" i="12"/>
  <c r="AN12" i="12"/>
  <c r="AJ12" i="12"/>
  <c r="AF12" i="12"/>
  <c r="AB12" i="12"/>
  <c r="AN11" i="12"/>
  <c r="AJ11" i="12"/>
  <c r="AF11" i="12"/>
  <c r="AB11" i="12"/>
  <c r="AN10" i="12"/>
  <c r="AJ10" i="12"/>
  <c r="AF10" i="12"/>
  <c r="AB10" i="12"/>
  <c r="AL9" i="12"/>
  <c r="AH9" i="12"/>
  <c r="AD9" i="12"/>
  <c r="AN8" i="12"/>
  <c r="AJ8" i="12"/>
  <c r="AF8" i="12"/>
  <c r="AB8" i="12"/>
  <c r="AL7" i="12"/>
  <c r="AH7" i="12"/>
  <c r="AD7" i="12"/>
  <c r="AN6" i="12"/>
  <c r="AJ6" i="12"/>
  <c r="AF6" i="12"/>
  <c r="AC25" i="12"/>
  <c r="AO24" i="12"/>
  <c r="AG24" i="12"/>
  <c r="AK23" i="12"/>
  <c r="AC23" i="12"/>
  <c r="AO22" i="12"/>
  <c r="AG22" i="12"/>
  <c r="AK21" i="12"/>
  <c r="AC21" i="12"/>
  <c r="AO20" i="12"/>
  <c r="AG20" i="12"/>
  <c r="AM19" i="12"/>
  <c r="AI19" i="12"/>
  <c r="AE19" i="12"/>
  <c r="AM18" i="12"/>
  <c r="AI18" i="12"/>
  <c r="AE18" i="12"/>
  <c r="AM17" i="12"/>
  <c r="AI17" i="12"/>
  <c r="AE17" i="12"/>
  <c r="AM16" i="12"/>
  <c r="AI16" i="12"/>
  <c r="AE16" i="12"/>
  <c r="AM15" i="12"/>
  <c r="AI15" i="12"/>
  <c r="AE15" i="12"/>
  <c r="AM14" i="12"/>
  <c r="AI14" i="12"/>
  <c r="AE14" i="12"/>
  <c r="AM13" i="12"/>
  <c r="AI13" i="12"/>
  <c r="AE13" i="12"/>
  <c r="AM12" i="12"/>
  <c r="AI12" i="12"/>
  <c r="AE12" i="12"/>
  <c r="AM11" i="12"/>
  <c r="AI11" i="12"/>
  <c r="AE11" i="12"/>
  <c r="AM10" i="12"/>
  <c r="AI10" i="12"/>
  <c r="AE10" i="12"/>
  <c r="AO9" i="12"/>
  <c r="AK9" i="12"/>
  <c r="AG9" i="12"/>
  <c r="AC9" i="12"/>
  <c r="AM8" i="12"/>
  <c r="AI8" i="12"/>
  <c r="AE8" i="12"/>
  <c r="AO7" i="12"/>
  <c r="AK7" i="12"/>
  <c r="AG7" i="12"/>
  <c r="AC7" i="12"/>
  <c r="AM6" i="12"/>
  <c r="AI6" i="12"/>
  <c r="AE6" i="12"/>
  <c r="AK10" i="12"/>
  <c r="AC10" i="12"/>
  <c r="AI9" i="12"/>
  <c r="AO8" i="12"/>
  <c r="AG8" i="12"/>
  <c r="AM7" i="12"/>
  <c r="AE7" i="12"/>
  <c r="AK6" i="12"/>
  <c r="AC6" i="12"/>
  <c r="AL5" i="12"/>
  <c r="AH5" i="12"/>
  <c r="AD5" i="12"/>
  <c r="AL42" i="11"/>
  <c r="AH42" i="11"/>
  <c r="AD42" i="11"/>
  <c r="AL41" i="11"/>
  <c r="AH41" i="11"/>
  <c r="AD41" i="11"/>
  <c r="AL40" i="11"/>
  <c r="AH40" i="11"/>
  <c r="AD40" i="11"/>
  <c r="AL39" i="11"/>
  <c r="AH39" i="11"/>
  <c r="AD39" i="11"/>
  <c r="AL38" i="11"/>
  <c r="AH38" i="11"/>
  <c r="AD38" i="11"/>
  <c r="AL37" i="11"/>
  <c r="AH37" i="11"/>
  <c r="AD37" i="11"/>
  <c r="AL36" i="11"/>
  <c r="AH36" i="11"/>
  <c r="AD36" i="11"/>
  <c r="AL35" i="11"/>
  <c r="AH35" i="11"/>
  <c r="AD35" i="11"/>
  <c r="AL34" i="11"/>
  <c r="AH34" i="11"/>
  <c r="AD34" i="11"/>
  <c r="AH10" i="12"/>
  <c r="AN9" i="12"/>
  <c r="AF9" i="12"/>
  <c r="AL8" i="12"/>
  <c r="AD8" i="12"/>
  <c r="AJ7" i="12"/>
  <c r="AB7" i="12"/>
  <c r="AH6" i="12"/>
  <c r="AB6" i="12"/>
  <c r="AO5" i="12"/>
  <c r="AK5" i="12"/>
  <c r="AG5" i="12"/>
  <c r="AC5" i="12"/>
  <c r="AO42" i="11"/>
  <c r="AK42" i="11"/>
  <c r="AG42" i="11"/>
  <c r="AC42" i="11"/>
  <c r="AO41" i="11"/>
  <c r="AK41" i="11"/>
  <c r="AG41" i="11"/>
  <c r="AC41" i="11"/>
  <c r="AO40" i="11"/>
  <c r="AK40" i="11"/>
  <c r="AG40" i="11"/>
  <c r="AC40" i="11"/>
  <c r="AO39" i="11"/>
  <c r="AK39" i="11"/>
  <c r="AG39" i="11"/>
  <c r="AC39" i="11"/>
  <c r="AO38" i="11"/>
  <c r="AK38" i="11"/>
  <c r="AG38" i="11"/>
  <c r="AC38" i="11"/>
  <c r="AO37" i="11"/>
  <c r="AK37" i="11"/>
  <c r="AG37" i="11"/>
  <c r="AC37" i="11"/>
  <c r="AO36" i="11"/>
  <c r="AK36" i="11"/>
  <c r="AG36" i="11"/>
  <c r="AC36" i="11"/>
  <c r="AO35" i="11"/>
  <c r="AK35" i="11"/>
  <c r="AG35" i="11"/>
  <c r="AC35" i="11"/>
  <c r="AO34" i="11"/>
  <c r="AK34" i="11"/>
  <c r="AG34" i="11"/>
  <c r="AC34" i="11"/>
  <c r="AG10" i="12"/>
  <c r="AM9" i="12"/>
  <c r="AE9" i="12"/>
  <c r="AK8" i="12"/>
  <c r="AC8" i="12"/>
  <c r="AI7" i="12"/>
  <c r="AO6" i="12"/>
  <c r="AG6" i="12"/>
  <c r="AN5" i="12"/>
  <c r="AJ5" i="12"/>
  <c r="AF5" i="12"/>
  <c r="AB5" i="12"/>
  <c r="AN42" i="11"/>
  <c r="AJ42" i="11"/>
  <c r="AF42" i="11"/>
  <c r="AB42" i="11"/>
  <c r="AN41" i="11"/>
  <c r="AJ41" i="11"/>
  <c r="AF41" i="11"/>
  <c r="AB41" i="11"/>
  <c r="AN40" i="11"/>
  <c r="AJ40" i="11"/>
  <c r="AF40" i="11"/>
  <c r="AB40" i="11"/>
  <c r="AN39" i="11"/>
  <c r="AJ39" i="11"/>
  <c r="AF39" i="11"/>
  <c r="AB39" i="11"/>
  <c r="AN38" i="11"/>
  <c r="AJ38" i="11"/>
  <c r="AF38" i="11"/>
  <c r="AB38" i="11"/>
  <c r="AN37" i="11"/>
  <c r="AJ37" i="11"/>
  <c r="AF37" i="11"/>
  <c r="AB37" i="11"/>
  <c r="AN36" i="11"/>
  <c r="AJ36" i="11"/>
  <c r="AF36" i="11"/>
  <c r="AB36" i="11"/>
  <c r="AN35" i="11"/>
  <c r="AJ35" i="11"/>
  <c r="AF35" i="11"/>
  <c r="AB35" i="11"/>
  <c r="AN34" i="11"/>
  <c r="AJ34" i="11"/>
  <c r="AF34" i="11"/>
  <c r="AB34" i="11"/>
  <c r="AN33" i="11"/>
  <c r="AJ33" i="11"/>
  <c r="AF33" i="11"/>
  <c r="AB33" i="11"/>
  <c r="AN32" i="11"/>
  <c r="AJ32" i="11"/>
  <c r="AF32" i="11"/>
  <c r="AB32" i="11"/>
  <c r="AN31" i="11"/>
  <c r="AJ31" i="11"/>
  <c r="AF31" i="11"/>
  <c r="AB31" i="11"/>
  <c r="AN30" i="11"/>
  <c r="AJ30" i="11"/>
  <c r="AF30" i="11"/>
  <c r="AB30" i="11"/>
  <c r="AN29" i="11"/>
  <c r="AJ29" i="11"/>
  <c r="AF29" i="11"/>
  <c r="AB29" i="11"/>
  <c r="AN28" i="11"/>
  <c r="AJ28" i="11"/>
  <c r="AF28" i="11"/>
  <c r="AB28" i="11"/>
  <c r="AN27" i="11"/>
  <c r="AJ27" i="11"/>
  <c r="AF27" i="11"/>
  <c r="AB27" i="11"/>
  <c r="AN26" i="11"/>
  <c r="AJ26" i="11"/>
  <c r="AF26" i="11"/>
  <c r="AB26" i="11"/>
  <c r="AN25" i="11"/>
  <c r="AJ25" i="11"/>
  <c r="AF25" i="11"/>
  <c r="AB25" i="11"/>
  <c r="AN24" i="11"/>
  <c r="AJ24" i="11"/>
  <c r="AF24" i="11"/>
  <c r="AD10" i="12"/>
  <c r="AJ9" i="12"/>
  <c r="AB9" i="12"/>
  <c r="AH8" i="12"/>
  <c r="AN7" i="12"/>
  <c r="AF7" i="12"/>
  <c r="AL6" i="12"/>
  <c r="AD6" i="12"/>
  <c r="AM5" i="12"/>
  <c r="AI5" i="12"/>
  <c r="AE5" i="12"/>
  <c r="AM42" i="11"/>
  <c r="AI42" i="11"/>
  <c r="AE42" i="11"/>
  <c r="AM41" i="11"/>
  <c r="AI41" i="11"/>
  <c r="AE41" i="11"/>
  <c r="AM40" i="11"/>
  <c r="AI40" i="11"/>
  <c r="AE40" i="11"/>
  <c r="AM39" i="11"/>
  <c r="AI39" i="11"/>
  <c r="AE39" i="11"/>
  <c r="AM38" i="11"/>
  <c r="AI38" i="11"/>
  <c r="AE38" i="11"/>
  <c r="AM37" i="11"/>
  <c r="AI37" i="11"/>
  <c r="AE37" i="11"/>
  <c r="AM36" i="11"/>
  <c r="AI36" i="11"/>
  <c r="AE36" i="11"/>
  <c r="AM35" i="11"/>
  <c r="AI35" i="11"/>
  <c r="AE35" i="11"/>
  <c r="AM34" i="11"/>
  <c r="AI34" i="11"/>
  <c r="AE34" i="11"/>
  <c r="AM33" i="11"/>
  <c r="AI33" i="11"/>
  <c r="AE33" i="11"/>
  <c r="AM32" i="11"/>
  <c r="AI32" i="11"/>
  <c r="AE32" i="11"/>
  <c r="AM31" i="11"/>
  <c r="AI31" i="11"/>
  <c r="AE31" i="11"/>
  <c r="AM30" i="11"/>
  <c r="AI30" i="11"/>
  <c r="AE30" i="11"/>
  <c r="AM29" i="11"/>
  <c r="AI29" i="11"/>
  <c r="AE29" i="11"/>
  <c r="AM28" i="11"/>
  <c r="AI28" i="11"/>
  <c r="AE28" i="11"/>
  <c r="AM27" i="11"/>
  <c r="AI27" i="11"/>
  <c r="AE27" i="11"/>
  <c r="AM26" i="11"/>
  <c r="AI26" i="11"/>
  <c r="AE26" i="11"/>
  <c r="AM25" i="11"/>
  <c r="AI25" i="11"/>
  <c r="AE25" i="11"/>
  <c r="AM24" i="11"/>
  <c r="AI24" i="11"/>
  <c r="AH33" i="11"/>
  <c r="AL32" i="11"/>
  <c r="AD32" i="11"/>
  <c r="AH31" i="11"/>
  <c r="AL30" i="11"/>
  <c r="AD30" i="11"/>
  <c r="AH29" i="11"/>
  <c r="AL28" i="11"/>
  <c r="AD28" i="11"/>
  <c r="AH27" i="11"/>
  <c r="AL26" i="11"/>
  <c r="AD26" i="11"/>
  <c r="AH25" i="11"/>
  <c r="AL24" i="11"/>
  <c r="AE24" i="11"/>
  <c r="AM23" i="11"/>
  <c r="AI23" i="11"/>
  <c r="AE23" i="11"/>
  <c r="AM22" i="11"/>
  <c r="AI22" i="11"/>
  <c r="AE22" i="11"/>
  <c r="AN21" i="11"/>
  <c r="AJ21" i="11"/>
  <c r="AF21" i="11"/>
  <c r="AB21" i="11"/>
  <c r="AN20" i="11"/>
  <c r="AJ20" i="11"/>
  <c r="AF20" i="11"/>
  <c r="AB20" i="11"/>
  <c r="AN19" i="11"/>
  <c r="AJ19" i="11"/>
  <c r="AF19" i="11"/>
  <c r="AB19" i="11"/>
  <c r="AN18" i="11"/>
  <c r="AJ18" i="11"/>
  <c r="AF18" i="11"/>
  <c r="AB18" i="11"/>
  <c r="AN17" i="11"/>
  <c r="AJ17" i="11"/>
  <c r="AF17" i="11"/>
  <c r="AB17" i="11"/>
  <c r="AN16" i="11"/>
  <c r="AJ16" i="11"/>
  <c r="AF16" i="11"/>
  <c r="AB16" i="11"/>
  <c r="AO15" i="11"/>
  <c r="AK15" i="11"/>
  <c r="AG15" i="11"/>
  <c r="AC15" i="11"/>
  <c r="AL14" i="11"/>
  <c r="AH14" i="11"/>
  <c r="AD14" i="11"/>
  <c r="AM13" i="11"/>
  <c r="AI13" i="11"/>
  <c r="AE13" i="11"/>
  <c r="AM12" i="11"/>
  <c r="AI12" i="11"/>
  <c r="AE12" i="11"/>
  <c r="AM11" i="11"/>
  <c r="AI11" i="11"/>
  <c r="AE11" i="11"/>
  <c r="AO33" i="11"/>
  <c r="AG33" i="11"/>
  <c r="AK32" i="11"/>
  <c r="AC32" i="11"/>
  <c r="AO31" i="11"/>
  <c r="AG31" i="11"/>
  <c r="AK30" i="11"/>
  <c r="AC30" i="11"/>
  <c r="AO29" i="11"/>
  <c r="AG29" i="11"/>
  <c r="AK28" i="11"/>
  <c r="AC28" i="11"/>
  <c r="AO27" i="11"/>
  <c r="AG27" i="11"/>
  <c r="AK26" i="11"/>
  <c r="AC26" i="11"/>
  <c r="AO25" i="11"/>
  <c r="AG25" i="11"/>
  <c r="AK24" i="11"/>
  <c r="AD24" i="11"/>
  <c r="AL23" i="11"/>
  <c r="AH23" i="11"/>
  <c r="AD23" i="11"/>
  <c r="AL22" i="11"/>
  <c r="AH22" i="11"/>
  <c r="AD22" i="11"/>
  <c r="AM21" i="11"/>
  <c r="AI21" i="11"/>
  <c r="AE21" i="11"/>
  <c r="AM20" i="11"/>
  <c r="AI20" i="11"/>
  <c r="AE20" i="11"/>
  <c r="AM19" i="11"/>
  <c r="AI19" i="11"/>
  <c r="AE19" i="11"/>
  <c r="AM18" i="11"/>
  <c r="AI18" i="11"/>
  <c r="AE18" i="11"/>
  <c r="AM17" i="11"/>
  <c r="AI17" i="11"/>
  <c r="AE17" i="11"/>
  <c r="AM16" i="11"/>
  <c r="AI16" i="11"/>
  <c r="AE16" i="11"/>
  <c r="AN15" i="11"/>
  <c r="AJ15" i="11"/>
  <c r="AF15" i="11"/>
  <c r="AB15" i="11"/>
  <c r="AO14" i="11"/>
  <c r="AK14" i="11"/>
  <c r="AG14" i="11"/>
  <c r="AC14" i="11"/>
  <c r="AL13" i="11"/>
  <c r="AH13" i="11"/>
  <c r="AD13" i="11"/>
  <c r="AL12" i="11"/>
  <c r="AH12" i="11"/>
  <c r="AD12" i="11"/>
  <c r="AL11" i="11"/>
  <c r="AH11" i="11"/>
  <c r="AD11" i="11"/>
  <c r="AL33" i="11"/>
  <c r="AD33" i="11"/>
  <c r="AH32" i="11"/>
  <c r="AL31" i="11"/>
  <c r="AD31" i="11"/>
  <c r="AH30" i="11"/>
  <c r="AL29" i="11"/>
  <c r="AD29" i="11"/>
  <c r="AH28" i="11"/>
  <c r="AL27" i="11"/>
  <c r="AD27" i="11"/>
  <c r="AH26" i="11"/>
  <c r="AL25" i="11"/>
  <c r="AD25" i="11"/>
  <c r="AH24" i="11"/>
  <c r="AC24" i="11"/>
  <c r="AO23" i="11"/>
  <c r="AK23" i="11"/>
  <c r="AG23" i="11"/>
  <c r="AC23" i="11"/>
  <c r="AO22" i="11"/>
  <c r="AK22" i="11"/>
  <c r="AG22" i="11"/>
  <c r="AC22" i="11"/>
  <c r="AL21" i="11"/>
  <c r="AH21" i="11"/>
  <c r="AD21" i="11"/>
  <c r="AL20" i="11"/>
  <c r="AH20" i="11"/>
  <c r="AD20" i="11"/>
  <c r="AL19" i="11"/>
  <c r="AH19" i="11"/>
  <c r="AD19" i="11"/>
  <c r="AL18" i="11"/>
  <c r="AH18" i="11"/>
  <c r="AD18" i="11"/>
  <c r="AL17" i="11"/>
  <c r="AH17" i="11"/>
  <c r="AD17" i="11"/>
  <c r="AL16" i="11"/>
  <c r="AH16" i="11"/>
  <c r="AD16" i="11"/>
  <c r="AM15" i="11"/>
  <c r="AI15" i="11"/>
  <c r="AE15" i="11"/>
  <c r="AN14" i="11"/>
  <c r="AJ14" i="11"/>
  <c r="AF14" i="11"/>
  <c r="AB14" i="11"/>
  <c r="AO13" i="11"/>
  <c r="AK13" i="11"/>
  <c r="AG13" i="11"/>
  <c r="AC13" i="11"/>
  <c r="AO12" i="11"/>
  <c r="AK12" i="11"/>
  <c r="AG12" i="11"/>
  <c r="AC12" i="11"/>
  <c r="AO11" i="11"/>
  <c r="AK11" i="11"/>
  <c r="AG11" i="11"/>
  <c r="AC11" i="11"/>
  <c r="AM10" i="11"/>
  <c r="AI10" i="11"/>
  <c r="AE10" i="11"/>
  <c r="AO9" i="11"/>
  <c r="AK9" i="11"/>
  <c r="AG9" i="11"/>
  <c r="AC9" i="11"/>
  <c r="AM8" i="11"/>
  <c r="AI8" i="11"/>
  <c r="AE8" i="11"/>
  <c r="AO7" i="11"/>
  <c r="AK7" i="11"/>
  <c r="AG7" i="11"/>
  <c r="AC7" i="11"/>
  <c r="AM6" i="11"/>
  <c r="AI6" i="11"/>
  <c r="AE6" i="11"/>
  <c r="AN5" i="11"/>
  <c r="AJ5" i="11"/>
  <c r="AF5" i="11"/>
  <c r="AK33" i="11"/>
  <c r="AC33" i="11"/>
  <c r="AO32" i="11"/>
  <c r="AG32" i="11"/>
  <c r="AK31" i="11"/>
  <c r="AC31" i="11"/>
  <c r="AO30" i="11"/>
  <c r="AG30" i="11"/>
  <c r="AK29" i="11"/>
  <c r="AC29" i="11"/>
  <c r="AO28" i="11"/>
  <c r="AG28" i="11"/>
  <c r="AK27" i="11"/>
  <c r="AC27" i="11"/>
  <c r="AO26" i="11"/>
  <c r="AG26" i="11"/>
  <c r="AK25" i="11"/>
  <c r="AC25" i="11"/>
  <c r="AO24" i="11"/>
  <c r="AG24" i="11"/>
  <c r="AB24" i="11"/>
  <c r="AN23" i="11"/>
  <c r="AJ23" i="11"/>
  <c r="AF23" i="11"/>
  <c r="AB23" i="11"/>
  <c r="AN22" i="11"/>
  <c r="AJ22" i="11"/>
  <c r="AF22" i="11"/>
  <c r="AB22" i="11"/>
  <c r="AO21" i="11"/>
  <c r="AK21" i="11"/>
  <c r="AG21" i="11"/>
  <c r="AC21" i="11"/>
  <c r="AO20" i="11"/>
  <c r="AK20" i="11"/>
  <c r="AG20" i="11"/>
  <c r="AC20" i="11"/>
  <c r="AO19" i="11"/>
  <c r="AK19" i="11"/>
  <c r="AG19" i="11"/>
  <c r="AC19" i="11"/>
  <c r="AO18" i="11"/>
  <c r="AK18" i="11"/>
  <c r="AG18" i="11"/>
  <c r="AC18" i="11"/>
  <c r="AO17" i="11"/>
  <c r="AK17" i="11"/>
  <c r="AG17" i="11"/>
  <c r="AC17" i="11"/>
  <c r="AO16" i="11"/>
  <c r="AK16" i="11"/>
  <c r="AG16" i="11"/>
  <c r="AC16" i="11"/>
  <c r="AL15" i="11"/>
  <c r="AH15" i="11"/>
  <c r="AD15" i="11"/>
  <c r="AM14" i="11"/>
  <c r="AI14" i="11"/>
  <c r="AE14" i="11"/>
  <c r="AN13" i="11"/>
  <c r="AJ13" i="11"/>
  <c r="AF13" i="11"/>
  <c r="AB13" i="11"/>
  <c r="AN12" i="11"/>
  <c r="AJ12" i="11"/>
  <c r="AF12" i="11"/>
  <c r="AB12" i="11"/>
  <c r="AN11" i="11"/>
  <c r="AJ11" i="11"/>
  <c r="AF11" i="11"/>
  <c r="AB11" i="11"/>
  <c r="AL10" i="11"/>
  <c r="AH10" i="11"/>
  <c r="AD10" i="11"/>
  <c r="AN9" i="11"/>
  <c r="AJ9" i="11"/>
  <c r="AF9" i="11"/>
  <c r="AB9" i="11"/>
  <c r="AL8" i="11"/>
  <c r="AH8" i="11"/>
  <c r="AD8" i="11"/>
  <c r="AN7" i="11"/>
  <c r="AJ7" i="11"/>
  <c r="AF7" i="11"/>
  <c r="AB7" i="11"/>
  <c r="AL6" i="11"/>
  <c r="AH6" i="11"/>
  <c r="AD6" i="11"/>
  <c r="AM5" i="11"/>
  <c r="AI5" i="11"/>
  <c r="AE5" i="11"/>
  <c r="AN10" i="11"/>
  <c r="AF10" i="11"/>
  <c r="AL9" i="11"/>
  <c r="AD9" i="11"/>
  <c r="AJ8" i="11"/>
  <c r="AB8" i="11"/>
  <c r="AH7" i="11"/>
  <c r="AN6" i="11"/>
  <c r="AF6" i="11"/>
  <c r="AL5" i="11"/>
  <c r="AD5" i="11"/>
  <c r="AN42" i="10"/>
  <c r="AJ42" i="10"/>
  <c r="AF42" i="10"/>
  <c r="AB42" i="10"/>
  <c r="AN41" i="10"/>
  <c r="AJ41" i="10"/>
  <c r="AF41" i="10"/>
  <c r="AB41" i="10"/>
  <c r="AN40" i="10"/>
  <c r="AJ40" i="10"/>
  <c r="AF40" i="10"/>
  <c r="AB40" i="10"/>
  <c r="AN39" i="10"/>
  <c r="AJ39" i="10"/>
  <c r="AF39" i="10"/>
  <c r="AB39" i="10"/>
  <c r="AN38" i="10"/>
  <c r="AJ38" i="10"/>
  <c r="AF38" i="10"/>
  <c r="AB38" i="10"/>
  <c r="AN37" i="10"/>
  <c r="AJ37" i="10"/>
  <c r="AF37" i="10"/>
  <c r="AB37" i="10"/>
  <c r="AN36" i="10"/>
  <c r="AJ36" i="10"/>
  <c r="AF36" i="10"/>
  <c r="AB36" i="10"/>
  <c r="AN35" i="10"/>
  <c r="AJ35" i="10"/>
  <c r="AF35" i="10"/>
  <c r="AB35" i="10"/>
  <c r="AN34" i="10"/>
  <c r="AJ34" i="10"/>
  <c r="AF34" i="10"/>
  <c r="AB34" i="10"/>
  <c r="AN33" i="10"/>
  <c r="AJ33" i="10"/>
  <c r="AF33" i="10"/>
  <c r="AB33" i="10"/>
  <c r="AN32" i="10"/>
  <c r="AJ32" i="10"/>
  <c r="AF32" i="10"/>
  <c r="AB32" i="10"/>
  <c r="AN31" i="10"/>
  <c r="AJ31" i="10"/>
  <c r="AF31" i="10"/>
  <c r="AB31" i="10"/>
  <c r="AN30" i="10"/>
  <c r="AJ30" i="10"/>
  <c r="AF30" i="10"/>
  <c r="AB30" i="10"/>
  <c r="AN29" i="10"/>
  <c r="AJ29" i="10"/>
  <c r="AF29" i="10"/>
  <c r="AB29" i="10"/>
  <c r="AN28" i="10"/>
  <c r="AJ28" i="10"/>
  <c r="AF28" i="10"/>
  <c r="AB28" i="10"/>
  <c r="AN27" i="10"/>
  <c r="AJ27" i="10"/>
  <c r="AF27" i="10"/>
  <c r="AB27" i="10"/>
  <c r="AN26" i="10"/>
  <c r="AJ26" i="10"/>
  <c r="AF26" i="10"/>
  <c r="AB26" i="10"/>
  <c r="AN25" i="10"/>
  <c r="AJ25" i="10"/>
  <c r="AF25" i="10"/>
  <c r="AB25" i="10"/>
  <c r="AN24" i="10"/>
  <c r="AJ24" i="10"/>
  <c r="AF24" i="10"/>
  <c r="AB24" i="10"/>
  <c r="AK10" i="11"/>
  <c r="AC10" i="11"/>
  <c r="AI9" i="11"/>
  <c r="AO8" i="11"/>
  <c r="AG8" i="11"/>
  <c r="AM7" i="11"/>
  <c r="AE7" i="11"/>
  <c r="AK6" i="11"/>
  <c r="AC6" i="11"/>
  <c r="AK5" i="11"/>
  <c r="AC5" i="11"/>
  <c r="AM42" i="10"/>
  <c r="AI42" i="10"/>
  <c r="AE42" i="10"/>
  <c r="AM41" i="10"/>
  <c r="AI41" i="10"/>
  <c r="AE41" i="10"/>
  <c r="AM40" i="10"/>
  <c r="AI40" i="10"/>
  <c r="AE40" i="10"/>
  <c r="AM39" i="10"/>
  <c r="AI39" i="10"/>
  <c r="AE39" i="10"/>
  <c r="AM38" i="10"/>
  <c r="AI38" i="10"/>
  <c r="AE38" i="10"/>
  <c r="AM37" i="10"/>
  <c r="AI37" i="10"/>
  <c r="AE37" i="10"/>
  <c r="AM36" i="10"/>
  <c r="AI36" i="10"/>
  <c r="AE36" i="10"/>
  <c r="AM35" i="10"/>
  <c r="AI35" i="10"/>
  <c r="AE35" i="10"/>
  <c r="AM34" i="10"/>
  <c r="AI34" i="10"/>
  <c r="AE34" i="10"/>
  <c r="AM33" i="10"/>
  <c r="AI33" i="10"/>
  <c r="AE33" i="10"/>
  <c r="AM32" i="10"/>
  <c r="AI32" i="10"/>
  <c r="AE32" i="10"/>
  <c r="AM31" i="10"/>
  <c r="AI31" i="10"/>
  <c r="AE31" i="10"/>
  <c r="AM30" i="10"/>
  <c r="AI30" i="10"/>
  <c r="AE30" i="10"/>
  <c r="AM29" i="10"/>
  <c r="AI29" i="10"/>
  <c r="AE29" i="10"/>
  <c r="AM28" i="10"/>
  <c r="AI28" i="10"/>
  <c r="AE28" i="10"/>
  <c r="AM27" i="10"/>
  <c r="AI27" i="10"/>
  <c r="AE27" i="10"/>
  <c r="AM26" i="10"/>
  <c r="AI26" i="10"/>
  <c r="AE26" i="10"/>
  <c r="AM25" i="10"/>
  <c r="AI25" i="10"/>
  <c r="AE25" i="10"/>
  <c r="AM24" i="10"/>
  <c r="AI24" i="10"/>
  <c r="AE24" i="10"/>
  <c r="AJ10" i="11"/>
  <c r="AB10" i="11"/>
  <c r="AH9" i="11"/>
  <c r="AN8" i="11"/>
  <c r="AF8" i="11"/>
  <c r="AL7" i="11"/>
  <c r="AD7" i="11"/>
  <c r="AJ6" i="11"/>
  <c r="AB6" i="11"/>
  <c r="AH5" i="11"/>
  <c r="AB5" i="11"/>
  <c r="AL42" i="10"/>
  <c r="AH42" i="10"/>
  <c r="AD42" i="10"/>
  <c r="AL41" i="10"/>
  <c r="AH41" i="10"/>
  <c r="AD41" i="10"/>
  <c r="AL40" i="10"/>
  <c r="AH40" i="10"/>
  <c r="AD40" i="10"/>
  <c r="AL39" i="10"/>
  <c r="AH39" i="10"/>
  <c r="AD39" i="10"/>
  <c r="AL38" i="10"/>
  <c r="AH38" i="10"/>
  <c r="AD38" i="10"/>
  <c r="AL37" i="10"/>
  <c r="AH37" i="10"/>
  <c r="AD37" i="10"/>
  <c r="AL36" i="10"/>
  <c r="AH36" i="10"/>
  <c r="AD36" i="10"/>
  <c r="AL35" i="10"/>
  <c r="AH35" i="10"/>
  <c r="AD35" i="10"/>
  <c r="AL34" i="10"/>
  <c r="AH34" i="10"/>
  <c r="AD34" i="10"/>
  <c r="AL33" i="10"/>
  <c r="AH33" i="10"/>
  <c r="AD33" i="10"/>
  <c r="AL32" i="10"/>
  <c r="AH32" i="10"/>
  <c r="AD32" i="10"/>
  <c r="AL31" i="10"/>
  <c r="AH31" i="10"/>
  <c r="AD31" i="10"/>
  <c r="AL30" i="10"/>
  <c r="AH30" i="10"/>
  <c r="AD30" i="10"/>
  <c r="AL29" i="10"/>
  <c r="AH29" i="10"/>
  <c r="AD29" i="10"/>
  <c r="AL28" i="10"/>
  <c r="AH28" i="10"/>
  <c r="AD28" i="10"/>
  <c r="AL27" i="10"/>
  <c r="AH27" i="10"/>
  <c r="AD27" i="10"/>
  <c r="AL26" i="10"/>
  <c r="AH26" i="10"/>
  <c r="AD26" i="10"/>
  <c r="AL25" i="10"/>
  <c r="AH25" i="10"/>
  <c r="AD25" i="10"/>
  <c r="AL24" i="10"/>
  <c r="AH24" i="10"/>
  <c r="AD24" i="10"/>
  <c r="AL23" i="10"/>
  <c r="AH23" i="10"/>
  <c r="AD23" i="10"/>
  <c r="AL22" i="10"/>
  <c r="AH22" i="10"/>
  <c r="AD22" i="10"/>
  <c r="AL21" i="10"/>
  <c r="AH21" i="10"/>
  <c r="AD21" i="10"/>
  <c r="AL20" i="10"/>
  <c r="AH20" i="10"/>
  <c r="AD20" i="10"/>
  <c r="AL19" i="10"/>
  <c r="AH19" i="10"/>
  <c r="AD19" i="10"/>
  <c r="AL18" i="10"/>
  <c r="AH18" i="10"/>
  <c r="AD18" i="10"/>
  <c r="AL17" i="10"/>
  <c r="AH17" i="10"/>
  <c r="AD17" i="10"/>
  <c r="AO10" i="11"/>
  <c r="AG10" i="11"/>
  <c r="AM9" i="11"/>
  <c r="AE9" i="11"/>
  <c r="AK8" i="11"/>
  <c r="AC8" i="11"/>
  <c r="AI7" i="11"/>
  <c r="AO6" i="11"/>
  <c r="AG6" i="11"/>
  <c r="AO5" i="11"/>
  <c r="AG5" i="11"/>
  <c r="AO42" i="10"/>
  <c r="AK42" i="10"/>
  <c r="AG42" i="10"/>
  <c r="AC42" i="10"/>
  <c r="AO41" i="10"/>
  <c r="AK41" i="10"/>
  <c r="AG41" i="10"/>
  <c r="AC41" i="10"/>
  <c r="AO40" i="10"/>
  <c r="AK40" i="10"/>
  <c r="AG40" i="10"/>
  <c r="AC40" i="10"/>
  <c r="AO39" i="10"/>
  <c r="AK39" i="10"/>
  <c r="AG39" i="10"/>
  <c r="AC39" i="10"/>
  <c r="AO38" i="10"/>
  <c r="AK38" i="10"/>
  <c r="AG38" i="10"/>
  <c r="AC38" i="10"/>
  <c r="AO37" i="10"/>
  <c r="AK37" i="10"/>
  <c r="AG37" i="10"/>
  <c r="AC37" i="10"/>
  <c r="AO36" i="10"/>
  <c r="AK36" i="10"/>
  <c r="AG36" i="10"/>
  <c r="AC36" i="10"/>
  <c r="AO35" i="10"/>
  <c r="AK35" i="10"/>
  <c r="AG35" i="10"/>
  <c r="AC35" i="10"/>
  <c r="AO34" i="10"/>
  <c r="AK34" i="10"/>
  <c r="AG34" i="10"/>
  <c r="AC34" i="10"/>
  <c r="AO33" i="10"/>
  <c r="AK33" i="10"/>
  <c r="AG33" i="10"/>
  <c r="AC33" i="10"/>
  <c r="AO32" i="10"/>
  <c r="AK32" i="10"/>
  <c r="AG32" i="10"/>
  <c r="AC32" i="10"/>
  <c r="AO31" i="10"/>
  <c r="AK31" i="10"/>
  <c r="AG31" i="10"/>
  <c r="AC31" i="10"/>
  <c r="AO30" i="10"/>
  <c r="AK30" i="10"/>
  <c r="AG30" i="10"/>
  <c r="AC30" i="10"/>
  <c r="AO29" i="10"/>
  <c r="AK29" i="10"/>
  <c r="AG29" i="10"/>
  <c r="AC29" i="10"/>
  <c r="AO28" i="10"/>
  <c r="AK28" i="10"/>
  <c r="AG28" i="10"/>
  <c r="AC28" i="10"/>
  <c r="AO27" i="10"/>
  <c r="AK27" i="10"/>
  <c r="AG27" i="10"/>
  <c r="AC27" i="10"/>
  <c r="AO26" i="10"/>
  <c r="AK26" i="10"/>
  <c r="AG26" i="10"/>
  <c r="AC26" i="10"/>
  <c r="AO25" i="10"/>
  <c r="AK25" i="10"/>
  <c r="AG25" i="10"/>
  <c r="AC25" i="10"/>
  <c r="AO24" i="10"/>
  <c r="AK24" i="10"/>
  <c r="AG24" i="10"/>
  <c r="AC24" i="10"/>
  <c r="AO23" i="10"/>
  <c r="AK23" i="10"/>
  <c r="AG23" i="10"/>
  <c r="AC23" i="10"/>
  <c r="AO22" i="10"/>
  <c r="AK22" i="10"/>
  <c r="AG22" i="10"/>
  <c r="AC22" i="10"/>
  <c r="AO21" i="10"/>
  <c r="AK21" i="10"/>
  <c r="AG21" i="10"/>
  <c r="AC21" i="10"/>
  <c r="AO20" i="10"/>
  <c r="AK20" i="10"/>
  <c r="AG20" i="10"/>
  <c r="AC20" i="10"/>
  <c r="AO19" i="10"/>
  <c r="AK19" i="10"/>
  <c r="AG19" i="10"/>
  <c r="AC19" i="10"/>
  <c r="AO18" i="10"/>
  <c r="AK18" i="10"/>
  <c r="AG18" i="10"/>
  <c r="AC18" i="10"/>
  <c r="AO17" i="10"/>
  <c r="AK17" i="10"/>
  <c r="AG17" i="10"/>
  <c r="AC17" i="10"/>
  <c r="AI23" i="10"/>
  <c r="AM22" i="10"/>
  <c r="AE22" i="10"/>
  <c r="AI21" i="10"/>
  <c r="AM20" i="10"/>
  <c r="AE20" i="10"/>
  <c r="AI19" i="10"/>
  <c r="AM18" i="10"/>
  <c r="AE18" i="10"/>
  <c r="AI17" i="10"/>
  <c r="AO16" i="10"/>
  <c r="AK16" i="10"/>
  <c r="AG16" i="10"/>
  <c r="AC16" i="10"/>
  <c r="AO15" i="10"/>
  <c r="AK15" i="10"/>
  <c r="AG15" i="10"/>
  <c r="AC15" i="10"/>
  <c r="AO14" i="10"/>
  <c r="AK14" i="10"/>
  <c r="AG14" i="10"/>
  <c r="AC14" i="10"/>
  <c r="AO13" i="10"/>
  <c r="AK13" i="10"/>
  <c r="AG13" i="10"/>
  <c r="AC13" i="10"/>
  <c r="AO12" i="10"/>
  <c r="AK12" i="10"/>
  <c r="AG12" i="10"/>
  <c r="AC12" i="10"/>
  <c r="AO11" i="10"/>
  <c r="AK11" i="10"/>
  <c r="AG11" i="10"/>
  <c r="AC11" i="10"/>
  <c r="AO10" i="10"/>
  <c r="AK10" i="10"/>
  <c r="AG10" i="10"/>
  <c r="AC10" i="10"/>
  <c r="AM9" i="10"/>
  <c r="AI9" i="10"/>
  <c r="AE9" i="10"/>
  <c r="AO8" i="10"/>
  <c r="AK8" i="10"/>
  <c r="AG8" i="10"/>
  <c r="AC8" i="10"/>
  <c r="AM7" i="10"/>
  <c r="AI7" i="10"/>
  <c r="AE7" i="10"/>
  <c r="AO6" i="10"/>
  <c r="AK6" i="10"/>
  <c r="AG6" i="10"/>
  <c r="AC6" i="10"/>
  <c r="AL5" i="10"/>
  <c r="AH5" i="10"/>
  <c r="AD5" i="10"/>
  <c r="AL42" i="9"/>
  <c r="AH42" i="9"/>
  <c r="AD42" i="9"/>
  <c r="AL41" i="9"/>
  <c r="AH41" i="9"/>
  <c r="AD41" i="9"/>
  <c r="AL40" i="9"/>
  <c r="AH40" i="9"/>
  <c r="AD40" i="9"/>
  <c r="AL39" i="9"/>
  <c r="AH39" i="9"/>
  <c r="AD39" i="9"/>
  <c r="AL38" i="9"/>
  <c r="AH38" i="9"/>
  <c r="AD38" i="9"/>
  <c r="AL37" i="9"/>
  <c r="AH37" i="9"/>
  <c r="AD37" i="9"/>
  <c r="AN23" i="10"/>
  <c r="AF23" i="10"/>
  <c r="AJ22" i="10"/>
  <c r="AB22" i="10"/>
  <c r="AN21" i="10"/>
  <c r="AF21" i="10"/>
  <c r="AJ20" i="10"/>
  <c r="AB20" i="10"/>
  <c r="AN19" i="10"/>
  <c r="AF19" i="10"/>
  <c r="AJ18" i="10"/>
  <c r="AB18" i="10"/>
  <c r="AN17" i="10"/>
  <c r="AF17" i="10"/>
  <c r="AN16" i="10"/>
  <c r="AJ16" i="10"/>
  <c r="AF16" i="10"/>
  <c r="AB16" i="10"/>
  <c r="AN15" i="10"/>
  <c r="AJ15" i="10"/>
  <c r="AF15" i="10"/>
  <c r="AB15" i="10"/>
  <c r="AN14" i="10"/>
  <c r="AJ14" i="10"/>
  <c r="AF14" i="10"/>
  <c r="AB14" i="10"/>
  <c r="AN13" i="10"/>
  <c r="AJ13" i="10"/>
  <c r="AF13" i="10"/>
  <c r="AB13" i="10"/>
  <c r="AN12" i="10"/>
  <c r="AJ12" i="10"/>
  <c r="AF12" i="10"/>
  <c r="AB12" i="10"/>
  <c r="AN11" i="10"/>
  <c r="AJ11" i="10"/>
  <c r="AF11" i="10"/>
  <c r="AB11" i="10"/>
  <c r="AN10" i="10"/>
  <c r="AJ10" i="10"/>
  <c r="AF10" i="10"/>
  <c r="AB10" i="10"/>
  <c r="AL9" i="10"/>
  <c r="AH9" i="10"/>
  <c r="AD9" i="10"/>
  <c r="AN8" i="10"/>
  <c r="AJ8" i="10"/>
  <c r="AF8" i="10"/>
  <c r="AB8" i="10"/>
  <c r="AL7" i="10"/>
  <c r="AH7" i="10"/>
  <c r="AD7" i="10"/>
  <c r="AN6" i="10"/>
  <c r="AJ6" i="10"/>
  <c r="AF6" i="10"/>
  <c r="AB6" i="10"/>
  <c r="AO5" i="10"/>
  <c r="AK5" i="10"/>
  <c r="AG5" i="10"/>
  <c r="AC5" i="10"/>
  <c r="AO42" i="9"/>
  <c r="AK42" i="9"/>
  <c r="AG42" i="9"/>
  <c r="AC42" i="9"/>
  <c r="AO41" i="9"/>
  <c r="AK41" i="9"/>
  <c r="AG41" i="9"/>
  <c r="AC41" i="9"/>
  <c r="AO40" i="9"/>
  <c r="AK40" i="9"/>
  <c r="AG40" i="9"/>
  <c r="AC40" i="9"/>
  <c r="AO39" i="9"/>
  <c r="AK39" i="9"/>
  <c r="AG39" i="9"/>
  <c r="AC39" i="9"/>
  <c r="AO38" i="9"/>
  <c r="AK38" i="9"/>
  <c r="AG38" i="9"/>
  <c r="AC38" i="9"/>
  <c r="AO37" i="9"/>
  <c r="AK37" i="9"/>
  <c r="AG37" i="9"/>
  <c r="AC37" i="9"/>
  <c r="AM23" i="10"/>
  <c r="AE23" i="10"/>
  <c r="AI22" i="10"/>
  <c r="AM21" i="10"/>
  <c r="AE21" i="10"/>
  <c r="AI20" i="10"/>
  <c r="AM19" i="10"/>
  <c r="AE19" i="10"/>
  <c r="AI18" i="10"/>
  <c r="AM17" i="10"/>
  <c r="AE17" i="10"/>
  <c r="AM16" i="10"/>
  <c r="AI16" i="10"/>
  <c r="AE16" i="10"/>
  <c r="AM15" i="10"/>
  <c r="AI15" i="10"/>
  <c r="AE15" i="10"/>
  <c r="AM14" i="10"/>
  <c r="AI14" i="10"/>
  <c r="AE14" i="10"/>
  <c r="AM13" i="10"/>
  <c r="AI13" i="10"/>
  <c r="AE13" i="10"/>
  <c r="AM12" i="10"/>
  <c r="AI12" i="10"/>
  <c r="AE12" i="10"/>
  <c r="AM11" i="10"/>
  <c r="AI11" i="10"/>
  <c r="AE11" i="10"/>
  <c r="AM10" i="10"/>
  <c r="AI10" i="10"/>
  <c r="AE10" i="10"/>
  <c r="AO9" i="10"/>
  <c r="AK9" i="10"/>
  <c r="AG9" i="10"/>
  <c r="AC9" i="10"/>
  <c r="AM8" i="10"/>
  <c r="AI8" i="10"/>
  <c r="AE8" i="10"/>
  <c r="AO7" i="10"/>
  <c r="AK7" i="10"/>
  <c r="AG7" i="10"/>
  <c r="AC7" i="10"/>
  <c r="AM6" i="10"/>
  <c r="AI6" i="10"/>
  <c r="AE6" i="10"/>
  <c r="AN5" i="10"/>
  <c r="AJ5" i="10"/>
  <c r="AF5" i="10"/>
  <c r="AB5" i="10"/>
  <c r="AN42" i="9"/>
  <c r="AJ42" i="9"/>
  <c r="AF42" i="9"/>
  <c r="AB42" i="9"/>
  <c r="AN41" i="9"/>
  <c r="AJ41" i="9"/>
  <c r="AF41" i="9"/>
  <c r="AB41" i="9"/>
  <c r="AN40" i="9"/>
  <c r="AJ40" i="9"/>
  <c r="AF40" i="9"/>
  <c r="AB40" i="9"/>
  <c r="AN39" i="9"/>
  <c r="AJ39" i="9"/>
  <c r="AF39" i="9"/>
  <c r="AB39" i="9"/>
  <c r="AN38" i="9"/>
  <c r="AJ38" i="9"/>
  <c r="AF38" i="9"/>
  <c r="AB38" i="9"/>
  <c r="AN37" i="9"/>
  <c r="AJ37" i="9"/>
  <c r="AF37" i="9"/>
  <c r="AB37" i="9"/>
  <c r="AN36" i="9"/>
  <c r="AJ36" i="9"/>
  <c r="AF36" i="9"/>
  <c r="AB36" i="9"/>
  <c r="AN35" i="9"/>
  <c r="AJ35" i="9"/>
  <c r="AF35" i="9"/>
  <c r="AB35" i="9"/>
  <c r="AN34" i="9"/>
  <c r="AJ34" i="9"/>
  <c r="AF34" i="9"/>
  <c r="AB34" i="9"/>
  <c r="AN33" i="9"/>
  <c r="AJ33" i="9"/>
  <c r="AF33" i="9"/>
  <c r="AB33" i="9"/>
  <c r="AN32" i="9"/>
  <c r="AJ32" i="9"/>
  <c r="AF32" i="9"/>
  <c r="AB32" i="9"/>
  <c r="AN31" i="9"/>
  <c r="AJ31" i="9"/>
  <c r="AF31" i="9"/>
  <c r="AB31" i="9"/>
  <c r="AJ23" i="10"/>
  <c r="AB23" i="10"/>
  <c r="AN22" i="10"/>
  <c r="AF22" i="10"/>
  <c r="AJ21" i="10"/>
  <c r="AB21" i="10"/>
  <c r="AN20" i="10"/>
  <c r="AF20" i="10"/>
  <c r="AJ19" i="10"/>
  <c r="AB19" i="10"/>
  <c r="AN18" i="10"/>
  <c r="AF18" i="10"/>
  <c r="AJ17" i="10"/>
  <c r="AB17" i="10"/>
  <c r="AL16" i="10"/>
  <c r="AH16" i="10"/>
  <c r="AD16" i="10"/>
  <c r="AL15" i="10"/>
  <c r="AH15" i="10"/>
  <c r="AD15" i="10"/>
  <c r="AL14" i="10"/>
  <c r="AH14" i="10"/>
  <c r="AD14" i="10"/>
  <c r="AL13" i="10"/>
  <c r="AH13" i="10"/>
  <c r="AD13" i="10"/>
  <c r="AL12" i="10"/>
  <c r="AH12" i="10"/>
  <c r="AD12" i="10"/>
  <c r="AL11" i="10"/>
  <c r="AH11" i="10"/>
  <c r="AD11" i="10"/>
  <c r="AL10" i="10"/>
  <c r="AH10" i="10"/>
  <c r="AD10" i="10"/>
  <c r="AN9" i="10"/>
  <c r="AJ9" i="10"/>
  <c r="AF9" i="10"/>
  <c r="AB9" i="10"/>
  <c r="AL8" i="10"/>
  <c r="AH8" i="10"/>
  <c r="AD8" i="10"/>
  <c r="AN7" i="10"/>
  <c r="AJ7" i="10"/>
  <c r="AF7" i="10"/>
  <c r="AB7" i="10"/>
  <c r="AL6" i="10"/>
  <c r="AH6" i="10"/>
  <c r="AD6" i="10"/>
  <c r="AM5" i="10"/>
  <c r="AI5" i="10"/>
  <c r="AE5" i="10"/>
  <c r="AM42" i="9"/>
  <c r="AI42" i="9"/>
  <c r="AE42" i="9"/>
  <c r="AM41" i="9"/>
  <c r="AI41" i="9"/>
  <c r="AE41" i="9"/>
  <c r="AM40" i="9"/>
  <c r="AI40" i="9"/>
  <c r="AE40" i="9"/>
  <c r="AM39" i="9"/>
  <c r="AI39" i="9"/>
  <c r="AE39" i="9"/>
  <c r="AM38" i="9"/>
  <c r="AI38" i="9"/>
  <c r="AE38" i="9"/>
  <c r="AM37" i="9"/>
  <c r="AI37" i="9"/>
  <c r="AE37" i="9"/>
  <c r="AM36" i="9"/>
  <c r="AI36" i="9"/>
  <c r="AE36" i="9"/>
  <c r="AM35" i="9"/>
  <c r="AI35" i="9"/>
  <c r="AE35" i="9"/>
  <c r="AM34" i="9"/>
  <c r="AI34" i="9"/>
  <c r="AE34" i="9"/>
  <c r="AM33" i="9"/>
  <c r="AI33" i="9"/>
  <c r="AE33" i="9"/>
  <c r="AM32" i="9"/>
  <c r="AI32" i="9"/>
  <c r="AE32" i="9"/>
  <c r="AM31" i="9"/>
  <c r="AI31" i="9"/>
  <c r="AE31" i="9"/>
  <c r="AH36" i="9"/>
  <c r="AL35" i="9"/>
  <c r="AD35" i="9"/>
  <c r="AH34" i="9"/>
  <c r="AL33" i="9"/>
  <c r="AD33" i="9"/>
  <c r="AH32" i="9"/>
  <c r="AL31" i="9"/>
  <c r="AD31" i="9"/>
  <c r="AN30" i="9"/>
  <c r="AJ30" i="9"/>
  <c r="AF30" i="9"/>
  <c r="AB30" i="9"/>
  <c r="AN29" i="9"/>
  <c r="AJ29" i="9"/>
  <c r="AF29" i="9"/>
  <c r="AB29" i="9"/>
  <c r="AN28" i="9"/>
  <c r="AJ28" i="9"/>
  <c r="AF28" i="9"/>
  <c r="AB28" i="9"/>
  <c r="AN27" i="9"/>
  <c r="AJ27" i="9"/>
  <c r="AF27" i="9"/>
  <c r="AB27" i="9"/>
  <c r="AN26" i="9"/>
  <c r="AJ26" i="9"/>
  <c r="AF26" i="9"/>
  <c r="AB26" i="9"/>
  <c r="AN25" i="9"/>
  <c r="AJ25" i="9"/>
  <c r="AF25" i="9"/>
  <c r="AB25" i="9"/>
  <c r="AN24" i="9"/>
  <c r="AJ24" i="9"/>
  <c r="AF24" i="9"/>
  <c r="AB24" i="9"/>
  <c r="AN23" i="9"/>
  <c r="AJ23" i="9"/>
  <c r="AF23" i="9"/>
  <c r="AB23" i="9"/>
  <c r="AN22" i="9"/>
  <c r="AJ22" i="9"/>
  <c r="AF22" i="9"/>
  <c r="AB22" i="9"/>
  <c r="AN21" i="9"/>
  <c r="AJ21" i="9"/>
  <c r="AF21" i="9"/>
  <c r="AB21" i="9"/>
  <c r="AN20" i="9"/>
  <c r="AJ20" i="9"/>
  <c r="AF20" i="9"/>
  <c r="AB20" i="9"/>
  <c r="AN19" i="9"/>
  <c r="AJ19" i="9"/>
  <c r="AF19" i="9"/>
  <c r="AB19" i="9"/>
  <c r="AN18" i="9"/>
  <c r="AJ18" i="9"/>
  <c r="AF18" i="9"/>
  <c r="AB18" i="9"/>
  <c r="AN17" i="9"/>
  <c r="AJ17" i="9"/>
  <c r="AF17" i="9"/>
  <c r="AB17" i="9"/>
  <c r="AN16" i="9"/>
  <c r="AJ16" i="9"/>
  <c r="AF16" i="9"/>
  <c r="AB16" i="9"/>
  <c r="AN15" i="9"/>
  <c r="AJ15" i="9"/>
  <c r="AF15" i="9"/>
  <c r="AB15" i="9"/>
  <c r="AN14" i="9"/>
  <c r="AJ14" i="9"/>
  <c r="AF14" i="9"/>
  <c r="AB14" i="9"/>
  <c r="AN13" i="9"/>
  <c r="AJ13" i="9"/>
  <c r="AF13" i="9"/>
  <c r="AB13" i="9"/>
  <c r="AN12" i="9"/>
  <c r="AJ12" i="9"/>
  <c r="AF12" i="9"/>
  <c r="AB12" i="9"/>
  <c r="AN11" i="9"/>
  <c r="AJ11" i="9"/>
  <c r="AF11" i="9"/>
  <c r="AB11" i="9"/>
  <c r="AN10" i="9"/>
  <c r="AJ10" i="9"/>
  <c r="AF10" i="9"/>
  <c r="AB10" i="9"/>
  <c r="AL9" i="9"/>
  <c r="AH9" i="9"/>
  <c r="AD9" i="9"/>
  <c r="AN8" i="9"/>
  <c r="AJ8" i="9"/>
  <c r="AF8" i="9"/>
  <c r="AB8" i="9"/>
  <c r="AL7" i="9"/>
  <c r="AH7" i="9"/>
  <c r="AD7" i="9"/>
  <c r="AN6" i="9"/>
  <c r="AJ6" i="9"/>
  <c r="AF6" i="9"/>
  <c r="AB6" i="9"/>
  <c r="AO5" i="9"/>
  <c r="AK5" i="9"/>
  <c r="AG5" i="9"/>
  <c r="AC5" i="9"/>
  <c r="BI43" i="8"/>
  <c r="BE43" i="8"/>
  <c r="BK42" i="8"/>
  <c r="BG42" i="8"/>
  <c r="BC42" i="8"/>
  <c r="BI41" i="8"/>
  <c r="BE41" i="8"/>
  <c r="BK40" i="8"/>
  <c r="BG40" i="8"/>
  <c r="BC40" i="8"/>
  <c r="BI39" i="8"/>
  <c r="BE39" i="8"/>
  <c r="BK38" i="8"/>
  <c r="BG38" i="8"/>
  <c r="BC38" i="8"/>
  <c r="BI37" i="8"/>
  <c r="BE37" i="8"/>
  <c r="BK36" i="8"/>
  <c r="BG36" i="8"/>
  <c r="BC36" i="8"/>
  <c r="BI35" i="8"/>
  <c r="BE35" i="8"/>
  <c r="BK34" i="8"/>
  <c r="BG34" i="8"/>
  <c r="BC34" i="8"/>
  <c r="BI33" i="8"/>
  <c r="BE33" i="8"/>
  <c r="BK32" i="8"/>
  <c r="BG32" i="8"/>
  <c r="BC32" i="8"/>
  <c r="BI31" i="8"/>
  <c r="BE31" i="8"/>
  <c r="BK30" i="8"/>
  <c r="BG30" i="8"/>
  <c r="BC30" i="8"/>
  <c r="BI29" i="8"/>
  <c r="BE29" i="8"/>
  <c r="AO36" i="9"/>
  <c r="AG36" i="9"/>
  <c r="AK35" i="9"/>
  <c r="AC35" i="9"/>
  <c r="AO34" i="9"/>
  <c r="AG34" i="9"/>
  <c r="AK33" i="9"/>
  <c r="AC33" i="9"/>
  <c r="AO32" i="9"/>
  <c r="AG32" i="9"/>
  <c r="AK31" i="9"/>
  <c r="AC31" i="9"/>
  <c r="AM30" i="9"/>
  <c r="AI30" i="9"/>
  <c r="AE30" i="9"/>
  <c r="AM29" i="9"/>
  <c r="AI29" i="9"/>
  <c r="AE29" i="9"/>
  <c r="AM28" i="9"/>
  <c r="AI28" i="9"/>
  <c r="AE28" i="9"/>
  <c r="AM27" i="9"/>
  <c r="AI27" i="9"/>
  <c r="AE27" i="9"/>
  <c r="AM26" i="9"/>
  <c r="AI26" i="9"/>
  <c r="AE26" i="9"/>
  <c r="AM25" i="9"/>
  <c r="AI25" i="9"/>
  <c r="AE25" i="9"/>
  <c r="AM24" i="9"/>
  <c r="AI24" i="9"/>
  <c r="AE24" i="9"/>
  <c r="AM23" i="9"/>
  <c r="AI23" i="9"/>
  <c r="AE23" i="9"/>
  <c r="AM22" i="9"/>
  <c r="AI22" i="9"/>
  <c r="AE22" i="9"/>
  <c r="AM21" i="9"/>
  <c r="AI21" i="9"/>
  <c r="AE21" i="9"/>
  <c r="AM20" i="9"/>
  <c r="AI20" i="9"/>
  <c r="AE20" i="9"/>
  <c r="AM19" i="9"/>
  <c r="AI19" i="9"/>
  <c r="AE19" i="9"/>
  <c r="AM18" i="9"/>
  <c r="AI18" i="9"/>
  <c r="AE18" i="9"/>
  <c r="AM17" i="9"/>
  <c r="AI17" i="9"/>
  <c r="AE17" i="9"/>
  <c r="AM16" i="9"/>
  <c r="AI16" i="9"/>
  <c r="AE16" i="9"/>
  <c r="AM15" i="9"/>
  <c r="AI15" i="9"/>
  <c r="AE15" i="9"/>
  <c r="AM14" i="9"/>
  <c r="AI14" i="9"/>
  <c r="AE14" i="9"/>
  <c r="AM13" i="9"/>
  <c r="AI13" i="9"/>
  <c r="AE13" i="9"/>
  <c r="AM12" i="9"/>
  <c r="AI12" i="9"/>
  <c r="AE12" i="9"/>
  <c r="AM11" i="9"/>
  <c r="AI11" i="9"/>
  <c r="AE11" i="9"/>
  <c r="AM10" i="9"/>
  <c r="AI10" i="9"/>
  <c r="AE10" i="9"/>
  <c r="AO9" i="9"/>
  <c r="AK9" i="9"/>
  <c r="AG9" i="9"/>
  <c r="AC9" i="9"/>
  <c r="AM8" i="9"/>
  <c r="AI8" i="9"/>
  <c r="AE8" i="9"/>
  <c r="AO7" i="9"/>
  <c r="AK7" i="9"/>
  <c r="AG7" i="9"/>
  <c r="AC7" i="9"/>
  <c r="AM6" i="9"/>
  <c r="AI6" i="9"/>
  <c r="AE6" i="9"/>
  <c r="AN5" i="9"/>
  <c r="AJ5" i="9"/>
  <c r="AF5" i="9"/>
  <c r="AB5" i="9"/>
  <c r="BL43" i="8"/>
  <c r="BH43" i="8"/>
  <c r="BD43" i="8"/>
  <c r="BJ42" i="8"/>
  <c r="BF42" i="8"/>
  <c r="BB42" i="8"/>
  <c r="BL41" i="8"/>
  <c r="BH41" i="8"/>
  <c r="BD41" i="8"/>
  <c r="BJ40" i="8"/>
  <c r="BF40" i="8"/>
  <c r="BB40" i="8"/>
  <c r="BL39" i="8"/>
  <c r="BH39" i="8"/>
  <c r="BD39" i="8"/>
  <c r="BJ38" i="8"/>
  <c r="BF38" i="8"/>
  <c r="BB38" i="8"/>
  <c r="BL37" i="8"/>
  <c r="BH37" i="8"/>
  <c r="BD37" i="8"/>
  <c r="BJ36" i="8"/>
  <c r="BF36" i="8"/>
  <c r="BB36" i="8"/>
  <c r="BL35" i="8"/>
  <c r="BH35" i="8"/>
  <c r="BD35" i="8"/>
  <c r="BJ34" i="8"/>
  <c r="BF34" i="8"/>
  <c r="BB34" i="8"/>
  <c r="BL33" i="8"/>
  <c r="BH33" i="8"/>
  <c r="BD33" i="8"/>
  <c r="BJ32" i="8"/>
  <c r="BF32" i="8"/>
  <c r="BB32" i="8"/>
  <c r="BL31" i="8"/>
  <c r="BH31" i="8"/>
  <c r="BD31" i="8"/>
  <c r="BJ30" i="8"/>
  <c r="BF30" i="8"/>
  <c r="BB30" i="8"/>
  <c r="BL29" i="8"/>
  <c r="BH29" i="8"/>
  <c r="BD29" i="8"/>
  <c r="AL36" i="9"/>
  <c r="AD36" i="9"/>
  <c r="AH35" i="9"/>
  <c r="AL34" i="9"/>
  <c r="AD34" i="9"/>
  <c r="AH33" i="9"/>
  <c r="AL32" i="9"/>
  <c r="AD32" i="9"/>
  <c r="AH31" i="9"/>
  <c r="AL30" i="9"/>
  <c r="AH30" i="9"/>
  <c r="AD30" i="9"/>
  <c r="AL29" i="9"/>
  <c r="AH29" i="9"/>
  <c r="AD29" i="9"/>
  <c r="AL28" i="9"/>
  <c r="AH28" i="9"/>
  <c r="AD28" i="9"/>
  <c r="AL27" i="9"/>
  <c r="AH27" i="9"/>
  <c r="AD27" i="9"/>
  <c r="AL26" i="9"/>
  <c r="AH26" i="9"/>
  <c r="AD26" i="9"/>
  <c r="AL25" i="9"/>
  <c r="AH25" i="9"/>
  <c r="AD25" i="9"/>
  <c r="AL24" i="9"/>
  <c r="AH24" i="9"/>
  <c r="AD24" i="9"/>
  <c r="AL23" i="9"/>
  <c r="AH23" i="9"/>
  <c r="AD23" i="9"/>
  <c r="AL22" i="9"/>
  <c r="AH22" i="9"/>
  <c r="AD22" i="9"/>
  <c r="AL21" i="9"/>
  <c r="AH21" i="9"/>
  <c r="AD21" i="9"/>
  <c r="AL20" i="9"/>
  <c r="AH20" i="9"/>
  <c r="AD20" i="9"/>
  <c r="AL19" i="9"/>
  <c r="AH19" i="9"/>
  <c r="AD19" i="9"/>
  <c r="AL18" i="9"/>
  <c r="AH18" i="9"/>
  <c r="AD18" i="9"/>
  <c r="AL17" i="9"/>
  <c r="AH17" i="9"/>
  <c r="AD17" i="9"/>
  <c r="AL16" i="9"/>
  <c r="AH16" i="9"/>
  <c r="AD16" i="9"/>
  <c r="AL15" i="9"/>
  <c r="AH15" i="9"/>
  <c r="AD15" i="9"/>
  <c r="AL14" i="9"/>
  <c r="AH14" i="9"/>
  <c r="AD14" i="9"/>
  <c r="AL13" i="9"/>
  <c r="AH13" i="9"/>
  <c r="AD13" i="9"/>
  <c r="AL12" i="9"/>
  <c r="AH12" i="9"/>
  <c r="AD12" i="9"/>
  <c r="AL11" i="9"/>
  <c r="AH11" i="9"/>
  <c r="AD11" i="9"/>
  <c r="AL10" i="9"/>
  <c r="AH10" i="9"/>
  <c r="AD10" i="9"/>
  <c r="AN9" i="9"/>
  <c r="AJ9" i="9"/>
  <c r="AF9" i="9"/>
  <c r="AB9" i="9"/>
  <c r="AL8" i="9"/>
  <c r="AH8" i="9"/>
  <c r="AD8" i="9"/>
  <c r="AN7" i="9"/>
  <c r="AJ7" i="9"/>
  <c r="AF7" i="9"/>
  <c r="AB7" i="9"/>
  <c r="AL6" i="9"/>
  <c r="AH6" i="9"/>
  <c r="AD6" i="9"/>
  <c r="AM5" i="9"/>
  <c r="AI5" i="9"/>
  <c r="AE5" i="9"/>
  <c r="BK43" i="8"/>
  <c r="BG43" i="8"/>
  <c r="BC43" i="8"/>
  <c r="BI42" i="8"/>
  <c r="BE42" i="8"/>
  <c r="BK41" i="8"/>
  <c r="BG41" i="8"/>
  <c r="BC41" i="8"/>
  <c r="BI40" i="8"/>
  <c r="BE40" i="8"/>
  <c r="BK39" i="8"/>
  <c r="BG39" i="8"/>
  <c r="BC39" i="8"/>
  <c r="BI38" i="8"/>
  <c r="BE38" i="8"/>
  <c r="BK37" i="8"/>
  <c r="BG37" i="8"/>
  <c r="BC37" i="8"/>
  <c r="BI36" i="8"/>
  <c r="BE36" i="8"/>
  <c r="BK35" i="8"/>
  <c r="BG35" i="8"/>
  <c r="BC35" i="8"/>
  <c r="BI34" i="8"/>
  <c r="BE34" i="8"/>
  <c r="BK33" i="8"/>
  <c r="BG33" i="8"/>
  <c r="BC33" i="8"/>
  <c r="BI32" i="8"/>
  <c r="BE32" i="8"/>
  <c r="BK31" i="8"/>
  <c r="BG31" i="8"/>
  <c r="BC31" i="8"/>
  <c r="BI30" i="8"/>
  <c r="BE30" i="8"/>
  <c r="BK29" i="8"/>
  <c r="BG29" i="8"/>
  <c r="BC29" i="8"/>
  <c r="BI28" i="8"/>
  <c r="BE28" i="8"/>
  <c r="BK27" i="8"/>
  <c r="BG27" i="8"/>
  <c r="BC27" i="8"/>
  <c r="BI26" i="8"/>
  <c r="BE26" i="8"/>
  <c r="BK25" i="8"/>
  <c r="BG25" i="8"/>
  <c r="BC25" i="8"/>
  <c r="BI24" i="8"/>
  <c r="BE24" i="8"/>
  <c r="BK23" i="8"/>
  <c r="BG23" i="8"/>
  <c r="BC23" i="8"/>
  <c r="BI22" i="8"/>
  <c r="BE22" i="8"/>
  <c r="AK36" i="9"/>
  <c r="AC36" i="9"/>
  <c r="AO35" i="9"/>
  <c r="AG35" i="9"/>
  <c r="AK34" i="9"/>
  <c r="AC34" i="9"/>
  <c r="AO33" i="9"/>
  <c r="AG33" i="9"/>
  <c r="AK32" i="9"/>
  <c r="AC32" i="9"/>
  <c r="AO31" i="9"/>
  <c r="AG31" i="9"/>
  <c r="AO30" i="9"/>
  <c r="AK30" i="9"/>
  <c r="AG30" i="9"/>
  <c r="AC30" i="9"/>
  <c r="AO29" i="9"/>
  <c r="AK29" i="9"/>
  <c r="AG29" i="9"/>
  <c r="AC29" i="9"/>
  <c r="AO28" i="9"/>
  <c r="AK28" i="9"/>
  <c r="AG28" i="9"/>
  <c r="AC28" i="9"/>
  <c r="AO27" i="9"/>
  <c r="AK27" i="9"/>
  <c r="AG27" i="9"/>
  <c r="AC27" i="9"/>
  <c r="AO26" i="9"/>
  <c r="AK26" i="9"/>
  <c r="AG26" i="9"/>
  <c r="AC26" i="9"/>
  <c r="AO25" i="9"/>
  <c r="AK25" i="9"/>
  <c r="AG25" i="9"/>
  <c r="AC25" i="9"/>
  <c r="AO24" i="9"/>
  <c r="AK24" i="9"/>
  <c r="AG24" i="9"/>
  <c r="AC24" i="9"/>
  <c r="AO23" i="9"/>
  <c r="AK23" i="9"/>
  <c r="AG23" i="9"/>
  <c r="AC23" i="9"/>
  <c r="AO22" i="9"/>
  <c r="AK22" i="9"/>
  <c r="AG22" i="9"/>
  <c r="AC22" i="9"/>
  <c r="AO21" i="9"/>
  <c r="AK21" i="9"/>
  <c r="AG21" i="9"/>
  <c r="AC21" i="9"/>
  <c r="AO20" i="9"/>
  <c r="AK20" i="9"/>
  <c r="AG20" i="9"/>
  <c r="AC20" i="9"/>
  <c r="AO19" i="9"/>
  <c r="AK19" i="9"/>
  <c r="AG19" i="9"/>
  <c r="AC19" i="9"/>
  <c r="AO18" i="9"/>
  <c r="AK18" i="9"/>
  <c r="AG18" i="9"/>
  <c r="AC18" i="9"/>
  <c r="AO17" i="9"/>
  <c r="AK17" i="9"/>
  <c r="AG17" i="9"/>
  <c r="AC17" i="9"/>
  <c r="AO16" i="9"/>
  <c r="AK16" i="9"/>
  <c r="AG16" i="9"/>
  <c r="AC16" i="9"/>
  <c r="AO15" i="9"/>
  <c r="AK15" i="9"/>
  <c r="AG15" i="9"/>
  <c r="AC15" i="9"/>
  <c r="AO14" i="9"/>
  <c r="AK14" i="9"/>
  <c r="AG14" i="9"/>
  <c r="AC14" i="9"/>
  <c r="AO13" i="9"/>
  <c r="AK13" i="9"/>
  <c r="AG13" i="9"/>
  <c r="AC13" i="9"/>
  <c r="AO12" i="9"/>
  <c r="AK12" i="9"/>
  <c r="AG12" i="9"/>
  <c r="AC12" i="9"/>
  <c r="AO11" i="9"/>
  <c r="AK11" i="9"/>
  <c r="AG11" i="9"/>
  <c r="AC11" i="9"/>
  <c r="AO10" i="9"/>
  <c r="AK10" i="9"/>
  <c r="AG10" i="9"/>
  <c r="AC10" i="9"/>
  <c r="AM9" i="9"/>
  <c r="AI9" i="9"/>
  <c r="AE9" i="9"/>
  <c r="AO8" i="9"/>
  <c r="AK8" i="9"/>
  <c r="AG8" i="9"/>
  <c r="AC8" i="9"/>
  <c r="AM7" i="9"/>
  <c r="AI7" i="9"/>
  <c r="AE7" i="9"/>
  <c r="AO6" i="9"/>
  <c r="AK6" i="9"/>
  <c r="AG6" i="9"/>
  <c r="AC6" i="9"/>
  <c r="AL5" i="9"/>
  <c r="AH5" i="9"/>
  <c r="AD5" i="9"/>
  <c r="BJ43" i="8"/>
  <c r="BF43" i="8"/>
  <c r="BB43" i="8"/>
  <c r="BL42" i="8"/>
  <c r="BH42" i="8"/>
  <c r="BD42" i="8"/>
  <c r="BJ41" i="8"/>
  <c r="BF41" i="8"/>
  <c r="BB41" i="8"/>
  <c r="BL40" i="8"/>
  <c r="BH40" i="8"/>
  <c r="BD40" i="8"/>
  <c r="BJ39" i="8"/>
  <c r="BF39" i="8"/>
  <c r="BB39" i="8"/>
  <c r="BL38" i="8"/>
  <c r="BH38" i="8"/>
  <c r="BD38" i="8"/>
  <c r="BJ37" i="8"/>
  <c r="BF37" i="8"/>
  <c r="BB37" i="8"/>
  <c r="BL36" i="8"/>
  <c r="BH36" i="8"/>
  <c r="BD36" i="8"/>
  <c r="BJ35" i="8"/>
  <c r="BF35" i="8"/>
  <c r="BB35" i="8"/>
  <c r="BL34" i="8"/>
  <c r="BH34" i="8"/>
  <c r="BD34" i="8"/>
  <c r="BJ33" i="8"/>
  <c r="BF33" i="8"/>
  <c r="BB33" i="8"/>
  <c r="BL32" i="8"/>
  <c r="BH32" i="8"/>
  <c r="BD32" i="8"/>
  <c r="BJ31" i="8"/>
  <c r="BF31" i="8"/>
  <c r="BB31" i="8"/>
  <c r="BL30" i="8"/>
  <c r="BH30" i="8"/>
  <c r="BD30" i="8"/>
  <c r="BJ29" i="8"/>
  <c r="BF29" i="8"/>
  <c r="BB29" i="8"/>
  <c r="BL28" i="8"/>
  <c r="BH28" i="8"/>
  <c r="BD28" i="8"/>
  <c r="BJ27" i="8"/>
  <c r="BF27" i="8"/>
  <c r="BB27" i="8"/>
  <c r="BL26" i="8"/>
  <c r="BH26" i="8"/>
  <c r="BD26" i="8"/>
  <c r="BJ25" i="8"/>
  <c r="BF25" i="8"/>
  <c r="BB25" i="8"/>
  <c r="BL24" i="8"/>
  <c r="BH24" i="8"/>
  <c r="BD24" i="8"/>
  <c r="BJ23" i="8"/>
  <c r="BF23" i="8"/>
  <c r="BB23" i="8"/>
  <c r="BL22" i="8"/>
  <c r="BH22" i="8"/>
  <c r="BD22" i="8"/>
  <c r="BB6" i="8"/>
  <c r="BF6" i="8"/>
  <c r="BJ6" i="8"/>
  <c r="BP6" i="8"/>
  <c r="BT6" i="8"/>
  <c r="BX6" i="8"/>
  <c r="BD7" i="8"/>
  <c r="BH7" i="8"/>
  <c r="BL7" i="8"/>
  <c r="BR7" i="8"/>
  <c r="BV7" i="8"/>
  <c r="CB7" i="8"/>
  <c r="BB8" i="8"/>
  <c r="BF8" i="8"/>
  <c r="BJ8" i="8"/>
  <c r="BP8" i="8"/>
  <c r="BT8" i="8"/>
  <c r="BX8" i="8"/>
  <c r="BD9" i="8"/>
  <c r="BH9" i="8"/>
  <c r="BL9" i="8"/>
  <c r="BR9" i="8"/>
  <c r="BV9" i="8"/>
  <c r="CB9" i="8"/>
  <c r="BB10" i="8"/>
  <c r="BF10" i="8"/>
  <c r="BJ10" i="8"/>
  <c r="BP10" i="8"/>
  <c r="BT10" i="8"/>
  <c r="BX10" i="8"/>
  <c r="BD11" i="8"/>
  <c r="BH11" i="8"/>
  <c r="BL11" i="8"/>
  <c r="BR11" i="8"/>
  <c r="BV11" i="8"/>
  <c r="BB12" i="8"/>
  <c r="BF12" i="8"/>
  <c r="BJ12" i="8"/>
  <c r="BP12" i="8"/>
  <c r="BT12" i="8"/>
  <c r="BX12" i="8"/>
  <c r="BD13" i="8"/>
  <c r="BH13" i="8"/>
  <c r="BL13" i="8"/>
  <c r="BR13" i="8"/>
  <c r="BV13" i="8"/>
  <c r="BB14" i="8"/>
  <c r="BF14" i="8"/>
  <c r="BJ14" i="8"/>
  <c r="BP14" i="8"/>
  <c r="BT14" i="8"/>
  <c r="BX14" i="8"/>
  <c r="BD15" i="8"/>
  <c r="BH15" i="8"/>
  <c r="BL15" i="8"/>
  <c r="BR15" i="8"/>
  <c r="BV15" i="8"/>
  <c r="BB16" i="8"/>
  <c r="BF16" i="8"/>
  <c r="BJ16" i="8"/>
  <c r="BP16" i="8"/>
  <c r="BT16" i="8"/>
  <c r="BX16" i="8"/>
  <c r="BD17" i="8"/>
  <c r="BH17" i="8"/>
  <c r="BL17" i="8"/>
  <c r="BR17" i="8"/>
  <c r="BV17" i="8"/>
  <c r="BB18" i="8"/>
  <c r="BF18" i="8"/>
  <c r="BJ18" i="8"/>
  <c r="BP18" i="8"/>
  <c r="BT18" i="8"/>
  <c r="BX18" i="8"/>
  <c r="BD19" i="8"/>
  <c r="BH19" i="8"/>
  <c r="BL19" i="8"/>
  <c r="BR19" i="8"/>
  <c r="BV19" i="8"/>
  <c r="BB20" i="8"/>
  <c r="BF20" i="8"/>
  <c r="BJ20" i="8"/>
  <c r="BP20" i="8"/>
  <c r="BT20" i="8"/>
  <c r="BX20" i="8"/>
  <c r="BD21" i="8"/>
  <c r="BH21" i="8"/>
  <c r="BL21" i="8"/>
  <c r="BR21" i="8"/>
  <c r="BB22" i="8"/>
  <c r="BJ22" i="8"/>
  <c r="BT22" i="8"/>
  <c r="BD23" i="8"/>
  <c r="BL23" i="8"/>
  <c r="BV23" i="8"/>
  <c r="BF24" i="8"/>
  <c r="BP24" i="8"/>
  <c r="BX24" i="8"/>
  <c r="BH25" i="8"/>
  <c r="BR25" i="8"/>
  <c r="BB26" i="8"/>
  <c r="BJ26" i="8"/>
  <c r="BT26" i="8"/>
  <c r="BD27" i="8"/>
  <c r="BL27" i="8"/>
  <c r="BV27" i="8"/>
  <c r="BF28" i="8"/>
  <c r="BP28" i="8"/>
  <c r="H126" i="2"/>
  <c r="I126" i="2" s="1"/>
  <c r="H130" i="2"/>
  <c r="I130" i="2" s="1"/>
  <c r="H134" i="2"/>
  <c r="I134" i="2" s="1"/>
  <c r="J126" i="2"/>
  <c r="J130" i="2"/>
  <c r="J134" i="2"/>
  <c r="J138" i="2"/>
  <c r="J142" i="2"/>
  <c r="J146" i="2"/>
  <c r="J150" i="2"/>
  <c r="J154" i="2"/>
  <c r="J158" i="2"/>
  <c r="O4" i="7"/>
  <c r="O6" i="7"/>
  <c r="O8" i="7"/>
  <c r="O10" i="7"/>
  <c r="O12" i="7"/>
  <c r="O14" i="7"/>
  <c r="O16" i="7"/>
  <c r="O18" i="7"/>
  <c r="O20" i="7"/>
  <c r="O22" i="7"/>
  <c r="O24" i="7"/>
  <c r="O26" i="7"/>
  <c r="O28" i="7"/>
  <c r="O30" i="7"/>
  <c r="O32" i="7"/>
  <c r="O34" i="7"/>
  <c r="O36" i="7"/>
  <c r="O38" i="7"/>
  <c r="O40" i="7"/>
  <c r="O42" i="7"/>
  <c r="O44" i="7"/>
  <c r="O46" i="7"/>
  <c r="O48" i="7"/>
  <c r="O50" i="7"/>
  <c r="BC6" i="8"/>
  <c r="BG6" i="8"/>
  <c r="BK6" i="8"/>
  <c r="BQ6" i="8"/>
  <c r="BU6" i="8"/>
  <c r="BY6" i="8"/>
  <c r="BE7" i="8"/>
  <c r="BI7" i="8"/>
  <c r="BO7" i="8"/>
  <c r="BS7" i="8"/>
  <c r="BW7" i="8"/>
  <c r="CC7" i="8"/>
  <c r="BC8" i="8"/>
  <c r="BG8" i="8"/>
  <c r="BK8" i="8"/>
  <c r="BQ8" i="8"/>
  <c r="BU8" i="8"/>
  <c r="BY8" i="8"/>
  <c r="BE9" i="8"/>
  <c r="BI9" i="8"/>
  <c r="BO9" i="8"/>
  <c r="BS9" i="8"/>
  <c r="BW9" i="8"/>
  <c r="CC9" i="8"/>
  <c r="BC10" i="8"/>
  <c r="BG10" i="8"/>
  <c r="BK10" i="8"/>
  <c r="BQ10" i="8"/>
  <c r="BU10" i="8"/>
  <c r="BY10" i="8"/>
  <c r="BE11" i="8"/>
  <c r="BI11" i="8"/>
  <c r="BO11" i="8"/>
  <c r="BS11" i="8"/>
  <c r="BW11" i="8"/>
  <c r="BC12" i="8"/>
  <c r="BG12" i="8"/>
  <c r="BK12" i="8"/>
  <c r="BQ12" i="8"/>
  <c r="BU12" i="8"/>
  <c r="BY12" i="8"/>
  <c r="BE13" i="8"/>
  <c r="BI13" i="8"/>
  <c r="BO13" i="8"/>
  <c r="BS13" i="8"/>
  <c r="BW13" i="8"/>
  <c r="BC14" i="8"/>
  <c r="BG14" i="8"/>
  <c r="BK14" i="8"/>
  <c r="BQ14" i="8"/>
  <c r="BU14" i="8"/>
  <c r="BY14" i="8"/>
  <c r="BE15" i="8"/>
  <c r="BI15" i="8"/>
  <c r="BO15" i="8"/>
  <c r="BS15" i="8"/>
  <c r="BW15" i="8"/>
  <c r="BC16" i="8"/>
  <c r="BG16" i="8"/>
  <c r="BK16" i="8"/>
  <c r="BQ16" i="8"/>
  <c r="BU16" i="8"/>
  <c r="BY16" i="8"/>
  <c r="BE17" i="8"/>
  <c r="BI17" i="8"/>
  <c r="BO17" i="8"/>
  <c r="BS17" i="8"/>
  <c r="BW17" i="8"/>
  <c r="BC18" i="8"/>
  <c r="BG18" i="8"/>
  <c r="BK18" i="8"/>
  <c r="BQ18" i="8"/>
  <c r="BU18" i="8"/>
  <c r="BY18" i="8"/>
  <c r="BE19" i="8"/>
  <c r="BI19" i="8"/>
  <c r="BO19" i="8"/>
  <c r="BS19" i="8"/>
  <c r="BW19" i="8"/>
  <c r="BC20" i="8"/>
  <c r="BG20" i="8"/>
  <c r="BK20" i="8"/>
  <c r="BQ20" i="8"/>
  <c r="BU20" i="8"/>
  <c r="BY20" i="8"/>
  <c r="BE21" i="8"/>
  <c r="BI21" i="8"/>
  <c r="BO21" i="8"/>
  <c r="BS21" i="8"/>
  <c r="BC22" i="8"/>
  <c r="BK22" i="8"/>
  <c r="BU22" i="8"/>
  <c r="BE23" i="8"/>
  <c r="BO23" i="8"/>
  <c r="BW23" i="8"/>
  <c r="BG24" i="8"/>
  <c r="BQ24" i="8"/>
  <c r="BY24" i="8"/>
  <c r="BI25" i="8"/>
  <c r="BS25" i="8"/>
  <c r="BC26" i="8"/>
  <c r="BK26" i="8"/>
  <c r="BU26" i="8"/>
  <c r="BE27" i="8"/>
  <c r="BO27" i="8"/>
  <c r="BW27" i="8"/>
  <c r="BG28" i="8"/>
  <c r="BQ28" i="8"/>
  <c r="K142" i="2"/>
  <c r="K146" i="2"/>
  <c r="K150" i="2"/>
  <c r="K154" i="2"/>
  <c r="K158" i="2"/>
  <c r="J161" i="2"/>
  <c r="O2" i="7"/>
  <c r="O3" i="7"/>
  <c r="P4" i="7"/>
  <c r="P6" i="7"/>
  <c r="P8" i="7"/>
  <c r="P10" i="7"/>
  <c r="P12" i="7"/>
  <c r="P14" i="7"/>
  <c r="P16" i="7"/>
  <c r="P18" i="7"/>
  <c r="P20" i="7"/>
  <c r="P22" i="7"/>
  <c r="P24" i="7"/>
  <c r="P26" i="7"/>
  <c r="P28" i="7"/>
  <c r="P30" i="7"/>
  <c r="P32" i="7"/>
  <c r="P34" i="7"/>
  <c r="P36" i="7"/>
  <c r="P38" i="7"/>
  <c r="P40" i="7"/>
  <c r="P42" i="7"/>
  <c r="P44" i="7"/>
  <c r="P46" i="7"/>
  <c r="P48" i="7"/>
  <c r="P50" i="7"/>
  <c r="BR6" i="8"/>
  <c r="BV6" i="8"/>
  <c r="BP7" i="8"/>
  <c r="BT7" i="8"/>
  <c r="BX7" i="8"/>
  <c r="BR8" i="8"/>
  <c r="BV8" i="8"/>
  <c r="BP9" i="8"/>
  <c r="BT9" i="8"/>
  <c r="BX9" i="8"/>
  <c r="BR10" i="8"/>
  <c r="BV10" i="8"/>
  <c r="CB10" i="8"/>
  <c r="BB11" i="8"/>
  <c r="BF11" i="8"/>
  <c r="BJ11" i="8"/>
  <c r="BP11" i="8"/>
  <c r="BT11" i="8"/>
  <c r="BX11" i="8"/>
  <c r="BD12" i="8"/>
  <c r="BH12" i="8"/>
  <c r="BL12" i="8"/>
  <c r="BR12" i="8"/>
  <c r="BV12" i="8"/>
  <c r="BB13" i="8"/>
  <c r="BF13" i="8"/>
  <c r="BJ13" i="8"/>
  <c r="BP13" i="8"/>
  <c r="BT13" i="8"/>
  <c r="BX13" i="8"/>
  <c r="BD14" i="8"/>
  <c r="BH14" i="8"/>
  <c r="BL14" i="8"/>
  <c r="BR14" i="8"/>
  <c r="BV14" i="8"/>
  <c r="BB15" i="8"/>
  <c r="BF15" i="8"/>
  <c r="BJ15" i="8"/>
  <c r="BP15" i="8"/>
  <c r="BT15" i="8"/>
  <c r="BX15" i="8"/>
  <c r="BD16" i="8"/>
  <c r="BH16" i="8"/>
  <c r="BL16" i="8"/>
  <c r="BR16" i="8"/>
  <c r="BV16" i="8"/>
  <c r="BB17" i="8"/>
  <c r="BF17" i="8"/>
  <c r="BJ17" i="8"/>
  <c r="BP17" i="8"/>
  <c r="BT17" i="8"/>
  <c r="BX17" i="8"/>
  <c r="BD18" i="8"/>
  <c r="BH18" i="8"/>
  <c r="BL18" i="8"/>
  <c r="BR18" i="8"/>
  <c r="BV18" i="8"/>
  <c r="BB19" i="8"/>
  <c r="BF19" i="8"/>
  <c r="BJ19" i="8"/>
  <c r="BP19" i="8"/>
  <c r="BT19" i="8"/>
  <c r="BX19" i="8"/>
  <c r="BD20" i="8"/>
  <c r="BH20" i="8"/>
  <c r="BL20" i="8"/>
  <c r="BR20" i="8"/>
  <c r="BV20" i="8"/>
  <c r="BB21" i="8"/>
  <c r="BF21" i="8"/>
  <c r="BJ21" i="8"/>
  <c r="BP21" i="8"/>
  <c r="BV21" i="8"/>
  <c r="BF22" i="8"/>
  <c r="BP22" i="8"/>
  <c r="BX22" i="8"/>
  <c r="BH23" i="8"/>
  <c r="BR23" i="8"/>
  <c r="BB24" i="8"/>
  <c r="BJ24" i="8"/>
  <c r="BT24" i="8"/>
  <c r="BD25" i="8"/>
  <c r="BL25" i="8"/>
  <c r="BV25" i="8"/>
  <c r="BF26" i="8"/>
  <c r="BP26" i="8"/>
  <c r="BX26" i="8"/>
  <c r="BH27" i="8"/>
  <c r="BR27" i="8"/>
  <c r="BB28" i="8"/>
  <c r="BJ28" i="8"/>
  <c r="P2" i="7"/>
  <c r="O13" i="7"/>
  <c r="O15" i="7"/>
  <c r="O17" i="7"/>
  <c r="O19" i="7"/>
  <c r="O21" i="7"/>
  <c r="O23" i="7"/>
  <c r="O25" i="7"/>
  <c r="O27" i="7"/>
  <c r="O29" i="7"/>
  <c r="O31" i="7"/>
  <c r="O33" i="7"/>
  <c r="O35" i="7"/>
  <c r="O37" i="7"/>
  <c r="O39" i="7"/>
  <c r="O41" i="7"/>
  <c r="O43" i="7"/>
  <c r="O45" i="7"/>
  <c r="O47" i="7"/>
  <c r="O49" i="7"/>
  <c r="BE42" i="12"/>
  <c r="BA42" i="12"/>
  <c r="AW42" i="12"/>
  <c r="AS42" i="12"/>
  <c r="BE41" i="12"/>
  <c r="BA41" i="12"/>
  <c r="AW41" i="12"/>
  <c r="AS41" i="12"/>
  <c r="BE40" i="12"/>
  <c r="BA40" i="12"/>
  <c r="AW40" i="12"/>
  <c r="AS40" i="12"/>
  <c r="BE39" i="12"/>
  <c r="BA39" i="12"/>
  <c r="AW39" i="12"/>
  <c r="AS39" i="12"/>
  <c r="BE38" i="12"/>
  <c r="BA38" i="12"/>
  <c r="AW38" i="12"/>
  <c r="AS38" i="12"/>
  <c r="BE37" i="12"/>
  <c r="BA37" i="12"/>
  <c r="AW37" i="12"/>
  <c r="AS37" i="12"/>
  <c r="BE36" i="12"/>
  <c r="BA36" i="12"/>
  <c r="AW36" i="12"/>
  <c r="AS36" i="12"/>
  <c r="BE35" i="12"/>
  <c r="BA35" i="12"/>
  <c r="AW35" i="12"/>
  <c r="AS35" i="12"/>
  <c r="BE34" i="12"/>
  <c r="BA34" i="12"/>
  <c r="AW34" i="12"/>
  <c r="AS34" i="12"/>
  <c r="BE33" i="12"/>
  <c r="BA33" i="12"/>
  <c r="AW33" i="12"/>
  <c r="AS33" i="12"/>
  <c r="BE32" i="12"/>
  <c r="BA32" i="12"/>
  <c r="AW32" i="12"/>
  <c r="BD42" i="12"/>
  <c r="AZ42" i="12"/>
  <c r="AV42" i="12"/>
  <c r="AR42" i="12"/>
  <c r="BD41" i="12"/>
  <c r="AZ41" i="12"/>
  <c r="AV41" i="12"/>
  <c r="AR41" i="12"/>
  <c r="BD40" i="12"/>
  <c r="AZ40" i="12"/>
  <c r="AV40" i="12"/>
  <c r="AR40" i="12"/>
  <c r="BD39" i="12"/>
  <c r="AZ39" i="12"/>
  <c r="AV39" i="12"/>
  <c r="AR39" i="12"/>
  <c r="BD38" i="12"/>
  <c r="AZ38" i="12"/>
  <c r="AV38" i="12"/>
  <c r="AR38" i="12"/>
  <c r="BD37" i="12"/>
  <c r="AZ37" i="12"/>
  <c r="AV37" i="12"/>
  <c r="AR37" i="12"/>
  <c r="BD36" i="12"/>
  <c r="AZ36" i="12"/>
  <c r="AV36" i="12"/>
  <c r="AR36" i="12"/>
  <c r="BD35" i="12"/>
  <c r="AZ35" i="12"/>
  <c r="AV35" i="12"/>
  <c r="AR35" i="12"/>
  <c r="BD34" i="12"/>
  <c r="AZ34" i="12"/>
  <c r="AV34" i="12"/>
  <c r="AR34" i="12"/>
  <c r="BD33" i="12"/>
  <c r="AZ33" i="12"/>
  <c r="AV33" i="12"/>
  <c r="AR33" i="12"/>
  <c r="BD32" i="12"/>
  <c r="AZ32" i="12"/>
  <c r="AV32" i="12"/>
  <c r="BC42" i="12"/>
  <c r="AY42" i="12"/>
  <c r="AU42" i="12"/>
  <c r="BC41" i="12"/>
  <c r="AY41" i="12"/>
  <c r="AU41" i="12"/>
  <c r="BC40" i="12"/>
  <c r="AY40" i="12"/>
  <c r="AU40" i="12"/>
  <c r="BC39" i="12"/>
  <c r="AY39" i="12"/>
  <c r="AU39" i="12"/>
  <c r="BC38" i="12"/>
  <c r="AY38" i="12"/>
  <c r="AU38" i="12"/>
  <c r="BC37" i="12"/>
  <c r="AY37" i="12"/>
  <c r="AU37" i="12"/>
  <c r="BC36" i="12"/>
  <c r="AY36" i="12"/>
  <c r="AU36" i="12"/>
  <c r="BC35" i="12"/>
  <c r="AY35" i="12"/>
  <c r="AU35" i="12"/>
  <c r="BC34" i="12"/>
  <c r="AY34" i="12"/>
  <c r="AU34" i="12"/>
  <c r="BC33" i="12"/>
  <c r="AY33" i="12"/>
  <c r="AU33" i="12"/>
  <c r="BC32" i="12"/>
  <c r="AY32" i="12"/>
  <c r="AU32" i="12"/>
  <c r="BC31" i="12"/>
  <c r="AY31" i="12"/>
  <c r="AU31" i="12"/>
  <c r="BC30" i="12"/>
  <c r="BB42" i="12"/>
  <c r="AX42" i="12"/>
  <c r="AT42" i="12"/>
  <c r="BB41" i="12"/>
  <c r="AX41" i="12"/>
  <c r="AT41" i="12"/>
  <c r="BB40" i="12"/>
  <c r="AX40" i="12"/>
  <c r="AT40" i="12"/>
  <c r="BB39" i="12"/>
  <c r="AX39" i="12"/>
  <c r="AT39" i="12"/>
  <c r="BB38" i="12"/>
  <c r="AX38" i="12"/>
  <c r="AT38" i="12"/>
  <c r="BB37" i="12"/>
  <c r="AX37" i="12"/>
  <c r="AT37" i="12"/>
  <c r="BB36" i="12"/>
  <c r="AX36" i="12"/>
  <c r="AT36" i="12"/>
  <c r="BB35" i="12"/>
  <c r="AX35" i="12"/>
  <c r="AT35" i="12"/>
  <c r="BB34" i="12"/>
  <c r="AX34" i="12"/>
  <c r="AT34" i="12"/>
  <c r="BB33" i="12"/>
  <c r="AX33" i="12"/>
  <c r="AT33" i="12"/>
  <c r="BB32" i="12"/>
  <c r="AX32" i="12"/>
  <c r="AT32" i="12"/>
  <c r="BB31" i="12"/>
  <c r="AX31" i="12"/>
  <c r="AT31" i="12"/>
  <c r="BB30" i="12"/>
  <c r="AS32" i="12"/>
  <c r="BE31" i="12"/>
  <c r="AW31" i="12"/>
  <c r="BA30" i="12"/>
  <c r="AW30" i="12"/>
  <c r="AS30" i="12"/>
  <c r="BE29" i="12"/>
  <c r="BA29" i="12"/>
  <c r="AW29" i="12"/>
  <c r="AS29" i="12"/>
  <c r="BE28" i="12"/>
  <c r="BA28" i="12"/>
  <c r="AW28" i="12"/>
  <c r="AS28" i="12"/>
  <c r="BE27" i="12"/>
  <c r="BA27" i="12"/>
  <c r="AW27" i="12"/>
  <c r="AS27" i="12"/>
  <c r="BE26" i="12"/>
  <c r="BA26" i="12"/>
  <c r="AW26" i="12"/>
  <c r="AS26" i="12"/>
  <c r="BE25" i="12"/>
  <c r="BA25" i="12"/>
  <c r="AW25" i="12"/>
  <c r="AS25" i="12"/>
  <c r="AR32" i="12"/>
  <c r="BD31" i="12"/>
  <c r="AV31" i="12"/>
  <c r="AZ30" i="12"/>
  <c r="AV30" i="12"/>
  <c r="AR30" i="12"/>
  <c r="BD29" i="12"/>
  <c r="AZ29" i="12"/>
  <c r="AV29" i="12"/>
  <c r="AR29" i="12"/>
  <c r="BD28" i="12"/>
  <c r="AZ28" i="12"/>
  <c r="AV28" i="12"/>
  <c r="AR28" i="12"/>
  <c r="BD27" i="12"/>
  <c r="AZ27" i="12"/>
  <c r="AV27" i="12"/>
  <c r="AR27" i="12"/>
  <c r="BD26" i="12"/>
  <c r="AZ26" i="12"/>
  <c r="AV26" i="12"/>
  <c r="AR26" i="12"/>
  <c r="BD25" i="12"/>
  <c r="AZ25" i="12"/>
  <c r="AV25" i="12"/>
  <c r="AR25" i="12"/>
  <c r="BD24" i="12"/>
  <c r="AZ24" i="12"/>
  <c r="AV24" i="12"/>
  <c r="AR24" i="12"/>
  <c r="BD23" i="12"/>
  <c r="AZ23" i="12"/>
  <c r="AV23" i="12"/>
  <c r="AR23" i="12"/>
  <c r="BD22" i="12"/>
  <c r="AZ22" i="12"/>
  <c r="AV22" i="12"/>
  <c r="AR22" i="12"/>
  <c r="BD21" i="12"/>
  <c r="AZ21" i="12"/>
  <c r="AV21" i="12"/>
  <c r="AR21" i="12"/>
  <c r="BD20" i="12"/>
  <c r="AZ20" i="12"/>
  <c r="AV20" i="12"/>
  <c r="AR20" i="12"/>
  <c r="BD19" i="12"/>
  <c r="AZ19" i="12"/>
  <c r="AV19" i="12"/>
  <c r="BA31" i="12"/>
  <c r="AS31" i="12"/>
  <c r="BE30" i="12"/>
  <c r="AY30" i="12"/>
  <c r="AU30" i="12"/>
  <c r="BC29" i="12"/>
  <c r="AY29" i="12"/>
  <c r="AU29" i="12"/>
  <c r="BC28" i="12"/>
  <c r="AY28" i="12"/>
  <c r="AU28" i="12"/>
  <c r="BC27" i="12"/>
  <c r="AY27" i="12"/>
  <c r="AU27" i="12"/>
  <c r="BC26" i="12"/>
  <c r="AY26" i="12"/>
  <c r="AU26" i="12"/>
  <c r="BC25" i="12"/>
  <c r="AY25" i="12"/>
  <c r="AU25" i="12"/>
  <c r="AZ31" i="12"/>
  <c r="AR31" i="12"/>
  <c r="BD30" i="12"/>
  <c r="AX30" i="12"/>
  <c r="AT30" i="12"/>
  <c r="BB29" i="12"/>
  <c r="AX29" i="12"/>
  <c r="AT29" i="12"/>
  <c r="BB28" i="12"/>
  <c r="AX28" i="12"/>
  <c r="AT28" i="12"/>
  <c r="BB27" i="12"/>
  <c r="AX27" i="12"/>
  <c r="AT27" i="12"/>
  <c r="BB26" i="12"/>
  <c r="AX26" i="12"/>
  <c r="AT26" i="12"/>
  <c r="BB25" i="12"/>
  <c r="AX25" i="12"/>
  <c r="AT25" i="12"/>
  <c r="BB24" i="12"/>
  <c r="AX24" i="12"/>
  <c r="AT24" i="12"/>
  <c r="BB23" i="12"/>
  <c r="AX23" i="12"/>
  <c r="AT23" i="12"/>
  <c r="BB22" i="12"/>
  <c r="AX22" i="12"/>
  <c r="AT22" i="12"/>
  <c r="BB21" i="12"/>
  <c r="AX21" i="12"/>
  <c r="AT21" i="12"/>
  <c r="BB20" i="12"/>
  <c r="AX20" i="12"/>
  <c r="AT20" i="12"/>
  <c r="BB19" i="12"/>
  <c r="AX19" i="12"/>
  <c r="AT19" i="12"/>
  <c r="BE24" i="12"/>
  <c r="AW24" i="12"/>
  <c r="BA23" i="12"/>
  <c r="AS23" i="12"/>
  <c r="BE22" i="12"/>
  <c r="AW22" i="12"/>
  <c r="BA21" i="12"/>
  <c r="AS21" i="12"/>
  <c r="BE20" i="12"/>
  <c r="AW20" i="12"/>
  <c r="BA19" i="12"/>
  <c r="AS19" i="12"/>
  <c r="BD18" i="12"/>
  <c r="AZ18" i="12"/>
  <c r="AV18" i="12"/>
  <c r="AR18" i="12"/>
  <c r="BD17" i="12"/>
  <c r="AZ17" i="12"/>
  <c r="AV17" i="12"/>
  <c r="AR17" i="12"/>
  <c r="BD16" i="12"/>
  <c r="AZ16" i="12"/>
  <c r="AV16" i="12"/>
  <c r="AR16" i="12"/>
  <c r="BD15" i="12"/>
  <c r="AZ15" i="12"/>
  <c r="AV15" i="12"/>
  <c r="AR15" i="12"/>
  <c r="BD14" i="12"/>
  <c r="AZ14" i="12"/>
  <c r="AV14" i="12"/>
  <c r="AR14" i="12"/>
  <c r="BD13" i="12"/>
  <c r="AZ13" i="12"/>
  <c r="AV13" i="12"/>
  <c r="AR13" i="12"/>
  <c r="BD12" i="12"/>
  <c r="AZ12" i="12"/>
  <c r="AV12" i="12"/>
  <c r="AR12" i="12"/>
  <c r="BD11" i="12"/>
  <c r="AZ11" i="12"/>
  <c r="AV11" i="12"/>
  <c r="AR11" i="12"/>
  <c r="BD10" i="12"/>
  <c r="AZ10" i="12"/>
  <c r="AV10" i="12"/>
  <c r="AR10" i="12"/>
  <c r="BC24" i="12"/>
  <c r="AU24" i="12"/>
  <c r="AY23" i="12"/>
  <c r="BC22" i="12"/>
  <c r="AU22" i="12"/>
  <c r="AY21" i="12"/>
  <c r="BC20" i="12"/>
  <c r="AU20" i="12"/>
  <c r="AY19" i="12"/>
  <c r="AR19" i="12"/>
  <c r="BC18" i="12"/>
  <c r="AY18" i="12"/>
  <c r="AU18" i="12"/>
  <c r="BC17" i="12"/>
  <c r="AY17" i="12"/>
  <c r="AU17" i="12"/>
  <c r="BC16" i="12"/>
  <c r="AY16" i="12"/>
  <c r="AU16" i="12"/>
  <c r="BC15" i="12"/>
  <c r="AY15" i="12"/>
  <c r="AU15" i="12"/>
  <c r="BC14" i="12"/>
  <c r="AY14" i="12"/>
  <c r="AU14" i="12"/>
  <c r="BC13" i="12"/>
  <c r="AY13" i="12"/>
  <c r="AU13" i="12"/>
  <c r="BC12" i="12"/>
  <c r="AY12" i="12"/>
  <c r="AU12" i="12"/>
  <c r="BC11" i="12"/>
  <c r="AY11" i="12"/>
  <c r="AU11" i="12"/>
  <c r="BC10" i="12"/>
  <c r="AY10" i="12"/>
  <c r="AU10" i="12"/>
  <c r="BA24" i="12"/>
  <c r="AS24" i="12"/>
  <c r="BE23" i="12"/>
  <c r="AW23" i="12"/>
  <c r="BA22" i="12"/>
  <c r="AS22" i="12"/>
  <c r="BE21" i="12"/>
  <c r="AW21" i="12"/>
  <c r="BA20" i="12"/>
  <c r="AS20" i="12"/>
  <c r="BE19" i="12"/>
  <c r="AW19" i="12"/>
  <c r="BB18" i="12"/>
  <c r="AX18" i="12"/>
  <c r="AT18" i="12"/>
  <c r="BB17" i="12"/>
  <c r="AX17" i="12"/>
  <c r="AT17" i="12"/>
  <c r="BB16" i="12"/>
  <c r="AX16" i="12"/>
  <c r="AT16" i="12"/>
  <c r="BB15" i="12"/>
  <c r="AX15" i="12"/>
  <c r="AT15" i="12"/>
  <c r="BB14" i="12"/>
  <c r="AX14" i="12"/>
  <c r="AT14" i="12"/>
  <c r="BB13" i="12"/>
  <c r="AX13" i="12"/>
  <c r="AT13" i="12"/>
  <c r="BB12" i="12"/>
  <c r="AX12" i="12"/>
  <c r="AT12" i="12"/>
  <c r="BB11" i="12"/>
  <c r="AX11" i="12"/>
  <c r="AT11" i="12"/>
  <c r="BB10" i="12"/>
  <c r="AX10" i="12"/>
  <c r="AT10" i="12"/>
  <c r="BD9" i="12"/>
  <c r="AZ9" i="12"/>
  <c r="AV9" i="12"/>
  <c r="AR9" i="12"/>
  <c r="BB8" i="12"/>
  <c r="AX8" i="12"/>
  <c r="AT8" i="12"/>
  <c r="BD7" i="12"/>
  <c r="AZ7" i="12"/>
  <c r="AV7" i="12"/>
  <c r="AR7" i="12"/>
  <c r="BB6" i="12"/>
  <c r="AX6" i="12"/>
  <c r="AT6" i="12"/>
  <c r="AY24" i="12"/>
  <c r="BC23" i="12"/>
  <c r="AU23" i="12"/>
  <c r="AY22" i="12"/>
  <c r="BC21" i="12"/>
  <c r="AU21" i="12"/>
  <c r="AY20" i="12"/>
  <c r="BC19" i="12"/>
  <c r="AU19" i="12"/>
  <c r="BE18" i="12"/>
  <c r="BA18" i="12"/>
  <c r="AW18" i="12"/>
  <c r="AS18" i="12"/>
  <c r="BE17" i="12"/>
  <c r="BA17" i="12"/>
  <c r="AW17" i="12"/>
  <c r="AS17" i="12"/>
  <c r="BE16" i="12"/>
  <c r="BA16" i="12"/>
  <c r="AW16" i="12"/>
  <c r="AS16" i="12"/>
  <c r="BE15" i="12"/>
  <c r="BA15" i="12"/>
  <c r="AW15" i="12"/>
  <c r="AS15" i="12"/>
  <c r="BE14" i="12"/>
  <c r="BA14" i="12"/>
  <c r="AW14" i="12"/>
  <c r="AS14" i="12"/>
  <c r="BE13" i="12"/>
  <c r="BA13" i="12"/>
  <c r="AW13" i="12"/>
  <c r="AS13" i="12"/>
  <c r="BE12" i="12"/>
  <c r="BA12" i="12"/>
  <c r="AW12" i="12"/>
  <c r="AS12" i="12"/>
  <c r="BE11" i="12"/>
  <c r="BA11" i="12"/>
  <c r="AW11" i="12"/>
  <c r="AS11" i="12"/>
  <c r="BE10" i="12"/>
  <c r="BA10" i="12"/>
  <c r="AW10" i="12"/>
  <c r="AS10" i="12"/>
  <c r="BC9" i="12"/>
  <c r="AY9" i="12"/>
  <c r="AU9" i="12"/>
  <c r="BE8" i="12"/>
  <c r="BA8" i="12"/>
  <c r="AW8" i="12"/>
  <c r="AS8" i="12"/>
  <c r="BC7" i="12"/>
  <c r="AY7" i="12"/>
  <c r="AU7" i="12"/>
  <c r="BE6" i="12"/>
  <c r="BA6" i="12"/>
  <c r="AW6" i="12"/>
  <c r="AS6" i="12"/>
  <c r="BA9" i="12"/>
  <c r="AS9" i="12"/>
  <c r="AY8" i="12"/>
  <c r="BE7" i="12"/>
  <c r="AW7" i="12"/>
  <c r="BC6" i="12"/>
  <c r="AU6" i="12"/>
  <c r="BD5" i="12"/>
  <c r="AZ5" i="12"/>
  <c r="AV5" i="12"/>
  <c r="AR5" i="12"/>
  <c r="BD42" i="11"/>
  <c r="AZ42" i="11"/>
  <c r="AV42" i="11"/>
  <c r="AR42" i="11"/>
  <c r="BD41" i="11"/>
  <c r="AZ41" i="11"/>
  <c r="AV41" i="11"/>
  <c r="AR41" i="11"/>
  <c r="BD40" i="11"/>
  <c r="AZ40" i="11"/>
  <c r="AV40" i="11"/>
  <c r="AR40" i="11"/>
  <c r="BD39" i="11"/>
  <c r="AZ39" i="11"/>
  <c r="AV39" i="11"/>
  <c r="AR39" i="11"/>
  <c r="BD38" i="11"/>
  <c r="AZ38" i="11"/>
  <c r="AV38" i="11"/>
  <c r="AR38" i="11"/>
  <c r="BD37" i="11"/>
  <c r="AZ37" i="11"/>
  <c r="AV37" i="11"/>
  <c r="AR37" i="11"/>
  <c r="BD36" i="11"/>
  <c r="AZ36" i="11"/>
  <c r="AV36" i="11"/>
  <c r="AR36" i="11"/>
  <c r="BD35" i="11"/>
  <c r="AZ35" i="11"/>
  <c r="AV35" i="11"/>
  <c r="AR35" i="11"/>
  <c r="BD34" i="11"/>
  <c r="AZ34" i="11"/>
  <c r="AV34" i="11"/>
  <c r="AR34" i="11"/>
  <c r="BD33" i="11"/>
  <c r="AX9" i="12"/>
  <c r="BD8" i="12"/>
  <c r="AV8" i="12"/>
  <c r="BB7" i="12"/>
  <c r="AT7" i="12"/>
  <c r="AZ6" i="12"/>
  <c r="AR6" i="12"/>
  <c r="BC5" i="12"/>
  <c r="AY5" i="12"/>
  <c r="AU5" i="12"/>
  <c r="BC42" i="11"/>
  <c r="AY42" i="11"/>
  <c r="AU42" i="11"/>
  <c r="BC41" i="11"/>
  <c r="AY41" i="11"/>
  <c r="AU41" i="11"/>
  <c r="BC40" i="11"/>
  <c r="AY40" i="11"/>
  <c r="AU40" i="11"/>
  <c r="BC39" i="11"/>
  <c r="AY39" i="11"/>
  <c r="AU39" i="11"/>
  <c r="BC38" i="11"/>
  <c r="AY38" i="11"/>
  <c r="AU38" i="11"/>
  <c r="BC37" i="11"/>
  <c r="AY37" i="11"/>
  <c r="AU37" i="11"/>
  <c r="BC36" i="11"/>
  <c r="AY36" i="11"/>
  <c r="AU36" i="11"/>
  <c r="BC35" i="11"/>
  <c r="AY35" i="11"/>
  <c r="AU35" i="11"/>
  <c r="BC34" i="11"/>
  <c r="AY34" i="11"/>
  <c r="AU34" i="11"/>
  <c r="BC33" i="11"/>
  <c r="BE9" i="12"/>
  <c r="AW9" i="12"/>
  <c r="BC8" i="12"/>
  <c r="AU8" i="12"/>
  <c r="BA7" i="12"/>
  <c r="AS7" i="12"/>
  <c r="AY6" i="12"/>
  <c r="BB5" i="12"/>
  <c r="AX5" i="12"/>
  <c r="AT5" i="12"/>
  <c r="BB42" i="11"/>
  <c r="AX42" i="11"/>
  <c r="AT42" i="11"/>
  <c r="BB41" i="11"/>
  <c r="AX41" i="11"/>
  <c r="AT41" i="11"/>
  <c r="BB40" i="11"/>
  <c r="AX40" i="11"/>
  <c r="AT40" i="11"/>
  <c r="BB39" i="11"/>
  <c r="AX39" i="11"/>
  <c r="AT39" i="11"/>
  <c r="BB38" i="11"/>
  <c r="AX38" i="11"/>
  <c r="AT38" i="11"/>
  <c r="BB37" i="11"/>
  <c r="AX37" i="11"/>
  <c r="AT37" i="11"/>
  <c r="BB36" i="11"/>
  <c r="AX36" i="11"/>
  <c r="AT36" i="11"/>
  <c r="BB35" i="11"/>
  <c r="AX35" i="11"/>
  <c r="AT35" i="11"/>
  <c r="BB34" i="11"/>
  <c r="AX34" i="11"/>
  <c r="AT34" i="11"/>
  <c r="BB33" i="11"/>
  <c r="AX33" i="11"/>
  <c r="AT33" i="11"/>
  <c r="BB32" i="11"/>
  <c r="AX32" i="11"/>
  <c r="AT32" i="11"/>
  <c r="BB31" i="11"/>
  <c r="AX31" i="11"/>
  <c r="AT31" i="11"/>
  <c r="BB30" i="11"/>
  <c r="AX30" i="11"/>
  <c r="AT30" i="11"/>
  <c r="BB29" i="11"/>
  <c r="AX29" i="11"/>
  <c r="AT29" i="11"/>
  <c r="BB28" i="11"/>
  <c r="AX28" i="11"/>
  <c r="AT28" i="11"/>
  <c r="BB27" i="11"/>
  <c r="AX27" i="11"/>
  <c r="AT27" i="11"/>
  <c r="BB26" i="11"/>
  <c r="AX26" i="11"/>
  <c r="AT26" i="11"/>
  <c r="BB25" i="11"/>
  <c r="AX25" i="11"/>
  <c r="AT25" i="11"/>
  <c r="BB24" i="11"/>
  <c r="AX24" i="11"/>
  <c r="AT24" i="11"/>
  <c r="BB9" i="12"/>
  <c r="AT9" i="12"/>
  <c r="AZ8" i="12"/>
  <c r="AR8" i="12"/>
  <c r="AX7" i="12"/>
  <c r="BD6" i="12"/>
  <c r="AV6" i="12"/>
  <c r="BE5" i="12"/>
  <c r="BA5" i="12"/>
  <c r="AW5" i="12"/>
  <c r="AS5" i="12"/>
  <c r="BE42" i="11"/>
  <c r="BA42" i="11"/>
  <c r="AW42" i="11"/>
  <c r="AS42" i="11"/>
  <c r="BE41" i="11"/>
  <c r="BA41" i="11"/>
  <c r="AW41" i="11"/>
  <c r="AS41" i="11"/>
  <c r="BE40" i="11"/>
  <c r="BA40" i="11"/>
  <c r="AW40" i="11"/>
  <c r="AS40" i="11"/>
  <c r="BE39" i="11"/>
  <c r="BA39" i="11"/>
  <c r="AW39" i="11"/>
  <c r="AS39" i="11"/>
  <c r="BE38" i="11"/>
  <c r="BA38" i="11"/>
  <c r="AW38" i="11"/>
  <c r="AS38" i="11"/>
  <c r="BE37" i="11"/>
  <c r="BA37" i="11"/>
  <c r="AW37" i="11"/>
  <c r="AS37" i="11"/>
  <c r="BE36" i="11"/>
  <c r="BA36" i="11"/>
  <c r="AW36" i="11"/>
  <c r="AS36" i="11"/>
  <c r="BE35" i="11"/>
  <c r="BA35" i="11"/>
  <c r="AW35" i="11"/>
  <c r="AS35" i="11"/>
  <c r="BE34" i="11"/>
  <c r="BA34" i="11"/>
  <c r="AW34" i="11"/>
  <c r="AS34" i="11"/>
  <c r="BE33" i="11"/>
  <c r="BA33" i="11"/>
  <c r="AW33" i="11"/>
  <c r="AS33" i="11"/>
  <c r="BE32" i="11"/>
  <c r="BA32" i="11"/>
  <c r="AW32" i="11"/>
  <c r="AS32" i="11"/>
  <c r="BE31" i="11"/>
  <c r="BA31" i="11"/>
  <c r="AW31" i="11"/>
  <c r="AS31" i="11"/>
  <c r="BE30" i="11"/>
  <c r="BA30" i="11"/>
  <c r="AW30" i="11"/>
  <c r="AS30" i="11"/>
  <c r="BE29" i="11"/>
  <c r="BA29" i="11"/>
  <c r="AW29" i="11"/>
  <c r="AS29" i="11"/>
  <c r="BE28" i="11"/>
  <c r="BA28" i="11"/>
  <c r="AW28" i="11"/>
  <c r="AS28" i="11"/>
  <c r="BE27" i="11"/>
  <c r="BA27" i="11"/>
  <c r="AW27" i="11"/>
  <c r="AS27" i="11"/>
  <c r="BE26" i="11"/>
  <c r="BA26" i="11"/>
  <c r="AW26" i="11"/>
  <c r="AS26" i="11"/>
  <c r="BE25" i="11"/>
  <c r="BA25" i="11"/>
  <c r="AW25" i="11"/>
  <c r="AS25" i="11"/>
  <c r="BE24" i="11"/>
  <c r="BA24" i="11"/>
  <c r="AW24" i="11"/>
  <c r="AS24" i="11"/>
  <c r="AZ33" i="11"/>
  <c r="AR33" i="11"/>
  <c r="BD32" i="11"/>
  <c r="AV32" i="11"/>
  <c r="AZ31" i="11"/>
  <c r="AR31" i="11"/>
  <c r="BD30" i="11"/>
  <c r="AV30" i="11"/>
  <c r="AZ29" i="11"/>
  <c r="AR29" i="11"/>
  <c r="BD28" i="11"/>
  <c r="AV28" i="11"/>
  <c r="AZ27" i="11"/>
  <c r="AR27" i="11"/>
  <c r="BD26" i="11"/>
  <c r="AV26" i="11"/>
  <c r="AZ25" i="11"/>
  <c r="AR25" i="11"/>
  <c r="BD24" i="11"/>
  <c r="AV24" i="11"/>
  <c r="BE23" i="11"/>
  <c r="BA23" i="11"/>
  <c r="AW23" i="11"/>
  <c r="AS23" i="11"/>
  <c r="BE22" i="11"/>
  <c r="BA22" i="11"/>
  <c r="AW22" i="11"/>
  <c r="AS22" i="11"/>
  <c r="BB21" i="11"/>
  <c r="AX21" i="11"/>
  <c r="AT21" i="11"/>
  <c r="BB20" i="11"/>
  <c r="AX20" i="11"/>
  <c r="AT20" i="11"/>
  <c r="BB19" i="11"/>
  <c r="AX19" i="11"/>
  <c r="AT19" i="11"/>
  <c r="BB18" i="11"/>
  <c r="AX18" i="11"/>
  <c r="AT18" i="11"/>
  <c r="BB17" i="11"/>
  <c r="AX17" i="11"/>
  <c r="AT17" i="11"/>
  <c r="BB16" i="11"/>
  <c r="AX16" i="11"/>
  <c r="AT16" i="11"/>
  <c r="BC15" i="11"/>
  <c r="AY15" i="11"/>
  <c r="AU15" i="11"/>
  <c r="BD14" i="11"/>
  <c r="AZ14" i="11"/>
  <c r="AV14" i="11"/>
  <c r="AR14" i="11"/>
  <c r="BE13" i="11"/>
  <c r="BA13" i="11"/>
  <c r="AW13" i="11"/>
  <c r="AS13" i="11"/>
  <c r="BE12" i="11"/>
  <c r="BA12" i="11"/>
  <c r="AW12" i="11"/>
  <c r="AS12" i="11"/>
  <c r="BE11" i="11"/>
  <c r="BA11" i="11"/>
  <c r="AW11" i="11"/>
  <c r="AS11" i="11"/>
  <c r="BC10" i="11"/>
  <c r="AY10" i="11"/>
  <c r="AY33" i="11"/>
  <c r="BC32" i="11"/>
  <c r="AU32" i="11"/>
  <c r="AY31" i="11"/>
  <c r="BC30" i="11"/>
  <c r="AU30" i="11"/>
  <c r="AY29" i="11"/>
  <c r="BC28" i="11"/>
  <c r="AU28" i="11"/>
  <c r="AY27" i="11"/>
  <c r="BC26" i="11"/>
  <c r="AU26" i="11"/>
  <c r="AY25" i="11"/>
  <c r="BC24" i="11"/>
  <c r="AU24" i="11"/>
  <c r="BD23" i="11"/>
  <c r="AZ23" i="11"/>
  <c r="AV23" i="11"/>
  <c r="AR23" i="11"/>
  <c r="BD22" i="11"/>
  <c r="AZ22" i="11"/>
  <c r="AV22" i="11"/>
  <c r="AR22" i="11"/>
  <c r="BE21" i="11"/>
  <c r="BA21" i="11"/>
  <c r="AW21" i="11"/>
  <c r="AS21" i="11"/>
  <c r="BE20" i="11"/>
  <c r="BA20" i="11"/>
  <c r="AW20" i="11"/>
  <c r="AS20" i="11"/>
  <c r="BE19" i="11"/>
  <c r="BA19" i="11"/>
  <c r="AW19" i="11"/>
  <c r="AS19" i="11"/>
  <c r="BE18" i="11"/>
  <c r="BA18" i="11"/>
  <c r="AW18" i="11"/>
  <c r="AS18" i="11"/>
  <c r="BE17" i="11"/>
  <c r="BA17" i="11"/>
  <c r="AW17" i="11"/>
  <c r="AS17" i="11"/>
  <c r="BE16" i="11"/>
  <c r="BA16" i="11"/>
  <c r="AW16" i="11"/>
  <c r="AS16" i="11"/>
  <c r="BB15" i="11"/>
  <c r="AX15" i="11"/>
  <c r="AT15" i="11"/>
  <c r="BC14" i="11"/>
  <c r="AY14" i="11"/>
  <c r="AU14" i="11"/>
  <c r="BD13" i="11"/>
  <c r="AZ13" i="11"/>
  <c r="AV13" i="11"/>
  <c r="AR13" i="11"/>
  <c r="BD12" i="11"/>
  <c r="AZ12" i="11"/>
  <c r="AV12" i="11"/>
  <c r="AR12" i="11"/>
  <c r="BD11" i="11"/>
  <c r="AZ11" i="11"/>
  <c r="AV11" i="11"/>
  <c r="AR11" i="11"/>
  <c r="BB10" i="11"/>
  <c r="AX10" i="11"/>
  <c r="AV33" i="11"/>
  <c r="AZ32" i="11"/>
  <c r="AR32" i="11"/>
  <c r="BD31" i="11"/>
  <c r="AV31" i="11"/>
  <c r="AZ30" i="11"/>
  <c r="AR30" i="11"/>
  <c r="BD29" i="11"/>
  <c r="AV29" i="11"/>
  <c r="AZ28" i="11"/>
  <c r="AR28" i="11"/>
  <c r="BD27" i="11"/>
  <c r="AV27" i="11"/>
  <c r="AZ26" i="11"/>
  <c r="AR26" i="11"/>
  <c r="BD25" i="11"/>
  <c r="AV25" i="11"/>
  <c r="AZ24" i="11"/>
  <c r="AR24" i="11"/>
  <c r="BC23" i="11"/>
  <c r="AY23" i="11"/>
  <c r="AU23" i="11"/>
  <c r="BC22" i="11"/>
  <c r="AY22" i="11"/>
  <c r="AU22" i="11"/>
  <c r="BD21" i="11"/>
  <c r="AZ21" i="11"/>
  <c r="AV21" i="11"/>
  <c r="AR21" i="11"/>
  <c r="BD20" i="11"/>
  <c r="AZ20" i="11"/>
  <c r="AV20" i="11"/>
  <c r="AR20" i="11"/>
  <c r="BD19" i="11"/>
  <c r="AZ19" i="11"/>
  <c r="AV19" i="11"/>
  <c r="AR19" i="11"/>
  <c r="BD18" i="11"/>
  <c r="AZ18" i="11"/>
  <c r="AV18" i="11"/>
  <c r="AR18" i="11"/>
  <c r="BD17" i="11"/>
  <c r="AZ17" i="11"/>
  <c r="AV17" i="11"/>
  <c r="AR17" i="11"/>
  <c r="BD16" i="11"/>
  <c r="AZ16" i="11"/>
  <c r="AV16" i="11"/>
  <c r="AR16" i="11"/>
  <c r="BE15" i="11"/>
  <c r="BA15" i="11"/>
  <c r="AW15" i="11"/>
  <c r="AS15" i="11"/>
  <c r="BB14" i="11"/>
  <c r="AX14" i="11"/>
  <c r="AT14" i="11"/>
  <c r="BC13" i="11"/>
  <c r="AY13" i="11"/>
  <c r="AU13" i="11"/>
  <c r="BC12" i="11"/>
  <c r="AY12" i="11"/>
  <c r="AU12" i="11"/>
  <c r="BC11" i="11"/>
  <c r="AY11" i="11"/>
  <c r="AU11" i="11"/>
  <c r="BE10" i="11"/>
  <c r="BA10" i="11"/>
  <c r="AW10" i="11"/>
  <c r="AS10" i="11"/>
  <c r="BC9" i="11"/>
  <c r="AY9" i="11"/>
  <c r="AU9" i="11"/>
  <c r="BE8" i="11"/>
  <c r="BA8" i="11"/>
  <c r="AW8" i="11"/>
  <c r="AS8" i="11"/>
  <c r="BC7" i="11"/>
  <c r="AY7" i="11"/>
  <c r="AU7" i="11"/>
  <c r="BE6" i="11"/>
  <c r="BA6" i="11"/>
  <c r="AW6" i="11"/>
  <c r="AS6" i="11"/>
  <c r="BB5" i="11"/>
  <c r="AX5" i="11"/>
  <c r="AT5" i="11"/>
  <c r="AU33" i="11"/>
  <c r="AY32" i="11"/>
  <c r="BC31" i="11"/>
  <c r="AU31" i="11"/>
  <c r="AY30" i="11"/>
  <c r="BC29" i="11"/>
  <c r="AU29" i="11"/>
  <c r="AY28" i="11"/>
  <c r="BC27" i="11"/>
  <c r="AU27" i="11"/>
  <c r="AY26" i="11"/>
  <c r="BC25" i="11"/>
  <c r="AU25" i="11"/>
  <c r="AY24" i="11"/>
  <c r="BB23" i="11"/>
  <c r="AX23" i="11"/>
  <c r="AT23" i="11"/>
  <c r="BB22" i="11"/>
  <c r="AX22" i="11"/>
  <c r="AT22" i="11"/>
  <c r="BC21" i="11"/>
  <c r="AY21" i="11"/>
  <c r="AU21" i="11"/>
  <c r="BC20" i="11"/>
  <c r="AY20" i="11"/>
  <c r="AU20" i="11"/>
  <c r="BC19" i="11"/>
  <c r="AY19" i="11"/>
  <c r="AU19" i="11"/>
  <c r="BC18" i="11"/>
  <c r="AY18" i="11"/>
  <c r="AU18" i="11"/>
  <c r="BC17" i="11"/>
  <c r="AY17" i="11"/>
  <c r="AU17" i="11"/>
  <c r="BC16" i="11"/>
  <c r="AY16" i="11"/>
  <c r="AU16" i="11"/>
  <c r="BD15" i="11"/>
  <c r="AZ15" i="11"/>
  <c r="AV15" i="11"/>
  <c r="AR15" i="11"/>
  <c r="BE14" i="11"/>
  <c r="BA14" i="11"/>
  <c r="AW14" i="11"/>
  <c r="AS14" i="11"/>
  <c r="BB13" i="11"/>
  <c r="AX13" i="11"/>
  <c r="AT13" i="11"/>
  <c r="BB12" i="11"/>
  <c r="AX12" i="11"/>
  <c r="AT12" i="11"/>
  <c r="BB11" i="11"/>
  <c r="AX11" i="11"/>
  <c r="AT11" i="11"/>
  <c r="BD10" i="11"/>
  <c r="AZ10" i="11"/>
  <c r="AV10" i="11"/>
  <c r="AR10" i="11"/>
  <c r="BB9" i="11"/>
  <c r="AX9" i="11"/>
  <c r="AT9" i="11"/>
  <c r="BD8" i="11"/>
  <c r="AZ8" i="11"/>
  <c r="AV8" i="11"/>
  <c r="AR8" i="11"/>
  <c r="BB7" i="11"/>
  <c r="AX7" i="11"/>
  <c r="AT7" i="11"/>
  <c r="BD6" i="11"/>
  <c r="AZ6" i="11"/>
  <c r="AV6" i="11"/>
  <c r="AR6" i="11"/>
  <c r="BE5" i="11"/>
  <c r="BA5" i="11"/>
  <c r="AW5" i="11"/>
  <c r="AS5" i="11"/>
  <c r="BD9" i="11"/>
  <c r="AV9" i="11"/>
  <c r="BB8" i="11"/>
  <c r="AT8" i="11"/>
  <c r="AZ7" i="11"/>
  <c r="AR7" i="11"/>
  <c r="AX6" i="11"/>
  <c r="BD5" i="11"/>
  <c r="AV5" i="11"/>
  <c r="BB42" i="10"/>
  <c r="AX42" i="10"/>
  <c r="AT42" i="10"/>
  <c r="BB41" i="10"/>
  <c r="AX41" i="10"/>
  <c r="AT41" i="10"/>
  <c r="BB40" i="10"/>
  <c r="AX40" i="10"/>
  <c r="AT40" i="10"/>
  <c r="BB39" i="10"/>
  <c r="AX39" i="10"/>
  <c r="AT39" i="10"/>
  <c r="BB38" i="10"/>
  <c r="AX38" i="10"/>
  <c r="AT38" i="10"/>
  <c r="BB37" i="10"/>
  <c r="AX37" i="10"/>
  <c r="AT37" i="10"/>
  <c r="BB36" i="10"/>
  <c r="AX36" i="10"/>
  <c r="AT36" i="10"/>
  <c r="BB35" i="10"/>
  <c r="AX35" i="10"/>
  <c r="AT35" i="10"/>
  <c r="BB34" i="10"/>
  <c r="AX34" i="10"/>
  <c r="AT34" i="10"/>
  <c r="BB33" i="10"/>
  <c r="AX33" i="10"/>
  <c r="AT33" i="10"/>
  <c r="BB32" i="10"/>
  <c r="AX32" i="10"/>
  <c r="AT32" i="10"/>
  <c r="BB31" i="10"/>
  <c r="AX31" i="10"/>
  <c r="AT31" i="10"/>
  <c r="BB30" i="10"/>
  <c r="AX30" i="10"/>
  <c r="AT30" i="10"/>
  <c r="BB29" i="10"/>
  <c r="AX29" i="10"/>
  <c r="AT29" i="10"/>
  <c r="BB28" i="10"/>
  <c r="AX28" i="10"/>
  <c r="AT28" i="10"/>
  <c r="BB27" i="10"/>
  <c r="AX27" i="10"/>
  <c r="AT27" i="10"/>
  <c r="BB26" i="10"/>
  <c r="AX26" i="10"/>
  <c r="AT26" i="10"/>
  <c r="BB25" i="10"/>
  <c r="AX25" i="10"/>
  <c r="AT25" i="10"/>
  <c r="BB24" i="10"/>
  <c r="AX24" i="10"/>
  <c r="AT24" i="10"/>
  <c r="BB23" i="10"/>
  <c r="AU10" i="11"/>
  <c r="BA9" i="11"/>
  <c r="AS9" i="11"/>
  <c r="AY8" i="11"/>
  <c r="BE7" i="11"/>
  <c r="AW7" i="11"/>
  <c r="BC6" i="11"/>
  <c r="AU6" i="11"/>
  <c r="BC5" i="11"/>
  <c r="AU5" i="11"/>
  <c r="BE42" i="10"/>
  <c r="BA42" i="10"/>
  <c r="AW42" i="10"/>
  <c r="AS42" i="10"/>
  <c r="BE41" i="10"/>
  <c r="BA41" i="10"/>
  <c r="AW41" i="10"/>
  <c r="AS41" i="10"/>
  <c r="BE40" i="10"/>
  <c r="BA40" i="10"/>
  <c r="AW40" i="10"/>
  <c r="AS40" i="10"/>
  <c r="BE39" i="10"/>
  <c r="BA39" i="10"/>
  <c r="AW39" i="10"/>
  <c r="AS39" i="10"/>
  <c r="BE38" i="10"/>
  <c r="BA38" i="10"/>
  <c r="AW38" i="10"/>
  <c r="AS38" i="10"/>
  <c r="BE37" i="10"/>
  <c r="BA37" i="10"/>
  <c r="AW37" i="10"/>
  <c r="AS37" i="10"/>
  <c r="BE36" i="10"/>
  <c r="BA36" i="10"/>
  <c r="AW36" i="10"/>
  <c r="AS36" i="10"/>
  <c r="BE35" i="10"/>
  <c r="BA35" i="10"/>
  <c r="AW35" i="10"/>
  <c r="AS35" i="10"/>
  <c r="BE34" i="10"/>
  <c r="BA34" i="10"/>
  <c r="AW34" i="10"/>
  <c r="AS34" i="10"/>
  <c r="BE33" i="10"/>
  <c r="BA33" i="10"/>
  <c r="AW33" i="10"/>
  <c r="AS33" i="10"/>
  <c r="BE32" i="10"/>
  <c r="BA32" i="10"/>
  <c r="AW32" i="10"/>
  <c r="AS32" i="10"/>
  <c r="BE31" i="10"/>
  <c r="BA31" i="10"/>
  <c r="AW31" i="10"/>
  <c r="AS31" i="10"/>
  <c r="BE30" i="10"/>
  <c r="BA30" i="10"/>
  <c r="AW30" i="10"/>
  <c r="AS30" i="10"/>
  <c r="BE29" i="10"/>
  <c r="BA29" i="10"/>
  <c r="AW29" i="10"/>
  <c r="AS29" i="10"/>
  <c r="BE28" i="10"/>
  <c r="BA28" i="10"/>
  <c r="AW28" i="10"/>
  <c r="AS28" i="10"/>
  <c r="BE27" i="10"/>
  <c r="BA27" i="10"/>
  <c r="AW27" i="10"/>
  <c r="AS27" i="10"/>
  <c r="BE26" i="10"/>
  <c r="BA26" i="10"/>
  <c r="AW26" i="10"/>
  <c r="AS26" i="10"/>
  <c r="BE25" i="10"/>
  <c r="BA25" i="10"/>
  <c r="AW25" i="10"/>
  <c r="AS25" i="10"/>
  <c r="BE24" i="10"/>
  <c r="BA24" i="10"/>
  <c r="AW24" i="10"/>
  <c r="AS24" i="10"/>
  <c r="BE23" i="10"/>
  <c r="AT10" i="11"/>
  <c r="AZ9" i="11"/>
  <c r="AR9" i="11"/>
  <c r="AX8" i="11"/>
  <c r="BD7" i="11"/>
  <c r="AV7" i="11"/>
  <c r="BB6" i="11"/>
  <c r="AT6" i="11"/>
  <c r="AZ5" i="11"/>
  <c r="AR5" i="11"/>
  <c r="BD42" i="10"/>
  <c r="AZ42" i="10"/>
  <c r="AV42" i="10"/>
  <c r="AR42" i="10"/>
  <c r="BD41" i="10"/>
  <c r="AZ41" i="10"/>
  <c r="AV41" i="10"/>
  <c r="AR41" i="10"/>
  <c r="BD40" i="10"/>
  <c r="AZ40" i="10"/>
  <c r="AV40" i="10"/>
  <c r="AR40" i="10"/>
  <c r="BD39" i="10"/>
  <c r="AZ39" i="10"/>
  <c r="AV39" i="10"/>
  <c r="AR39" i="10"/>
  <c r="BD38" i="10"/>
  <c r="AZ38" i="10"/>
  <c r="AV38" i="10"/>
  <c r="AR38" i="10"/>
  <c r="BD37" i="10"/>
  <c r="AZ37" i="10"/>
  <c r="AV37" i="10"/>
  <c r="AR37" i="10"/>
  <c r="BD36" i="10"/>
  <c r="AZ36" i="10"/>
  <c r="AV36" i="10"/>
  <c r="AR36" i="10"/>
  <c r="BD35" i="10"/>
  <c r="AZ35" i="10"/>
  <c r="AV35" i="10"/>
  <c r="AR35" i="10"/>
  <c r="BD34" i="10"/>
  <c r="AZ34" i="10"/>
  <c r="AV34" i="10"/>
  <c r="AR34" i="10"/>
  <c r="BD33" i="10"/>
  <c r="AZ33" i="10"/>
  <c r="AV33" i="10"/>
  <c r="AR33" i="10"/>
  <c r="BD32" i="10"/>
  <c r="AZ32" i="10"/>
  <c r="AV32" i="10"/>
  <c r="AR32" i="10"/>
  <c r="BD31" i="10"/>
  <c r="AZ31" i="10"/>
  <c r="AV31" i="10"/>
  <c r="AR31" i="10"/>
  <c r="BD30" i="10"/>
  <c r="AZ30" i="10"/>
  <c r="AV30" i="10"/>
  <c r="AR30" i="10"/>
  <c r="BD29" i="10"/>
  <c r="AZ29" i="10"/>
  <c r="AV29" i="10"/>
  <c r="AR29" i="10"/>
  <c r="BD28" i="10"/>
  <c r="AZ28" i="10"/>
  <c r="AV28" i="10"/>
  <c r="AR28" i="10"/>
  <c r="BD27" i="10"/>
  <c r="AZ27" i="10"/>
  <c r="AV27" i="10"/>
  <c r="AR27" i="10"/>
  <c r="BD26" i="10"/>
  <c r="AZ26" i="10"/>
  <c r="AV26" i="10"/>
  <c r="AR26" i="10"/>
  <c r="BD25" i="10"/>
  <c r="AZ25" i="10"/>
  <c r="AV25" i="10"/>
  <c r="AR25" i="10"/>
  <c r="BD24" i="10"/>
  <c r="AZ24" i="10"/>
  <c r="AV24" i="10"/>
  <c r="AR24" i="10"/>
  <c r="BD23" i="10"/>
  <c r="AZ23" i="10"/>
  <c r="AV23" i="10"/>
  <c r="AR23" i="10"/>
  <c r="BD22" i="10"/>
  <c r="AZ22" i="10"/>
  <c r="AV22" i="10"/>
  <c r="AR22" i="10"/>
  <c r="BD21" i="10"/>
  <c r="AZ21" i="10"/>
  <c r="AV21" i="10"/>
  <c r="AR21" i="10"/>
  <c r="BD20" i="10"/>
  <c r="AZ20" i="10"/>
  <c r="AV20" i="10"/>
  <c r="AR20" i="10"/>
  <c r="BD19" i="10"/>
  <c r="AZ19" i="10"/>
  <c r="AV19" i="10"/>
  <c r="AR19" i="10"/>
  <c r="BD18" i="10"/>
  <c r="AZ18" i="10"/>
  <c r="AV18" i="10"/>
  <c r="AR18" i="10"/>
  <c r="BD17" i="10"/>
  <c r="AZ17" i="10"/>
  <c r="AV17" i="10"/>
  <c r="AR17" i="10"/>
  <c r="BD16" i="10"/>
  <c r="BE9" i="11"/>
  <c r="AW9" i="11"/>
  <c r="BC8" i="11"/>
  <c r="AU8" i="11"/>
  <c r="BA7" i="11"/>
  <c r="AS7" i="11"/>
  <c r="AY6" i="11"/>
  <c r="AY5" i="11"/>
  <c r="BC42" i="10"/>
  <c r="AY42" i="10"/>
  <c r="AU42" i="10"/>
  <c r="BC41" i="10"/>
  <c r="AY41" i="10"/>
  <c r="AU41" i="10"/>
  <c r="BC40" i="10"/>
  <c r="AY40" i="10"/>
  <c r="AU40" i="10"/>
  <c r="BC39" i="10"/>
  <c r="AY39" i="10"/>
  <c r="AU39" i="10"/>
  <c r="BC38" i="10"/>
  <c r="AY38" i="10"/>
  <c r="AU38" i="10"/>
  <c r="BC37" i="10"/>
  <c r="AY37" i="10"/>
  <c r="AU37" i="10"/>
  <c r="BC36" i="10"/>
  <c r="AY36" i="10"/>
  <c r="AU36" i="10"/>
  <c r="BC35" i="10"/>
  <c r="AY35" i="10"/>
  <c r="AU35" i="10"/>
  <c r="BC34" i="10"/>
  <c r="AY34" i="10"/>
  <c r="AU34" i="10"/>
  <c r="BC33" i="10"/>
  <c r="AY33" i="10"/>
  <c r="AU33" i="10"/>
  <c r="BC32" i="10"/>
  <c r="AY32" i="10"/>
  <c r="AU32" i="10"/>
  <c r="BC31" i="10"/>
  <c r="AY31" i="10"/>
  <c r="AU31" i="10"/>
  <c r="BC30" i="10"/>
  <c r="AY30" i="10"/>
  <c r="AU30" i="10"/>
  <c r="BC29" i="10"/>
  <c r="AY29" i="10"/>
  <c r="AU29" i="10"/>
  <c r="BC28" i="10"/>
  <c r="AY28" i="10"/>
  <c r="AU28" i="10"/>
  <c r="BC27" i="10"/>
  <c r="AY27" i="10"/>
  <c r="AU27" i="10"/>
  <c r="BC26" i="10"/>
  <c r="AY26" i="10"/>
  <c r="AU26" i="10"/>
  <c r="BC25" i="10"/>
  <c r="AY25" i="10"/>
  <c r="AU25" i="10"/>
  <c r="BC24" i="10"/>
  <c r="AY24" i="10"/>
  <c r="AU24" i="10"/>
  <c r="BC23" i="10"/>
  <c r="AY23" i="10"/>
  <c r="AU23" i="10"/>
  <c r="BC22" i="10"/>
  <c r="AY22" i="10"/>
  <c r="AU22" i="10"/>
  <c r="BC21" i="10"/>
  <c r="AY21" i="10"/>
  <c r="AU21" i="10"/>
  <c r="BC20" i="10"/>
  <c r="AY20" i="10"/>
  <c r="AU20" i="10"/>
  <c r="BC19" i="10"/>
  <c r="AY19" i="10"/>
  <c r="AU19" i="10"/>
  <c r="BC18" i="10"/>
  <c r="AY18" i="10"/>
  <c r="AU18" i="10"/>
  <c r="BC17" i="10"/>
  <c r="AY17" i="10"/>
  <c r="AU17" i="10"/>
  <c r="BC16" i="10"/>
  <c r="BA23" i="10"/>
  <c r="AS23" i="10"/>
  <c r="BE22" i="10"/>
  <c r="AW22" i="10"/>
  <c r="BA21" i="10"/>
  <c r="AS21" i="10"/>
  <c r="BE20" i="10"/>
  <c r="AW20" i="10"/>
  <c r="BA19" i="10"/>
  <c r="AS19" i="10"/>
  <c r="BE18" i="10"/>
  <c r="AW18" i="10"/>
  <c r="BA17" i="10"/>
  <c r="AS17" i="10"/>
  <c r="BE16" i="10"/>
  <c r="AY16" i="10"/>
  <c r="AU16" i="10"/>
  <c r="BC15" i="10"/>
  <c r="AY15" i="10"/>
  <c r="AU15" i="10"/>
  <c r="BC14" i="10"/>
  <c r="AY14" i="10"/>
  <c r="AU14" i="10"/>
  <c r="BC13" i="10"/>
  <c r="AY13" i="10"/>
  <c r="AU13" i="10"/>
  <c r="BC12" i="10"/>
  <c r="AY12" i="10"/>
  <c r="AU12" i="10"/>
  <c r="BC11" i="10"/>
  <c r="AY11" i="10"/>
  <c r="AU11" i="10"/>
  <c r="BC10" i="10"/>
  <c r="AY10" i="10"/>
  <c r="AU10" i="10"/>
  <c r="BE9" i="10"/>
  <c r="BA9" i="10"/>
  <c r="AW9" i="10"/>
  <c r="AS9" i="10"/>
  <c r="BC8" i="10"/>
  <c r="AY8" i="10"/>
  <c r="AU8" i="10"/>
  <c r="BE7" i="10"/>
  <c r="BA7" i="10"/>
  <c r="AW7" i="10"/>
  <c r="AS7" i="10"/>
  <c r="BC6" i="10"/>
  <c r="AY6" i="10"/>
  <c r="AU6" i="10"/>
  <c r="BD5" i="10"/>
  <c r="AZ5" i="10"/>
  <c r="AV5" i="10"/>
  <c r="AR5" i="10"/>
  <c r="BD42" i="9"/>
  <c r="AZ42" i="9"/>
  <c r="AV42" i="9"/>
  <c r="AR42" i="9"/>
  <c r="BD41" i="9"/>
  <c r="AZ41" i="9"/>
  <c r="AV41" i="9"/>
  <c r="AR41" i="9"/>
  <c r="BD40" i="9"/>
  <c r="AZ40" i="9"/>
  <c r="AV40" i="9"/>
  <c r="AR40" i="9"/>
  <c r="BD39" i="9"/>
  <c r="AZ39" i="9"/>
  <c r="AV39" i="9"/>
  <c r="AR39" i="9"/>
  <c r="BD38" i="9"/>
  <c r="AZ38" i="9"/>
  <c r="AV38" i="9"/>
  <c r="AR38" i="9"/>
  <c r="BD37" i="9"/>
  <c r="AZ37" i="9"/>
  <c r="AV37" i="9"/>
  <c r="AR37" i="9"/>
  <c r="BD36" i="9"/>
  <c r="AZ36" i="9"/>
  <c r="AV36" i="9"/>
  <c r="AX23" i="10"/>
  <c r="BB22" i="10"/>
  <c r="AT22" i="10"/>
  <c r="AX21" i="10"/>
  <c r="BB20" i="10"/>
  <c r="AT20" i="10"/>
  <c r="AX19" i="10"/>
  <c r="BB18" i="10"/>
  <c r="AT18" i="10"/>
  <c r="AX17" i="10"/>
  <c r="BB16" i="10"/>
  <c r="AX16" i="10"/>
  <c r="AT16" i="10"/>
  <c r="BB15" i="10"/>
  <c r="AX15" i="10"/>
  <c r="AT15" i="10"/>
  <c r="BB14" i="10"/>
  <c r="AX14" i="10"/>
  <c r="AT14" i="10"/>
  <c r="BB13" i="10"/>
  <c r="AX13" i="10"/>
  <c r="AT13" i="10"/>
  <c r="BB12" i="10"/>
  <c r="AX12" i="10"/>
  <c r="AT12" i="10"/>
  <c r="BB11" i="10"/>
  <c r="AX11" i="10"/>
  <c r="AT11" i="10"/>
  <c r="BB10" i="10"/>
  <c r="AX10" i="10"/>
  <c r="AT10" i="10"/>
  <c r="BD9" i="10"/>
  <c r="AZ9" i="10"/>
  <c r="AV9" i="10"/>
  <c r="AR9" i="10"/>
  <c r="BB8" i="10"/>
  <c r="AX8" i="10"/>
  <c r="AT8" i="10"/>
  <c r="BD7" i="10"/>
  <c r="AZ7" i="10"/>
  <c r="AV7" i="10"/>
  <c r="AR7" i="10"/>
  <c r="BB6" i="10"/>
  <c r="AX6" i="10"/>
  <c r="AT6" i="10"/>
  <c r="BC5" i="10"/>
  <c r="AY5" i="10"/>
  <c r="AU5" i="10"/>
  <c r="BC42" i="9"/>
  <c r="AY42" i="9"/>
  <c r="AU42" i="9"/>
  <c r="BC41" i="9"/>
  <c r="AY41" i="9"/>
  <c r="AU41" i="9"/>
  <c r="BC40" i="9"/>
  <c r="AY40" i="9"/>
  <c r="AU40" i="9"/>
  <c r="BC39" i="9"/>
  <c r="AY39" i="9"/>
  <c r="AU39" i="9"/>
  <c r="BC38" i="9"/>
  <c r="AY38" i="9"/>
  <c r="AU38" i="9"/>
  <c r="BC37" i="9"/>
  <c r="AY37" i="9"/>
  <c r="AU37" i="9"/>
  <c r="BC36" i="9"/>
  <c r="AY36" i="9"/>
  <c r="AU36" i="9"/>
  <c r="AW23" i="10"/>
  <c r="BA22" i="10"/>
  <c r="AS22" i="10"/>
  <c r="BE21" i="10"/>
  <c r="AW21" i="10"/>
  <c r="BA20" i="10"/>
  <c r="AS20" i="10"/>
  <c r="BE19" i="10"/>
  <c r="AW19" i="10"/>
  <c r="BA18" i="10"/>
  <c r="AS18" i="10"/>
  <c r="BE17" i="10"/>
  <c r="AW17" i="10"/>
  <c r="BA16" i="10"/>
  <c r="AW16" i="10"/>
  <c r="AS16" i="10"/>
  <c r="BE15" i="10"/>
  <c r="BA15" i="10"/>
  <c r="AW15" i="10"/>
  <c r="AS15" i="10"/>
  <c r="BE14" i="10"/>
  <c r="BA14" i="10"/>
  <c r="AW14" i="10"/>
  <c r="AS14" i="10"/>
  <c r="BE13" i="10"/>
  <c r="BA13" i="10"/>
  <c r="AW13" i="10"/>
  <c r="AS13" i="10"/>
  <c r="BE12" i="10"/>
  <c r="BA12" i="10"/>
  <c r="AW12" i="10"/>
  <c r="AS12" i="10"/>
  <c r="BE11" i="10"/>
  <c r="BA11" i="10"/>
  <c r="AW11" i="10"/>
  <c r="AS11" i="10"/>
  <c r="BE10" i="10"/>
  <c r="BA10" i="10"/>
  <c r="AW10" i="10"/>
  <c r="AS10" i="10"/>
  <c r="BC9" i="10"/>
  <c r="AY9" i="10"/>
  <c r="AU9" i="10"/>
  <c r="BE8" i="10"/>
  <c r="BA8" i="10"/>
  <c r="AW8" i="10"/>
  <c r="AS8" i="10"/>
  <c r="BC7" i="10"/>
  <c r="AY7" i="10"/>
  <c r="AU7" i="10"/>
  <c r="BE6" i="10"/>
  <c r="BA6" i="10"/>
  <c r="AW6" i="10"/>
  <c r="AS6" i="10"/>
  <c r="BB5" i="10"/>
  <c r="AX5" i="10"/>
  <c r="AT5" i="10"/>
  <c r="BB42" i="9"/>
  <c r="AX42" i="9"/>
  <c r="AT42" i="9"/>
  <c r="BB41" i="9"/>
  <c r="AX41" i="9"/>
  <c r="AT41" i="9"/>
  <c r="BB40" i="9"/>
  <c r="AX40" i="9"/>
  <c r="AT40" i="9"/>
  <c r="BB39" i="9"/>
  <c r="AX39" i="9"/>
  <c r="AT39" i="9"/>
  <c r="BB38" i="9"/>
  <c r="AX38" i="9"/>
  <c r="AT38" i="9"/>
  <c r="BB37" i="9"/>
  <c r="AX37" i="9"/>
  <c r="AT37" i="9"/>
  <c r="BB36" i="9"/>
  <c r="AX36" i="9"/>
  <c r="AT36" i="9"/>
  <c r="BB35" i="9"/>
  <c r="AX35" i="9"/>
  <c r="AT35" i="9"/>
  <c r="BB34" i="9"/>
  <c r="AX34" i="9"/>
  <c r="AT34" i="9"/>
  <c r="BB33" i="9"/>
  <c r="AX33" i="9"/>
  <c r="AT33" i="9"/>
  <c r="BB32" i="9"/>
  <c r="AX32" i="9"/>
  <c r="AT32" i="9"/>
  <c r="BB31" i="9"/>
  <c r="AX31" i="9"/>
  <c r="AT31" i="9"/>
  <c r="AT23" i="10"/>
  <c r="AX22" i="10"/>
  <c r="BB21" i="10"/>
  <c r="AT21" i="10"/>
  <c r="AX20" i="10"/>
  <c r="BB19" i="10"/>
  <c r="AT19" i="10"/>
  <c r="AX18" i="10"/>
  <c r="BB17" i="10"/>
  <c r="AT17" i="10"/>
  <c r="AZ16" i="10"/>
  <c r="AV16" i="10"/>
  <c r="AR16" i="10"/>
  <c r="BD15" i="10"/>
  <c r="AZ15" i="10"/>
  <c r="AV15" i="10"/>
  <c r="AR15" i="10"/>
  <c r="BD14" i="10"/>
  <c r="AZ14" i="10"/>
  <c r="AV14" i="10"/>
  <c r="AR14" i="10"/>
  <c r="BD13" i="10"/>
  <c r="AZ13" i="10"/>
  <c r="AV13" i="10"/>
  <c r="AR13" i="10"/>
  <c r="BD12" i="10"/>
  <c r="AZ12" i="10"/>
  <c r="AV12" i="10"/>
  <c r="AR12" i="10"/>
  <c r="BD11" i="10"/>
  <c r="AZ11" i="10"/>
  <c r="AV11" i="10"/>
  <c r="AR11" i="10"/>
  <c r="BD10" i="10"/>
  <c r="AZ10" i="10"/>
  <c r="AV10" i="10"/>
  <c r="AR10" i="10"/>
  <c r="BB9" i="10"/>
  <c r="AX9" i="10"/>
  <c r="AT9" i="10"/>
  <c r="BD8" i="10"/>
  <c r="AZ8" i="10"/>
  <c r="AV8" i="10"/>
  <c r="AR8" i="10"/>
  <c r="BB7" i="10"/>
  <c r="AX7" i="10"/>
  <c r="AT7" i="10"/>
  <c r="BD6" i="10"/>
  <c r="AZ6" i="10"/>
  <c r="AV6" i="10"/>
  <c r="AR6" i="10"/>
  <c r="BE5" i="10"/>
  <c r="BA5" i="10"/>
  <c r="AW5" i="10"/>
  <c r="AS5" i="10"/>
  <c r="BE42" i="9"/>
  <c r="BA42" i="9"/>
  <c r="AW42" i="9"/>
  <c r="AS42" i="9"/>
  <c r="BE41" i="9"/>
  <c r="BA41" i="9"/>
  <c r="AW41" i="9"/>
  <c r="AS41" i="9"/>
  <c r="BE40" i="9"/>
  <c r="BA40" i="9"/>
  <c r="AW40" i="9"/>
  <c r="AS40" i="9"/>
  <c r="BE39" i="9"/>
  <c r="BA39" i="9"/>
  <c r="AW39" i="9"/>
  <c r="AS39" i="9"/>
  <c r="BE38" i="9"/>
  <c r="BA38" i="9"/>
  <c r="AW38" i="9"/>
  <c r="AS38" i="9"/>
  <c r="BE37" i="9"/>
  <c r="BA37" i="9"/>
  <c r="AW37" i="9"/>
  <c r="AS37" i="9"/>
  <c r="BE36" i="9"/>
  <c r="BA36" i="9"/>
  <c r="AW36" i="9"/>
  <c r="AS36" i="9"/>
  <c r="BE35" i="9"/>
  <c r="BA35" i="9"/>
  <c r="AW35" i="9"/>
  <c r="AS35" i="9"/>
  <c r="BE34" i="9"/>
  <c r="BA34" i="9"/>
  <c r="AW34" i="9"/>
  <c r="AS34" i="9"/>
  <c r="BE33" i="9"/>
  <c r="BA33" i="9"/>
  <c r="AW33" i="9"/>
  <c r="AS33" i="9"/>
  <c r="BE32" i="9"/>
  <c r="BA32" i="9"/>
  <c r="AW32" i="9"/>
  <c r="AS32" i="9"/>
  <c r="BE31" i="9"/>
  <c r="BA31" i="9"/>
  <c r="AW31" i="9"/>
  <c r="AS31" i="9"/>
  <c r="BE30" i="9"/>
  <c r="AR36" i="9"/>
  <c r="BD35" i="9"/>
  <c r="AV35" i="9"/>
  <c r="AZ34" i="9"/>
  <c r="AR34" i="9"/>
  <c r="BD33" i="9"/>
  <c r="AV33" i="9"/>
  <c r="AZ32" i="9"/>
  <c r="AR32" i="9"/>
  <c r="BD31" i="9"/>
  <c r="AV31" i="9"/>
  <c r="BB30" i="9"/>
  <c r="AX30" i="9"/>
  <c r="AT30" i="9"/>
  <c r="BB29" i="9"/>
  <c r="AX29" i="9"/>
  <c r="AT29" i="9"/>
  <c r="BB28" i="9"/>
  <c r="AX28" i="9"/>
  <c r="AT28" i="9"/>
  <c r="BB27" i="9"/>
  <c r="AX27" i="9"/>
  <c r="AT27" i="9"/>
  <c r="BB26" i="9"/>
  <c r="AX26" i="9"/>
  <c r="AT26" i="9"/>
  <c r="BB25" i="9"/>
  <c r="AX25" i="9"/>
  <c r="AT25" i="9"/>
  <c r="BB24" i="9"/>
  <c r="AX24" i="9"/>
  <c r="AT24" i="9"/>
  <c r="BB23" i="9"/>
  <c r="AX23" i="9"/>
  <c r="AT23" i="9"/>
  <c r="BB22" i="9"/>
  <c r="AX22" i="9"/>
  <c r="AT22" i="9"/>
  <c r="BB21" i="9"/>
  <c r="AX21" i="9"/>
  <c r="AT21" i="9"/>
  <c r="BB20" i="9"/>
  <c r="AX20" i="9"/>
  <c r="AT20" i="9"/>
  <c r="BB19" i="9"/>
  <c r="AX19" i="9"/>
  <c r="AT19" i="9"/>
  <c r="BB18" i="9"/>
  <c r="AX18" i="9"/>
  <c r="AT18" i="9"/>
  <c r="BB17" i="9"/>
  <c r="AX17" i="9"/>
  <c r="AT17" i="9"/>
  <c r="BB16" i="9"/>
  <c r="AX16" i="9"/>
  <c r="AT16" i="9"/>
  <c r="BB15" i="9"/>
  <c r="AX15" i="9"/>
  <c r="AT15" i="9"/>
  <c r="BB14" i="9"/>
  <c r="AX14" i="9"/>
  <c r="AT14" i="9"/>
  <c r="BB13" i="9"/>
  <c r="AX13" i="9"/>
  <c r="AT13" i="9"/>
  <c r="BB12" i="9"/>
  <c r="AX12" i="9"/>
  <c r="AT12" i="9"/>
  <c r="BB11" i="9"/>
  <c r="AX11" i="9"/>
  <c r="AT11" i="9"/>
  <c r="BB10" i="9"/>
  <c r="AX10" i="9"/>
  <c r="AT10" i="9"/>
  <c r="BD9" i="9"/>
  <c r="AZ9" i="9"/>
  <c r="AV9" i="9"/>
  <c r="AR9" i="9"/>
  <c r="BB8" i="9"/>
  <c r="AX8" i="9"/>
  <c r="AT8" i="9"/>
  <c r="BD7" i="9"/>
  <c r="AZ7" i="9"/>
  <c r="AV7" i="9"/>
  <c r="AR7" i="9"/>
  <c r="BB6" i="9"/>
  <c r="AX6" i="9"/>
  <c r="AT6" i="9"/>
  <c r="BC5" i="9"/>
  <c r="AY5" i="9"/>
  <c r="AU5" i="9"/>
  <c r="BW43" i="8"/>
  <c r="BS43" i="8"/>
  <c r="BO43" i="8"/>
  <c r="BY42" i="8"/>
  <c r="BU42" i="8"/>
  <c r="BQ42" i="8"/>
  <c r="BW41" i="8"/>
  <c r="BS41" i="8"/>
  <c r="BO41" i="8"/>
  <c r="BY40" i="8"/>
  <c r="BU40" i="8"/>
  <c r="BQ40" i="8"/>
  <c r="BW39" i="8"/>
  <c r="BS39" i="8"/>
  <c r="BO39" i="8"/>
  <c r="BY38" i="8"/>
  <c r="BU38" i="8"/>
  <c r="BQ38" i="8"/>
  <c r="BW37" i="8"/>
  <c r="BS37" i="8"/>
  <c r="BO37" i="8"/>
  <c r="BY36" i="8"/>
  <c r="BU36" i="8"/>
  <c r="BQ36" i="8"/>
  <c r="BW35" i="8"/>
  <c r="BS35" i="8"/>
  <c r="BO35" i="8"/>
  <c r="BY34" i="8"/>
  <c r="BU34" i="8"/>
  <c r="BQ34" i="8"/>
  <c r="BW33" i="8"/>
  <c r="BS33" i="8"/>
  <c r="BO33" i="8"/>
  <c r="BY32" i="8"/>
  <c r="BU32" i="8"/>
  <c r="BQ32" i="8"/>
  <c r="BW31" i="8"/>
  <c r="BS31" i="8"/>
  <c r="BO31" i="8"/>
  <c r="BY30" i="8"/>
  <c r="BU30" i="8"/>
  <c r="BQ30" i="8"/>
  <c r="BW29" i="8"/>
  <c r="BS29" i="8"/>
  <c r="BO29" i="8"/>
  <c r="BY28" i="8"/>
  <c r="BC35" i="9"/>
  <c r="AU35" i="9"/>
  <c r="AY34" i="9"/>
  <c r="BC33" i="9"/>
  <c r="AU33" i="9"/>
  <c r="AY32" i="9"/>
  <c r="BC31" i="9"/>
  <c r="AU31" i="9"/>
  <c r="BA30" i="9"/>
  <c r="AW30" i="9"/>
  <c r="AS30" i="9"/>
  <c r="BE29" i="9"/>
  <c r="BA29" i="9"/>
  <c r="AW29" i="9"/>
  <c r="AS29" i="9"/>
  <c r="BE28" i="9"/>
  <c r="BA28" i="9"/>
  <c r="AW28" i="9"/>
  <c r="AS28" i="9"/>
  <c r="BE27" i="9"/>
  <c r="BA27" i="9"/>
  <c r="AW27" i="9"/>
  <c r="AS27" i="9"/>
  <c r="BE26" i="9"/>
  <c r="BA26" i="9"/>
  <c r="AW26" i="9"/>
  <c r="AS26" i="9"/>
  <c r="BE25" i="9"/>
  <c r="BA25" i="9"/>
  <c r="AW25" i="9"/>
  <c r="AS25" i="9"/>
  <c r="BE24" i="9"/>
  <c r="BA24" i="9"/>
  <c r="AW24" i="9"/>
  <c r="AS24" i="9"/>
  <c r="BE23" i="9"/>
  <c r="BA23" i="9"/>
  <c r="AW23" i="9"/>
  <c r="AS23" i="9"/>
  <c r="BE22" i="9"/>
  <c r="BA22" i="9"/>
  <c r="AW22" i="9"/>
  <c r="AS22" i="9"/>
  <c r="BE21" i="9"/>
  <c r="BA21" i="9"/>
  <c r="AW21" i="9"/>
  <c r="AS21" i="9"/>
  <c r="BE20" i="9"/>
  <c r="BA20" i="9"/>
  <c r="AW20" i="9"/>
  <c r="AS20" i="9"/>
  <c r="BE19" i="9"/>
  <c r="BA19" i="9"/>
  <c r="AW19" i="9"/>
  <c r="AS19" i="9"/>
  <c r="BE18" i="9"/>
  <c r="BA18" i="9"/>
  <c r="AW18" i="9"/>
  <c r="AS18" i="9"/>
  <c r="BE17" i="9"/>
  <c r="BA17" i="9"/>
  <c r="AW17" i="9"/>
  <c r="AS17" i="9"/>
  <c r="BE16" i="9"/>
  <c r="BA16" i="9"/>
  <c r="AW16" i="9"/>
  <c r="AS16" i="9"/>
  <c r="BE15" i="9"/>
  <c r="BA15" i="9"/>
  <c r="AW15" i="9"/>
  <c r="AS15" i="9"/>
  <c r="BE14" i="9"/>
  <c r="BA14" i="9"/>
  <c r="AW14" i="9"/>
  <c r="AS14" i="9"/>
  <c r="BE13" i="9"/>
  <c r="BA13" i="9"/>
  <c r="AW13" i="9"/>
  <c r="AS13" i="9"/>
  <c r="BE12" i="9"/>
  <c r="BA12" i="9"/>
  <c r="AW12" i="9"/>
  <c r="AS12" i="9"/>
  <c r="BE11" i="9"/>
  <c r="BA11" i="9"/>
  <c r="AW11" i="9"/>
  <c r="AS11" i="9"/>
  <c r="BE10" i="9"/>
  <c r="BA10" i="9"/>
  <c r="AW10" i="9"/>
  <c r="AS10" i="9"/>
  <c r="BC9" i="9"/>
  <c r="AY9" i="9"/>
  <c r="AU9" i="9"/>
  <c r="BE8" i="9"/>
  <c r="BA8" i="9"/>
  <c r="AW8" i="9"/>
  <c r="AS8" i="9"/>
  <c r="BC7" i="9"/>
  <c r="AY7" i="9"/>
  <c r="AU7" i="9"/>
  <c r="BE6" i="9"/>
  <c r="BA6" i="9"/>
  <c r="AW6" i="9"/>
  <c r="AS6" i="9"/>
  <c r="BB5" i="9"/>
  <c r="AX5" i="9"/>
  <c r="AT5" i="9"/>
  <c r="BV43" i="8"/>
  <c r="BR43" i="8"/>
  <c r="BX42" i="8"/>
  <c r="BT42" i="8"/>
  <c r="BP42" i="8"/>
  <c r="BV41" i="8"/>
  <c r="BR41" i="8"/>
  <c r="BX40" i="8"/>
  <c r="BT40" i="8"/>
  <c r="BP40" i="8"/>
  <c r="BV39" i="8"/>
  <c r="BR39" i="8"/>
  <c r="BX38" i="8"/>
  <c r="BT38" i="8"/>
  <c r="BP38" i="8"/>
  <c r="BV37" i="8"/>
  <c r="BR37" i="8"/>
  <c r="BX36" i="8"/>
  <c r="BT36" i="8"/>
  <c r="BP36" i="8"/>
  <c r="BV35" i="8"/>
  <c r="BR35" i="8"/>
  <c r="BX34" i="8"/>
  <c r="BT34" i="8"/>
  <c r="BP34" i="8"/>
  <c r="BV33" i="8"/>
  <c r="BR33" i="8"/>
  <c r="BX32" i="8"/>
  <c r="BT32" i="8"/>
  <c r="BP32" i="8"/>
  <c r="BV31" i="8"/>
  <c r="BR31" i="8"/>
  <c r="BX30" i="8"/>
  <c r="BT30" i="8"/>
  <c r="BP30" i="8"/>
  <c r="BV29" i="8"/>
  <c r="BR29" i="8"/>
  <c r="BX28" i="8"/>
  <c r="AZ35" i="9"/>
  <c r="AR35" i="9"/>
  <c r="BD34" i="9"/>
  <c r="AV34" i="9"/>
  <c r="AZ33" i="9"/>
  <c r="AR33" i="9"/>
  <c r="BD32" i="9"/>
  <c r="AV32" i="9"/>
  <c r="AZ31" i="9"/>
  <c r="AR31" i="9"/>
  <c r="BD30" i="9"/>
  <c r="AZ30" i="9"/>
  <c r="AV30" i="9"/>
  <c r="AR30" i="9"/>
  <c r="BD29" i="9"/>
  <c r="AZ29" i="9"/>
  <c r="AV29" i="9"/>
  <c r="AR29" i="9"/>
  <c r="BD28" i="9"/>
  <c r="AZ28" i="9"/>
  <c r="AV28" i="9"/>
  <c r="AR28" i="9"/>
  <c r="BD27" i="9"/>
  <c r="AZ27" i="9"/>
  <c r="AV27" i="9"/>
  <c r="AR27" i="9"/>
  <c r="BD26" i="9"/>
  <c r="AZ26" i="9"/>
  <c r="AV26" i="9"/>
  <c r="AR26" i="9"/>
  <c r="BD25" i="9"/>
  <c r="AZ25" i="9"/>
  <c r="AV25" i="9"/>
  <c r="AR25" i="9"/>
  <c r="BD24" i="9"/>
  <c r="AZ24" i="9"/>
  <c r="AV24" i="9"/>
  <c r="AR24" i="9"/>
  <c r="BD23" i="9"/>
  <c r="AZ23" i="9"/>
  <c r="AV23" i="9"/>
  <c r="AR23" i="9"/>
  <c r="BD22" i="9"/>
  <c r="AZ22" i="9"/>
  <c r="AV22" i="9"/>
  <c r="AR22" i="9"/>
  <c r="BD21" i="9"/>
  <c r="AZ21" i="9"/>
  <c r="AV21" i="9"/>
  <c r="AR21" i="9"/>
  <c r="BD20" i="9"/>
  <c r="AZ20" i="9"/>
  <c r="AV20" i="9"/>
  <c r="AR20" i="9"/>
  <c r="BD19" i="9"/>
  <c r="AZ19" i="9"/>
  <c r="AV19" i="9"/>
  <c r="AR19" i="9"/>
  <c r="BD18" i="9"/>
  <c r="AZ18" i="9"/>
  <c r="AV18" i="9"/>
  <c r="AR18" i="9"/>
  <c r="BD17" i="9"/>
  <c r="AZ17" i="9"/>
  <c r="AV17" i="9"/>
  <c r="AR17" i="9"/>
  <c r="BD16" i="9"/>
  <c r="AZ16" i="9"/>
  <c r="AV16" i="9"/>
  <c r="AR16" i="9"/>
  <c r="BD15" i="9"/>
  <c r="AZ15" i="9"/>
  <c r="AV15" i="9"/>
  <c r="AR15" i="9"/>
  <c r="BD14" i="9"/>
  <c r="AZ14" i="9"/>
  <c r="AV14" i="9"/>
  <c r="AR14" i="9"/>
  <c r="BD13" i="9"/>
  <c r="AZ13" i="9"/>
  <c r="AV13" i="9"/>
  <c r="AR13" i="9"/>
  <c r="BD12" i="9"/>
  <c r="AZ12" i="9"/>
  <c r="AV12" i="9"/>
  <c r="AR12" i="9"/>
  <c r="BD11" i="9"/>
  <c r="AZ11" i="9"/>
  <c r="AV11" i="9"/>
  <c r="AR11" i="9"/>
  <c r="BD10" i="9"/>
  <c r="AZ10" i="9"/>
  <c r="AV10" i="9"/>
  <c r="AR10" i="9"/>
  <c r="BB9" i="9"/>
  <c r="AX9" i="9"/>
  <c r="AT9" i="9"/>
  <c r="BD8" i="9"/>
  <c r="AZ8" i="9"/>
  <c r="AV8" i="9"/>
  <c r="AR8" i="9"/>
  <c r="BB7" i="9"/>
  <c r="AX7" i="9"/>
  <c r="AT7" i="9"/>
  <c r="BD6" i="9"/>
  <c r="AZ6" i="9"/>
  <c r="AV6" i="9"/>
  <c r="AR6" i="9"/>
  <c r="BE5" i="9"/>
  <c r="BA5" i="9"/>
  <c r="AW5" i="9"/>
  <c r="AS5" i="9"/>
  <c r="BY43" i="8"/>
  <c r="BU43" i="8"/>
  <c r="BQ43" i="8"/>
  <c r="BW42" i="8"/>
  <c r="BS42" i="8"/>
  <c r="BO42" i="8"/>
  <c r="BY41" i="8"/>
  <c r="BU41" i="8"/>
  <c r="BQ41" i="8"/>
  <c r="BW40" i="8"/>
  <c r="BS40" i="8"/>
  <c r="BO40" i="8"/>
  <c r="BY39" i="8"/>
  <c r="BU39" i="8"/>
  <c r="BQ39" i="8"/>
  <c r="BW38" i="8"/>
  <c r="BS38" i="8"/>
  <c r="BO38" i="8"/>
  <c r="BY37" i="8"/>
  <c r="BU37" i="8"/>
  <c r="BQ37" i="8"/>
  <c r="BW36" i="8"/>
  <c r="BS36" i="8"/>
  <c r="BO36" i="8"/>
  <c r="BY35" i="8"/>
  <c r="BU35" i="8"/>
  <c r="BQ35" i="8"/>
  <c r="BW34" i="8"/>
  <c r="BS34" i="8"/>
  <c r="BO34" i="8"/>
  <c r="BY33" i="8"/>
  <c r="BU33" i="8"/>
  <c r="BQ33" i="8"/>
  <c r="BW32" i="8"/>
  <c r="BS32" i="8"/>
  <c r="BO32" i="8"/>
  <c r="BY31" i="8"/>
  <c r="BU31" i="8"/>
  <c r="BQ31" i="8"/>
  <c r="BW30" i="8"/>
  <c r="BS30" i="8"/>
  <c r="BO30" i="8"/>
  <c r="BY29" i="8"/>
  <c r="BU29" i="8"/>
  <c r="BQ29" i="8"/>
  <c r="BW28" i="8"/>
  <c r="BS28" i="8"/>
  <c r="BO28" i="8"/>
  <c r="BY27" i="8"/>
  <c r="BU27" i="8"/>
  <c r="BQ27" i="8"/>
  <c r="BW26" i="8"/>
  <c r="BS26" i="8"/>
  <c r="BO26" i="8"/>
  <c r="BY25" i="8"/>
  <c r="BU25" i="8"/>
  <c r="BQ25" i="8"/>
  <c r="BW24" i="8"/>
  <c r="BS24" i="8"/>
  <c r="BO24" i="8"/>
  <c r="BY23" i="8"/>
  <c r="BU23" i="8"/>
  <c r="BQ23" i="8"/>
  <c r="BW22" i="8"/>
  <c r="BS22" i="8"/>
  <c r="BO22" i="8"/>
  <c r="BY21" i="8"/>
  <c r="BU21" i="8"/>
  <c r="AY35" i="9"/>
  <c r="BC34" i="9"/>
  <c r="AU34" i="9"/>
  <c r="AY33" i="9"/>
  <c r="BC32" i="9"/>
  <c r="AU32" i="9"/>
  <c r="AY31" i="9"/>
  <c r="BC30" i="9"/>
  <c r="AY30" i="9"/>
  <c r="AU30" i="9"/>
  <c r="BC29" i="9"/>
  <c r="AY29" i="9"/>
  <c r="AU29" i="9"/>
  <c r="BC28" i="9"/>
  <c r="AY28" i="9"/>
  <c r="AU28" i="9"/>
  <c r="BC27" i="9"/>
  <c r="AY27" i="9"/>
  <c r="AU27" i="9"/>
  <c r="BC26" i="9"/>
  <c r="AY26" i="9"/>
  <c r="AU26" i="9"/>
  <c r="BC25" i="9"/>
  <c r="AY25" i="9"/>
  <c r="AU25" i="9"/>
  <c r="BC24" i="9"/>
  <c r="AY24" i="9"/>
  <c r="AU24" i="9"/>
  <c r="BC23" i="9"/>
  <c r="AY23" i="9"/>
  <c r="AU23" i="9"/>
  <c r="BC22" i="9"/>
  <c r="AY22" i="9"/>
  <c r="AU22" i="9"/>
  <c r="BC21" i="9"/>
  <c r="AY21" i="9"/>
  <c r="AU21" i="9"/>
  <c r="BC20" i="9"/>
  <c r="AY20" i="9"/>
  <c r="AU20" i="9"/>
  <c r="BC19" i="9"/>
  <c r="AY19" i="9"/>
  <c r="AU19" i="9"/>
  <c r="BC18" i="9"/>
  <c r="AY18" i="9"/>
  <c r="AU18" i="9"/>
  <c r="BC17" i="9"/>
  <c r="AY17" i="9"/>
  <c r="AU17" i="9"/>
  <c r="BC16" i="9"/>
  <c r="AY16" i="9"/>
  <c r="AU16" i="9"/>
  <c r="BC15" i="9"/>
  <c r="AY15" i="9"/>
  <c r="AU15" i="9"/>
  <c r="BC14" i="9"/>
  <c r="AY14" i="9"/>
  <c r="AU14" i="9"/>
  <c r="BC13" i="9"/>
  <c r="AY13" i="9"/>
  <c r="AU13" i="9"/>
  <c r="BC12" i="9"/>
  <c r="AY12" i="9"/>
  <c r="AU12" i="9"/>
  <c r="BC11" i="9"/>
  <c r="AY11" i="9"/>
  <c r="AU11" i="9"/>
  <c r="BC10" i="9"/>
  <c r="AY10" i="9"/>
  <c r="AU10" i="9"/>
  <c r="BE9" i="9"/>
  <c r="BA9" i="9"/>
  <c r="AW9" i="9"/>
  <c r="AS9" i="9"/>
  <c r="BC8" i="9"/>
  <c r="AY8" i="9"/>
  <c r="AU8" i="9"/>
  <c r="BE7" i="9"/>
  <c r="BA7" i="9"/>
  <c r="AW7" i="9"/>
  <c r="AS7" i="9"/>
  <c r="BC6" i="9"/>
  <c r="AY6" i="9"/>
  <c r="AU6" i="9"/>
  <c r="BD5" i="9"/>
  <c r="AZ5" i="9"/>
  <c r="AV5" i="9"/>
  <c r="AR5" i="9"/>
  <c r="BX43" i="8"/>
  <c r="BT43" i="8"/>
  <c r="BP43" i="8"/>
  <c r="BV42" i="8"/>
  <c r="BR42" i="8"/>
  <c r="BX41" i="8"/>
  <c r="BT41" i="8"/>
  <c r="BP41" i="8"/>
  <c r="BV40" i="8"/>
  <c r="BR40" i="8"/>
  <c r="BX39" i="8"/>
  <c r="BT39" i="8"/>
  <c r="BP39" i="8"/>
  <c r="BV38" i="8"/>
  <c r="BR38" i="8"/>
  <c r="BX37" i="8"/>
  <c r="BT37" i="8"/>
  <c r="BP37" i="8"/>
  <c r="BV36" i="8"/>
  <c r="BR36" i="8"/>
  <c r="BX35" i="8"/>
  <c r="BT35" i="8"/>
  <c r="BP35" i="8"/>
  <c r="BV34" i="8"/>
  <c r="BR34" i="8"/>
  <c r="BX33" i="8"/>
  <c r="BT33" i="8"/>
  <c r="BP33" i="8"/>
  <c r="BV32" i="8"/>
  <c r="BR32" i="8"/>
  <c r="BX31" i="8"/>
  <c r="BT31" i="8"/>
  <c r="BP31" i="8"/>
  <c r="BV30" i="8"/>
  <c r="BR30" i="8"/>
  <c r="BX29" i="8"/>
  <c r="BT29" i="8"/>
  <c r="BP29" i="8"/>
  <c r="BV28" i="8"/>
  <c r="BR28" i="8"/>
  <c r="BX27" i="8"/>
  <c r="BT27" i="8"/>
  <c r="BP27" i="8"/>
  <c r="BV26" i="8"/>
  <c r="BR26" i="8"/>
  <c r="BX25" i="8"/>
  <c r="BT25" i="8"/>
  <c r="BP25" i="8"/>
  <c r="BV24" i="8"/>
  <c r="BR24" i="8"/>
  <c r="BX23" i="8"/>
  <c r="BT23" i="8"/>
  <c r="BP23" i="8"/>
  <c r="BV22" i="8"/>
  <c r="BR22" i="8"/>
  <c r="BX21" i="8"/>
  <c r="BT21" i="8"/>
  <c r="BO6" i="8"/>
  <c r="BS6" i="8"/>
  <c r="BW6" i="8"/>
  <c r="BQ7" i="8"/>
  <c r="BU7" i="8"/>
  <c r="BY7" i="8"/>
  <c r="BO8" i="8"/>
  <c r="BS8" i="8"/>
  <c r="BW8" i="8"/>
  <c r="CC8" i="8"/>
  <c r="BQ9" i="8"/>
  <c r="BU9" i="8"/>
  <c r="BY9" i="8"/>
  <c r="BO10" i="8"/>
  <c r="BS10" i="8"/>
  <c r="BW10" i="8"/>
  <c r="CC10" i="8"/>
  <c r="BC11" i="8"/>
  <c r="BG11" i="8"/>
  <c r="BK11" i="8"/>
  <c r="BQ11" i="8"/>
  <c r="BU11" i="8"/>
  <c r="BY11" i="8"/>
  <c r="BE12" i="8"/>
  <c r="BI12" i="8"/>
  <c r="BO12" i="8"/>
  <c r="BS12" i="8"/>
  <c r="BW12" i="8"/>
  <c r="BC13" i="8"/>
  <c r="BG13" i="8"/>
  <c r="BK13" i="8"/>
  <c r="BQ13" i="8"/>
  <c r="BU13" i="8"/>
  <c r="BY13" i="8"/>
  <c r="BE14" i="8"/>
  <c r="BI14" i="8"/>
  <c r="BO14" i="8"/>
  <c r="BS14" i="8"/>
  <c r="BW14" i="8"/>
  <c r="BC15" i="8"/>
  <c r="BG15" i="8"/>
  <c r="BK15" i="8"/>
  <c r="BQ15" i="8"/>
  <c r="BU15" i="8"/>
  <c r="BY15" i="8"/>
  <c r="BE16" i="8"/>
  <c r="BI16" i="8"/>
  <c r="BO16" i="8"/>
  <c r="BS16" i="8"/>
  <c r="BW16" i="8"/>
  <c r="BC17" i="8"/>
  <c r="BG17" i="8"/>
  <c r="BK17" i="8"/>
  <c r="BQ17" i="8"/>
  <c r="BU17" i="8"/>
  <c r="BY17" i="8"/>
  <c r="BE18" i="8"/>
  <c r="BI18" i="8"/>
  <c r="BO18" i="8"/>
  <c r="BS18" i="8"/>
  <c r="BW18" i="8"/>
  <c r="BC19" i="8"/>
  <c r="BG19" i="8"/>
  <c r="BK19" i="8"/>
  <c r="BQ19" i="8"/>
  <c r="BU19" i="8"/>
  <c r="BY19" i="8"/>
  <c r="BE20" i="8"/>
  <c r="BI20" i="8"/>
  <c r="BO20" i="8"/>
  <c r="BS20" i="8"/>
  <c r="BW20" i="8"/>
  <c r="BC21" i="8"/>
  <c r="BG21" i="8"/>
  <c r="BK21" i="8"/>
  <c r="BQ21" i="8"/>
  <c r="BW21" i="8"/>
  <c r="BG22" i="8"/>
  <c r="BQ22" i="8"/>
  <c r="BY22" i="8"/>
  <c r="BI23" i="8"/>
  <c r="BS23" i="8"/>
  <c r="BC24" i="8"/>
  <c r="BK24" i="8"/>
  <c r="BU24" i="8"/>
  <c r="BE25" i="8"/>
  <c r="BO25" i="8"/>
  <c r="BW25" i="8"/>
  <c r="BG26" i="8"/>
  <c r="BQ26" i="8"/>
  <c r="BY26" i="8"/>
  <c r="BI27" i="8"/>
  <c r="BS27" i="8"/>
  <c r="BC28" i="8"/>
  <c r="BK28" i="8"/>
  <c r="BU28" i="8"/>
  <c r="AT1" i="10" l="1"/>
  <c r="BH3" i="10" s="1"/>
  <c r="BE3" i="10"/>
  <c r="AV1" i="10"/>
  <c r="AK1" i="9"/>
  <c r="AO3" i="9"/>
  <c r="AI1" i="9"/>
  <c r="BH2" i="9" s="1"/>
  <c r="AK1" i="11"/>
  <c r="AO3" i="11"/>
  <c r="AI1" i="11"/>
  <c r="BH2" i="11" s="1"/>
  <c r="BR1" i="8"/>
  <c r="CF4" i="8" s="1"/>
  <c r="BT1" i="8"/>
  <c r="AK1" i="12"/>
  <c r="AO3" i="12"/>
  <c r="AI1" i="12"/>
  <c r="BH2" i="12" s="1"/>
  <c r="BE3" i="9"/>
  <c r="AV1" i="9"/>
  <c r="AT1" i="9"/>
  <c r="BH3" i="9" s="1"/>
  <c r="BE3" i="11"/>
  <c r="AV1" i="11"/>
  <c r="AT1" i="11"/>
  <c r="BH3" i="11" s="1"/>
  <c r="K122" i="2"/>
  <c r="J122" i="2"/>
  <c r="H122" i="2" s="1"/>
  <c r="I122" i="2" s="1"/>
  <c r="BK1" i="8"/>
  <c r="BV1" i="8" s="1"/>
  <c r="CF5" i="8" s="1"/>
  <c r="BI1" i="8"/>
  <c r="CF3" i="8" s="1"/>
  <c r="AT1" i="12"/>
  <c r="BH3" i="12" s="1"/>
  <c r="BE3" i="12"/>
  <c r="AV1" i="12"/>
  <c r="AK1" i="10"/>
  <c r="AX1" i="10" s="1"/>
  <c r="BH4" i="10" s="1"/>
  <c r="AO3" i="10"/>
  <c r="AI1" i="10"/>
  <c r="BH2" i="10" s="1"/>
  <c r="K123" i="2"/>
  <c r="J123" i="2"/>
  <c r="H123" i="2" l="1"/>
  <c r="I123" i="2" s="1"/>
  <c r="BH14" i="11"/>
  <c r="AX1" i="12"/>
  <c r="BH4" i="12" s="1"/>
  <c r="BI7" i="12" s="1"/>
  <c r="AX1" i="9"/>
  <c r="BH4" i="9" s="1"/>
  <c r="BH6" i="9" s="1"/>
  <c r="BH9" i="9" s="1"/>
  <c r="BH6" i="10"/>
  <c r="BH9" i="10" s="1"/>
  <c r="BH7" i="10"/>
  <c r="BH8" i="10" s="1"/>
  <c r="AX1" i="11"/>
  <c r="BH4" i="11" s="1"/>
  <c r="BH15" i="11" s="1"/>
  <c r="CG9" i="8"/>
  <c r="CG7" i="8"/>
  <c r="CG10" i="8"/>
  <c r="CG8" i="8"/>
  <c r="CF9" i="8"/>
  <c r="CF7" i="8"/>
  <c r="CF10" i="8"/>
  <c r="CF8" i="8"/>
  <c r="BI7" i="9"/>
  <c r="BI8" i="9"/>
  <c r="BI9" i="9" s="1"/>
  <c r="BH13" i="11"/>
  <c r="BI8" i="10"/>
  <c r="BI9" i="10" s="1"/>
  <c r="BI6" i="10"/>
  <c r="BI7" i="10"/>
  <c r="BH7" i="11" l="1"/>
  <c r="BH8" i="11" s="1"/>
  <c r="BH6" i="12"/>
  <c r="BH9" i="12" s="1"/>
  <c r="BH7" i="9"/>
  <c r="BH8" i="9" s="1"/>
  <c r="BI6" i="12"/>
  <c r="BI6" i="11"/>
  <c r="BI10" i="11" s="1"/>
  <c r="BI6" i="9"/>
  <c r="BI8" i="12"/>
  <c r="BI9" i="12" s="1"/>
  <c r="BI8" i="11"/>
  <c r="BI9" i="11" s="1"/>
  <c r="BH6" i="11"/>
  <c r="BH7" i="12"/>
  <c r="BH8" i="12" s="1"/>
  <c r="BI7" i="11"/>
  <c r="BH10" i="11" l="1"/>
  <c r="BH9" i="11"/>
</calcChain>
</file>

<file path=xl/sharedStrings.xml><?xml version="1.0" encoding="utf-8"?>
<sst xmlns="http://schemas.openxmlformats.org/spreadsheetml/2006/main" count="384" uniqueCount="218">
  <si>
    <t>Koordinaten</t>
  </si>
  <si>
    <t>Freiheitsgrad
Nummer</t>
  </si>
  <si>
    <t>Knotenlasten</t>
  </si>
  <si>
    <t>Verschiebung</t>
  </si>
  <si>
    <t>Auflagerkräfte</t>
  </si>
  <si>
    <t>Federhärte</t>
  </si>
  <si>
    <t>Federkräfte</t>
  </si>
  <si>
    <t>Knoten-
verdrehung</t>
  </si>
  <si>
    <t>plast.
Moment</t>
  </si>
  <si>
    <t>Versatz</t>
  </si>
  <si>
    <t>Vorverformung</t>
  </si>
  <si>
    <t>Einflusslinie</t>
  </si>
  <si>
    <t>Knoten</t>
  </si>
  <si>
    <t>x</t>
  </si>
  <si>
    <t>z</t>
  </si>
  <si>
    <t>u</t>
  </si>
  <si>
    <t>w</t>
  </si>
  <si>
    <t>phi</t>
  </si>
  <si>
    <t>Px</t>
  </si>
  <si>
    <t>Pz</t>
  </si>
  <si>
    <t>My</t>
  </si>
  <si>
    <t>A x</t>
  </si>
  <si>
    <t>Az</t>
  </si>
  <si>
    <t>k_u</t>
  </si>
  <si>
    <t>k_w</t>
  </si>
  <si>
    <t>k_phi</t>
  </si>
  <si>
    <t>θ</t>
  </si>
  <si>
    <t>Mpl</t>
  </si>
  <si>
    <t>x0</t>
  </si>
  <si>
    <t>z0</t>
  </si>
  <si>
    <t>u0</t>
  </si>
  <si>
    <t>w0</t>
  </si>
  <si>
    <t>j0</t>
  </si>
  <si>
    <t>Wert</t>
  </si>
  <si>
    <t>##</t>
  </si>
  <si>
    <t>max. Def.</t>
  </si>
  <si>
    <t>Ref.Größe</t>
  </si>
  <si>
    <t>Korrektur</t>
  </si>
  <si>
    <t>Lastfaktor:</t>
  </si>
  <si>
    <t>Verschiebungs-</t>
  </si>
  <si>
    <t>skalierung</t>
  </si>
  <si>
    <t>Geometrie</t>
  </si>
  <si>
    <t>konstante Linienlasten</t>
  </si>
  <si>
    <t>lineare Linienlasten</t>
  </si>
  <si>
    <t>Vorspannung</t>
  </si>
  <si>
    <t>Temperaturlasten</t>
  </si>
  <si>
    <t>Theorie II. Ordnung</t>
  </si>
  <si>
    <t>Tragwerkslasten</t>
  </si>
  <si>
    <t>elast. Bettung</t>
  </si>
  <si>
    <t>Fließgelenk</t>
  </si>
  <si>
    <t>Knotennummer</t>
  </si>
  <si>
    <t>Länge</t>
  </si>
  <si>
    <t>Winkel</t>
  </si>
  <si>
    <t>Steifigkeiten</t>
  </si>
  <si>
    <t>lokal</t>
  </si>
  <si>
    <t>global</t>
  </si>
  <si>
    <t>Spannkraft</t>
  </si>
  <si>
    <t>Abstände am Rand</t>
  </si>
  <si>
    <t>Seilstich</t>
  </si>
  <si>
    <t>deltaT</t>
  </si>
  <si>
    <t>T const.</t>
  </si>
  <si>
    <t>alphaT</t>
  </si>
  <si>
    <t>Höhe</t>
  </si>
  <si>
    <t>Vorverkrümmung</t>
  </si>
  <si>
    <t>Schrägstellung</t>
  </si>
  <si>
    <t>Stablängs</t>
  </si>
  <si>
    <t>kraft</t>
  </si>
  <si>
    <t>ThIIIO</t>
  </si>
  <si>
    <t>ständig</t>
  </si>
  <si>
    <t>veränderlich</t>
  </si>
  <si>
    <t>Bettungsziffer</t>
  </si>
  <si>
    <t>plast. Moment</t>
  </si>
  <si>
    <t>Sensitivität</t>
  </si>
  <si>
    <t>Element</t>
  </si>
  <si>
    <t>a</t>
  </si>
  <si>
    <t>b</t>
  </si>
  <si>
    <t>L</t>
  </si>
  <si>
    <t>EI</t>
  </si>
  <si>
    <t>EA</t>
  </si>
  <si>
    <t>GAs</t>
  </si>
  <si>
    <t>GE</t>
  </si>
  <si>
    <t>Theorie</t>
  </si>
  <si>
    <t>qx</t>
  </si>
  <si>
    <t>qz</t>
  </si>
  <si>
    <t>qxi</t>
  </si>
  <si>
    <t>qxk</t>
  </si>
  <si>
    <t>qzi</t>
  </si>
  <si>
    <t>qzk</t>
  </si>
  <si>
    <t>P</t>
  </si>
  <si>
    <t>e1</t>
  </si>
  <si>
    <t>e2</t>
  </si>
  <si>
    <t>f</t>
  </si>
  <si>
    <t>Tu -To</t>
  </si>
  <si>
    <t>T ||</t>
  </si>
  <si>
    <t>αT</t>
  </si>
  <si>
    <t>h</t>
  </si>
  <si>
    <t>psi0</t>
  </si>
  <si>
    <t>S</t>
  </si>
  <si>
    <t>S geschätzt</t>
  </si>
  <si>
    <t>dx</t>
  </si>
  <si>
    <t>dy</t>
  </si>
  <si>
    <t>psi</t>
  </si>
  <si>
    <t>Eigengewicht</t>
  </si>
  <si>
    <t>Schnee</t>
  </si>
  <si>
    <t>Wind</t>
  </si>
  <si>
    <t>k</t>
  </si>
  <si>
    <t>Lastgurt</t>
  </si>
  <si>
    <t>Response</t>
  </si>
  <si>
    <t>Parameter</t>
  </si>
  <si>
    <t>xa</t>
  </si>
  <si>
    <t>xb</t>
  </si>
  <si>
    <t>za</t>
  </si>
  <si>
    <t>zb</t>
  </si>
  <si>
    <t>alpha</t>
  </si>
  <si>
    <t>sin</t>
  </si>
  <si>
    <t>cos</t>
  </si>
  <si>
    <t>Normalkräfte</t>
  </si>
  <si>
    <t>Skalierung</t>
  </si>
  <si>
    <t>Größe</t>
  </si>
  <si>
    <t>Schnittkraftverläufe</t>
  </si>
  <si>
    <t>max. N</t>
  </si>
  <si>
    <t>R</t>
  </si>
  <si>
    <t>relatv</t>
  </si>
  <si>
    <t>maxN</t>
  </si>
  <si>
    <t>minN</t>
  </si>
  <si>
    <t>Querkräfte</t>
  </si>
  <si>
    <t>max. Q</t>
  </si>
  <si>
    <t>relativ</t>
  </si>
  <si>
    <t>maxQ</t>
  </si>
  <si>
    <t>minQ</t>
  </si>
  <si>
    <t>Biegemomente</t>
  </si>
  <si>
    <t>max. M</t>
  </si>
  <si>
    <t>maxM</t>
  </si>
  <si>
    <t>minM</t>
  </si>
  <si>
    <t>Verläufe</t>
  </si>
  <si>
    <t>Keine Sensitivität</t>
  </si>
  <si>
    <t>Antwort</t>
  </si>
  <si>
    <t>maxSens</t>
  </si>
  <si>
    <t>minSens</t>
  </si>
  <si>
    <t>Lastschritt</t>
  </si>
  <si>
    <t>Lastfaktor</t>
  </si>
  <si>
    <t>FG</t>
  </si>
  <si>
    <t>Last-Verschiebungs-Diagramm</t>
  </si>
  <si>
    <t>minX</t>
  </si>
  <si>
    <t>minY</t>
  </si>
  <si>
    <t>maxX</t>
  </si>
  <si>
    <t>maxY</t>
  </si>
  <si>
    <t>deltaX</t>
  </si>
  <si>
    <t>deltaY</t>
  </si>
  <si>
    <t>Systemgeometrie</t>
  </si>
  <si>
    <t>globale Verformung</t>
  </si>
  <si>
    <t>max Verf.</t>
  </si>
  <si>
    <t>max x</t>
  </si>
  <si>
    <t>max y</t>
  </si>
  <si>
    <t>Superposition</t>
  </si>
  <si>
    <t>scl</t>
  </si>
  <si>
    <t>Cx</t>
  </si>
  <si>
    <t>Dx</t>
  </si>
  <si>
    <t>Cy</t>
  </si>
  <si>
    <t>Dy</t>
  </si>
  <si>
    <t>Bounding Box</t>
  </si>
  <si>
    <r>
      <rPr>
        <b/>
        <sz val="10"/>
        <rFont val="Arial"/>
        <family val="2"/>
      </rPr>
      <t>y - Achse</t>
    </r>
    <r>
      <rPr>
        <sz val="10"/>
        <rFont val="Arial"/>
        <family val="2"/>
      </rPr>
      <t xml:space="preserve"> in 1/10 Schritten</t>
    </r>
  </si>
  <si>
    <r>
      <t xml:space="preserve">Datenreihe: </t>
    </r>
    <r>
      <rPr>
        <b/>
        <sz val="10"/>
        <rFont val="Arial"/>
        <family val="2"/>
      </rPr>
      <t>verformt</t>
    </r>
  </si>
  <si>
    <t>Deformation</t>
  </si>
  <si>
    <t>y</t>
  </si>
  <si>
    <t>Cz</t>
  </si>
  <si>
    <t>fac</t>
  </si>
  <si>
    <t>n1</t>
  </si>
  <si>
    <t>n2</t>
  </si>
  <si>
    <t>n3</t>
  </si>
  <si>
    <t>n4</t>
  </si>
  <si>
    <t>Moment</t>
  </si>
  <si>
    <t>Momente</t>
  </si>
  <si>
    <t>Querkraft</t>
  </si>
  <si>
    <t>Normalkraft</t>
  </si>
  <si>
    <t>Sensitivitäten</t>
  </si>
  <si>
    <t>Vorlesung</t>
  </si>
  <si>
    <t>Standard</t>
  </si>
  <si>
    <t>Abmessungen</t>
  </si>
  <si>
    <t>BTW</t>
  </si>
  <si>
    <t>Xmin</t>
  </si>
  <si>
    <t>Baufortschritt</t>
  </si>
  <si>
    <t>Xmax</t>
  </si>
  <si>
    <t>Vorspanung</t>
  </si>
  <si>
    <t>Zmin</t>
  </si>
  <si>
    <t>WinklerBettung</t>
  </si>
  <si>
    <t>Zmax</t>
  </si>
  <si>
    <t>Rastereinteilung</t>
  </si>
  <si>
    <t>Dz</t>
  </si>
  <si>
    <t>Einstellungen</t>
  </si>
  <si>
    <t>Traglast</t>
  </si>
  <si>
    <t>ThIIO_Acc</t>
  </si>
  <si>
    <t>ThIIO_Maxit</t>
  </si>
  <si>
    <t>ThIIO_EW_Acc</t>
  </si>
  <si>
    <t>ThIIO_EW_Maxit</t>
  </si>
  <si>
    <t>Abbildung</t>
  </si>
  <si>
    <t>Ax</t>
  </si>
  <si>
    <t>Bx</t>
  </si>
  <si>
    <t>Bz</t>
  </si>
  <si>
    <t>Internes</t>
  </si>
  <si>
    <t>Lager</t>
  </si>
  <si>
    <t>dopp. Lager</t>
  </si>
  <si>
    <t>Lagerkräfte zeigen</t>
  </si>
  <si>
    <t>Lasten</t>
  </si>
  <si>
    <t>gestr. Faser</t>
  </si>
  <si>
    <t>Mpl zeigen</t>
  </si>
  <si>
    <t>IdForce</t>
  </si>
  <si>
    <t>StdKnoten</t>
  </si>
  <si>
    <t>StdElement</t>
  </si>
  <si>
    <t>DispSclFac</t>
  </si>
  <si>
    <t>Sensitivity</t>
  </si>
  <si>
    <t>Projekt</t>
  </si>
  <si>
    <t>Einhüftrahmen_ThIIO</t>
  </si>
  <si>
    <t>GraphTextScale</t>
  </si>
  <si>
    <t>BackgroundPicture</t>
  </si>
  <si>
    <t>GUI Input Device</t>
  </si>
  <si>
    <t>Maus</t>
  </si>
  <si>
    <t>GUI Fangradius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</si>
</sst>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Calibri"/>
      <family val="2"/>
    </font>
    <font>
      <sz val="10"/>
      <name val="Symbol"/>
      <family val="1"/>
      <charset val="2"/>
    </font>
    <font>
      <sz val="10"/>
      <color theme="2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color rgb="FF969696"/>
      <name val="Arial"/>
      <family val="2"/>
    </font>
    <font>
      <sz val="12"/>
      <color theme="0" tint="-0.499984740745262"/>
      <name val="Arial"/>
      <family val="2"/>
    </font>
    <font>
      <sz val="11"/>
      <name val="Arial"/>
      <family val="2"/>
    </font>
    <font>
      <sz val="11"/>
      <color theme="0" tint="-0.34998626667073579"/>
      <name val="Arial"/>
      <family val="2"/>
    </font>
    <font>
      <sz val="11"/>
      <color rgb="FF969696"/>
      <name val="Arial"/>
      <family val="2"/>
    </font>
    <font>
      <sz val="11"/>
      <color theme="0" tint="-0.499984740745262"/>
      <name val="Arial"/>
      <family val="2"/>
    </font>
    <font>
      <sz val="10"/>
      <color theme="0" tint="-0.34998626667073579"/>
      <name val="Arial"/>
      <family val="2"/>
    </font>
    <font>
      <sz val="10"/>
      <color rgb="FF969696"/>
      <name val="Arial"/>
      <family val="2"/>
    </font>
    <font>
      <sz val="10"/>
      <color theme="0" tint="-0.499984740745262"/>
      <name val="Arial"/>
      <family val="2"/>
    </font>
    <font>
      <b/>
      <sz val="12"/>
      <color theme="1" tint="4.9989318521683403E-2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3FFF9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34998626667073579"/>
        <bgColor indexed="64"/>
      </patternFill>
    </fill>
  </fills>
  <borders count="9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/>
      <diagonal/>
    </border>
    <border>
      <left style="thin">
        <color rgb="FF969696"/>
      </left>
      <right/>
      <top style="medium">
        <color rgb="FF969696"/>
      </top>
      <bottom/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thin">
        <color rgb="FF969696"/>
      </right>
      <top style="medium">
        <color rgb="FF969696"/>
      </top>
      <bottom/>
      <diagonal/>
    </border>
    <border>
      <left style="thin">
        <color rgb="FF969696"/>
      </left>
      <right style="thin">
        <color rgb="FF969696"/>
      </right>
      <top style="medium">
        <color rgb="FF969696"/>
      </top>
      <bottom/>
      <diagonal/>
    </border>
    <border>
      <left/>
      <right style="thin">
        <color rgb="FF969696"/>
      </right>
      <top style="medium">
        <color theme="0" tint="-0.249977111117893"/>
      </top>
      <bottom style="thin">
        <color rgb="FF969696"/>
      </bottom>
      <diagonal/>
    </border>
    <border>
      <left style="thin">
        <color rgb="FF969696"/>
      </left>
      <right style="medium">
        <color theme="0" tint="-0.249977111117893"/>
      </right>
      <top style="medium">
        <color theme="0" tint="-0.249977111117893"/>
      </top>
      <bottom style="thin">
        <color rgb="FF969696"/>
      </bottom>
      <diagonal/>
    </border>
    <border>
      <left style="medium">
        <color theme="0" tint="-0.249977111117893"/>
      </left>
      <right style="thin">
        <color rgb="FF969696"/>
      </right>
      <top style="medium">
        <color theme="0" tint="-0.249977111117893"/>
      </top>
      <bottom style="thin">
        <color rgb="FF969696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rgb="FF969696"/>
      </bottom>
      <diagonal/>
    </border>
    <border>
      <left style="medium">
        <color theme="0" tint="-0.249977111117893"/>
      </left>
      <right style="thin">
        <color theme="0" tint="-0.34998626667073579"/>
      </right>
      <top style="medium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medium">
        <color theme="0" tint="-0.249977111117893"/>
      </top>
      <bottom style="thin">
        <color theme="0" tint="-0.34998626667073579"/>
      </bottom>
      <diagonal/>
    </border>
    <border>
      <left style="thin">
        <color rgb="FF969696"/>
      </left>
      <right style="thin">
        <color rgb="FF969696"/>
      </right>
      <top style="medium">
        <color theme="0" tint="-0.249977111117893"/>
      </top>
      <bottom style="thin">
        <color rgb="FF969696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5">
    <xf numFmtId="0" fontId="0" fillId="0" borderId="0" xfId="0"/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Alignment="1" applyProtection="1">
      <alignment vertical="center"/>
    </xf>
    <xf numFmtId="0" fontId="2" fillId="2" borderId="1" xfId="1" applyFont="1" applyFill="1" applyBorder="1" applyAlignment="1" applyProtection="1">
      <alignment horizontal="center" vertical="center"/>
    </xf>
    <xf numFmtId="0" fontId="2" fillId="2" borderId="2" xfId="1" applyFont="1" applyFill="1" applyBorder="1" applyAlignment="1" applyProtection="1">
      <alignment horizontal="center" vertical="center"/>
    </xf>
    <xf numFmtId="0" fontId="2" fillId="3" borderId="1" xfId="1" applyFont="1" applyFill="1" applyBorder="1" applyAlignment="1" applyProtection="1">
      <alignment horizontal="center" vertical="center" wrapText="1"/>
    </xf>
    <xf numFmtId="0" fontId="2" fillId="3" borderId="3" xfId="1" applyFont="1" applyFill="1" applyBorder="1" applyAlignment="1" applyProtection="1">
      <alignment horizontal="center" vertical="center"/>
    </xf>
    <xf numFmtId="0" fontId="2" fillId="3" borderId="2" xfId="1" applyFont="1" applyFill="1" applyBorder="1" applyAlignment="1" applyProtection="1">
      <alignment horizontal="center" vertical="center"/>
    </xf>
    <xf numFmtId="0" fontId="2" fillId="4" borderId="1" xfId="1" applyFont="1" applyFill="1" applyBorder="1" applyAlignment="1" applyProtection="1">
      <alignment horizontal="center" vertical="center"/>
    </xf>
    <xf numFmtId="0" fontId="2" fillId="4" borderId="3" xfId="1" applyFont="1" applyFill="1" applyBorder="1" applyAlignment="1" applyProtection="1">
      <alignment horizontal="center" vertical="center"/>
    </xf>
    <xf numFmtId="0" fontId="2" fillId="5" borderId="1" xfId="1" applyFont="1" applyFill="1" applyBorder="1" applyAlignment="1" applyProtection="1">
      <alignment horizontal="center" vertical="center"/>
    </xf>
    <xf numFmtId="0" fontId="2" fillId="5" borderId="3" xfId="1" applyFont="1" applyFill="1" applyBorder="1" applyAlignment="1" applyProtection="1">
      <alignment horizontal="center" vertical="center"/>
    </xf>
    <xf numFmtId="0" fontId="2" fillId="5" borderId="2" xfId="1" applyFont="1" applyFill="1" applyBorder="1" applyAlignment="1" applyProtection="1">
      <alignment horizontal="center" vertical="center"/>
    </xf>
    <xf numFmtId="0" fontId="2" fillId="6" borderId="4" xfId="1" applyFont="1" applyFill="1" applyBorder="1" applyAlignment="1" applyProtection="1">
      <alignment horizontal="center" vertical="center" wrapText="1"/>
    </xf>
    <xf numFmtId="0" fontId="2" fillId="6" borderId="5" xfId="1" applyFont="1" applyFill="1" applyBorder="1" applyAlignment="1" applyProtection="1">
      <alignment horizontal="center" vertical="center"/>
    </xf>
    <xf numFmtId="0" fontId="2" fillId="6" borderId="6" xfId="1" applyFont="1" applyFill="1" applyBorder="1" applyAlignment="1" applyProtection="1">
      <alignment horizontal="center" vertical="center"/>
    </xf>
    <xf numFmtId="0" fontId="2" fillId="7" borderId="4" xfId="1" applyFont="1" applyFill="1" applyBorder="1" applyAlignment="1" applyProtection="1">
      <alignment horizontal="center" vertical="center"/>
    </xf>
    <xf numFmtId="0" fontId="2" fillId="7" borderId="5" xfId="1" applyFont="1" applyFill="1" applyBorder="1" applyAlignment="1" applyProtection="1">
      <alignment horizontal="center" vertical="center"/>
    </xf>
    <xf numFmtId="0" fontId="2" fillId="7" borderId="6" xfId="1" applyFont="1" applyFill="1" applyBorder="1" applyAlignment="1" applyProtection="1">
      <alignment horizontal="center" vertical="center"/>
    </xf>
    <xf numFmtId="0" fontId="2" fillId="8" borderId="4" xfId="1" applyFont="1" applyFill="1" applyBorder="1" applyAlignment="1" applyProtection="1">
      <alignment horizontal="center" vertical="center"/>
    </xf>
    <xf numFmtId="0" fontId="2" fillId="8" borderId="5" xfId="1" applyFont="1" applyFill="1" applyBorder="1" applyAlignment="1" applyProtection="1">
      <alignment horizontal="center" vertical="center"/>
    </xf>
    <xf numFmtId="0" fontId="2" fillId="8" borderId="6" xfId="1" applyFont="1" applyFill="1" applyBorder="1" applyAlignment="1" applyProtection="1">
      <alignment horizontal="center" vertical="center"/>
    </xf>
    <xf numFmtId="0" fontId="2" fillId="9" borderId="7" xfId="1" applyFont="1" applyFill="1" applyBorder="1" applyAlignment="1" applyProtection="1">
      <alignment horizontal="center" vertical="center" wrapText="1"/>
    </xf>
    <xf numFmtId="0" fontId="2" fillId="10" borderId="7" xfId="1" applyFont="1" applyFill="1" applyBorder="1" applyAlignment="1" applyProtection="1">
      <alignment horizontal="center" vertical="center" wrapText="1"/>
    </xf>
    <xf numFmtId="0" fontId="2" fillId="11" borderId="1" xfId="1" applyFont="1" applyFill="1" applyBorder="1" applyAlignment="1" applyProtection="1">
      <alignment horizontal="center" vertical="center"/>
    </xf>
    <xf numFmtId="0" fontId="2" fillId="11" borderId="2" xfId="1" applyFont="1" applyFill="1" applyBorder="1" applyAlignment="1" applyProtection="1">
      <alignment horizontal="center" vertical="center"/>
    </xf>
    <xf numFmtId="0" fontId="2" fillId="12" borderId="1" xfId="1" applyFont="1" applyFill="1" applyBorder="1" applyAlignment="1" applyProtection="1">
      <alignment horizontal="center" vertical="center"/>
    </xf>
    <xf numFmtId="0" fontId="2" fillId="12" borderId="3" xfId="1" applyFont="1" applyFill="1" applyBorder="1" applyAlignment="1" applyProtection="1">
      <alignment horizontal="center" vertical="center"/>
    </xf>
    <xf numFmtId="0" fontId="2" fillId="13" borderId="8" xfId="1" applyFont="1" applyFill="1" applyBorder="1" applyAlignment="1" applyProtection="1">
      <alignment vertical="center"/>
    </xf>
    <xf numFmtId="0" fontId="2" fillId="0" borderId="0" xfId="1" applyFont="1" applyFill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1" fillId="0" borderId="0" xfId="1" applyFont="1" applyBorder="1" applyAlignment="1" applyProtection="1">
      <alignment vertical="center"/>
    </xf>
    <xf numFmtId="0" fontId="1" fillId="7" borderId="7" xfId="1" applyFont="1" applyFill="1" applyBorder="1" applyAlignment="1" applyProtection="1">
      <alignment horizontal="center" vertical="center"/>
    </xf>
    <xf numFmtId="0" fontId="1" fillId="2" borderId="9" xfId="1" applyFont="1" applyFill="1" applyBorder="1" applyAlignment="1" applyProtection="1">
      <alignment horizontal="center" vertical="center"/>
    </xf>
    <xf numFmtId="0" fontId="1" fillId="2" borderId="10" xfId="1" applyFont="1" applyFill="1" applyBorder="1" applyAlignment="1" applyProtection="1">
      <alignment horizontal="center" vertical="center"/>
    </xf>
    <xf numFmtId="0" fontId="1" fillId="3" borderId="11" xfId="1" applyFont="1" applyFill="1" applyBorder="1" applyAlignment="1" applyProtection="1">
      <alignment horizontal="center" vertical="center"/>
    </xf>
    <xf numFmtId="0" fontId="1" fillId="3" borderId="12" xfId="1" applyFont="1" applyFill="1" applyBorder="1" applyAlignment="1" applyProtection="1">
      <alignment horizontal="center" vertical="center"/>
    </xf>
    <xf numFmtId="0" fontId="1" fillId="3" borderId="10" xfId="1" applyFont="1" applyFill="1" applyBorder="1" applyAlignment="1" applyProtection="1">
      <alignment horizontal="center" vertical="center"/>
    </xf>
    <xf numFmtId="0" fontId="1" fillId="4" borderId="13" xfId="1" applyFont="1" applyFill="1" applyBorder="1" applyAlignment="1" applyProtection="1">
      <alignment horizontal="center" vertical="center"/>
    </xf>
    <xf numFmtId="0" fontId="1" fillId="4" borderId="14" xfId="1" applyFont="1" applyFill="1" applyBorder="1" applyAlignment="1" applyProtection="1">
      <alignment horizontal="center" vertical="center"/>
    </xf>
    <xf numFmtId="0" fontId="1" fillId="4" borderId="15" xfId="1" applyFont="1" applyFill="1" applyBorder="1" applyAlignment="1" applyProtection="1">
      <alignment horizontal="center" vertical="center"/>
    </xf>
    <xf numFmtId="0" fontId="1" fillId="5" borderId="11" xfId="1" applyFont="1" applyFill="1" applyBorder="1" applyAlignment="1" applyProtection="1">
      <alignment horizontal="center" vertical="center"/>
    </xf>
    <xf numFmtId="0" fontId="1" fillId="5" borderId="12" xfId="1" applyFont="1" applyFill="1" applyBorder="1" applyAlignment="1" applyProtection="1">
      <alignment horizontal="center" vertical="center"/>
    </xf>
    <xf numFmtId="0" fontId="1" fillId="5" borderId="16" xfId="1" applyFont="1" applyFill="1" applyBorder="1" applyAlignment="1" applyProtection="1">
      <alignment horizontal="center" vertical="center"/>
    </xf>
    <xf numFmtId="0" fontId="1" fillId="6" borderId="11" xfId="1" applyFont="1" applyFill="1" applyBorder="1" applyAlignment="1" applyProtection="1">
      <alignment horizontal="center" vertical="center"/>
    </xf>
    <xf numFmtId="0" fontId="1" fillId="6" borderId="12" xfId="1" applyFont="1" applyFill="1" applyBorder="1" applyAlignment="1" applyProtection="1">
      <alignment horizontal="center" vertical="center"/>
    </xf>
    <xf numFmtId="0" fontId="1" fillId="6" borderId="10" xfId="1" applyFont="1" applyFill="1" applyBorder="1" applyAlignment="1" applyProtection="1">
      <alignment horizontal="center" vertical="center"/>
    </xf>
    <xf numFmtId="0" fontId="1" fillId="7" borderId="13" xfId="1" applyFont="1" applyFill="1" applyBorder="1" applyAlignment="1" applyProtection="1">
      <alignment horizontal="center" vertical="center"/>
    </xf>
    <xf numFmtId="0" fontId="1" fillId="7" borderId="14" xfId="1" applyFont="1" applyFill="1" applyBorder="1" applyAlignment="1" applyProtection="1">
      <alignment horizontal="center" vertical="center"/>
    </xf>
    <xf numFmtId="0" fontId="1" fillId="7" borderId="17" xfId="1" applyFont="1" applyFill="1" applyBorder="1" applyAlignment="1" applyProtection="1">
      <alignment horizontal="center" vertical="center"/>
    </xf>
    <xf numFmtId="0" fontId="1" fillId="8" borderId="11" xfId="1" applyFont="1" applyFill="1" applyBorder="1" applyAlignment="1" applyProtection="1">
      <alignment horizontal="center" vertical="center"/>
    </xf>
    <xf numFmtId="0" fontId="1" fillId="8" borderId="12" xfId="1" applyFont="1" applyFill="1" applyBorder="1" applyAlignment="1" applyProtection="1">
      <alignment horizontal="center" vertical="center"/>
    </xf>
    <xf numFmtId="0" fontId="1" fillId="8" borderId="5" xfId="1" applyFont="1" applyFill="1" applyBorder="1" applyAlignment="1" applyProtection="1">
      <alignment horizontal="center" vertical="center"/>
    </xf>
    <xf numFmtId="0" fontId="3" fillId="9" borderId="7" xfId="1" applyFont="1" applyFill="1" applyBorder="1" applyAlignment="1" applyProtection="1">
      <alignment horizontal="center" vertical="center"/>
    </xf>
    <xf numFmtId="0" fontId="1" fillId="10" borderId="7" xfId="1" applyFont="1" applyFill="1" applyBorder="1" applyAlignment="1" applyProtection="1">
      <alignment horizontal="center" vertical="center"/>
    </xf>
    <xf numFmtId="0" fontId="1" fillId="11" borderId="13" xfId="1" applyFont="1" applyFill="1" applyBorder="1" applyAlignment="1" applyProtection="1">
      <alignment horizontal="center" vertical="center"/>
    </xf>
    <xf numFmtId="0" fontId="1" fillId="11" borderId="17" xfId="1" applyFont="1" applyFill="1" applyBorder="1" applyAlignment="1" applyProtection="1">
      <alignment horizontal="center" vertical="center"/>
    </xf>
    <xf numFmtId="0" fontId="1" fillId="12" borderId="18" xfId="1" applyFont="1" applyFill="1" applyBorder="1" applyAlignment="1" applyProtection="1">
      <alignment horizontal="center" vertical="center"/>
    </xf>
    <xf numFmtId="0" fontId="1" fillId="12" borderId="14" xfId="1" applyFont="1" applyFill="1" applyBorder="1" applyAlignment="1" applyProtection="1">
      <alignment horizontal="center" vertical="center"/>
    </xf>
    <xf numFmtId="0" fontId="4" fillId="12" borderId="15" xfId="1" applyFont="1" applyFill="1" applyBorder="1" applyAlignment="1" applyProtection="1">
      <alignment horizontal="center" vertical="center"/>
    </xf>
    <xf numFmtId="0" fontId="1" fillId="13" borderId="7" xfId="1" applyFont="1" applyFill="1" applyBorder="1" applyAlignment="1" applyProtection="1">
      <alignment horizontal="center" vertical="center"/>
    </xf>
    <xf numFmtId="0" fontId="1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Border="1" applyAlignment="1" applyProtection="1">
      <alignment vertical="center"/>
    </xf>
    <xf numFmtId="0" fontId="1" fillId="0" borderId="0" xfId="1" applyFont="1" applyAlignment="1" applyProtection="1">
      <alignment vertical="center"/>
    </xf>
    <xf numFmtId="0" fontId="1" fillId="0" borderId="0" xfId="1" applyBorder="1" applyProtection="1"/>
    <xf numFmtId="0" fontId="1" fillId="7" borderId="19" xfId="1" applyFont="1" applyFill="1" applyBorder="1" applyAlignment="1" applyProtection="1">
      <alignment horizontal="center" vertical="center"/>
    </xf>
    <xf numFmtId="0" fontId="1" fillId="2" borderId="20" xfId="1" applyFill="1" applyBorder="1" applyAlignment="1" applyProtection="1">
      <alignment horizontal="center"/>
      <protection locked="0"/>
    </xf>
    <xf numFmtId="0" fontId="1" fillId="2" borderId="21" xfId="1" applyFill="1" applyBorder="1" applyAlignment="1" applyProtection="1">
      <alignment horizontal="center"/>
      <protection locked="0"/>
    </xf>
    <xf numFmtId="0" fontId="1" fillId="14" borderId="22" xfId="1" applyFill="1" applyBorder="1" applyAlignment="1" applyProtection="1">
      <alignment horizontal="center"/>
      <protection locked="0"/>
    </xf>
    <xf numFmtId="0" fontId="1" fillId="14" borderId="23" xfId="1" applyFill="1" applyBorder="1" applyAlignment="1" applyProtection="1">
      <alignment horizontal="center"/>
      <protection locked="0"/>
    </xf>
    <xf numFmtId="0" fontId="1" fillId="14" borderId="21" xfId="1" applyFill="1" applyBorder="1" applyAlignment="1" applyProtection="1">
      <alignment horizontal="center"/>
      <protection locked="0"/>
    </xf>
    <xf numFmtId="0" fontId="1" fillId="15" borderId="22" xfId="1" applyFill="1" applyBorder="1" applyAlignment="1" applyProtection="1">
      <alignment horizontal="center"/>
      <protection locked="0"/>
    </xf>
    <xf numFmtId="0" fontId="1" fillId="15" borderId="23" xfId="1" applyFill="1" applyBorder="1" applyAlignment="1" applyProtection="1">
      <alignment horizontal="center"/>
      <protection locked="0"/>
    </xf>
    <xf numFmtId="0" fontId="1" fillId="15" borderId="24" xfId="1" applyFill="1" applyBorder="1" applyAlignment="1" applyProtection="1">
      <alignment horizontal="center"/>
      <protection locked="0"/>
    </xf>
    <xf numFmtId="0" fontId="1" fillId="5" borderId="22" xfId="1" applyFill="1" applyBorder="1" applyAlignment="1" applyProtection="1">
      <alignment horizontal="center"/>
      <protection locked="0"/>
    </xf>
    <xf numFmtId="0" fontId="1" fillId="5" borderId="23" xfId="1" applyFill="1" applyBorder="1" applyAlignment="1" applyProtection="1">
      <alignment horizontal="center"/>
      <protection locked="0"/>
    </xf>
    <xf numFmtId="0" fontId="1" fillId="5" borderId="24" xfId="1" applyFill="1" applyBorder="1" applyAlignment="1" applyProtection="1">
      <alignment horizontal="center"/>
      <protection locked="0"/>
    </xf>
    <xf numFmtId="0" fontId="1" fillId="6" borderId="22" xfId="1" applyFill="1" applyBorder="1" applyAlignment="1" applyProtection="1">
      <alignment horizontal="center"/>
      <protection locked="0"/>
    </xf>
    <xf numFmtId="0" fontId="1" fillId="6" borderId="23" xfId="1" applyFill="1" applyBorder="1" applyAlignment="1" applyProtection="1">
      <alignment horizontal="center"/>
      <protection locked="0"/>
    </xf>
    <xf numFmtId="0" fontId="1" fillId="6" borderId="21" xfId="1" applyFill="1" applyBorder="1" applyAlignment="1" applyProtection="1">
      <alignment horizontal="center"/>
      <protection locked="0"/>
    </xf>
    <xf numFmtId="0" fontId="1" fillId="7" borderId="25" xfId="1" applyFill="1" applyBorder="1" applyAlignment="1" applyProtection="1">
      <alignment horizontal="center"/>
      <protection locked="0"/>
    </xf>
    <xf numFmtId="0" fontId="1" fillId="7" borderId="26" xfId="1" applyFill="1" applyBorder="1" applyAlignment="1" applyProtection="1">
      <alignment horizontal="center"/>
      <protection locked="0"/>
    </xf>
    <xf numFmtId="0" fontId="1" fillId="7" borderId="27" xfId="1" applyFill="1" applyBorder="1" applyAlignment="1" applyProtection="1">
      <alignment horizontal="center"/>
      <protection locked="0"/>
    </xf>
    <xf numFmtId="0" fontId="1" fillId="8" borderId="22" xfId="1" applyFill="1" applyBorder="1" applyAlignment="1" applyProtection="1">
      <alignment horizontal="center"/>
      <protection locked="0"/>
    </xf>
    <xf numFmtId="0" fontId="1" fillId="8" borderId="23" xfId="1" applyFill="1" applyBorder="1" applyAlignment="1" applyProtection="1">
      <alignment horizontal="center"/>
      <protection locked="0"/>
    </xf>
    <xf numFmtId="0" fontId="1" fillId="8" borderId="21" xfId="1" applyFill="1" applyBorder="1" applyAlignment="1" applyProtection="1">
      <alignment horizontal="center"/>
      <protection locked="0"/>
    </xf>
    <xf numFmtId="0" fontId="1" fillId="9" borderId="28" xfId="1" applyFill="1" applyBorder="1" applyAlignment="1" applyProtection="1">
      <alignment horizontal="center"/>
      <protection locked="0"/>
    </xf>
    <xf numFmtId="0" fontId="1" fillId="10" borderId="29" xfId="1" applyFill="1" applyBorder="1" applyAlignment="1" applyProtection="1">
      <alignment horizontal="center"/>
      <protection locked="0"/>
    </xf>
    <xf numFmtId="0" fontId="1" fillId="11" borderId="22" xfId="1" applyFill="1" applyBorder="1" applyAlignment="1" applyProtection="1">
      <alignment horizontal="center"/>
      <protection locked="0"/>
    </xf>
    <xf numFmtId="0" fontId="1" fillId="11" borderId="21" xfId="1" applyFill="1" applyBorder="1" applyAlignment="1" applyProtection="1">
      <alignment horizontal="center"/>
      <protection locked="0"/>
    </xf>
    <xf numFmtId="0" fontId="1" fillId="12" borderId="20" xfId="1" applyFill="1" applyBorder="1" applyAlignment="1" applyProtection="1">
      <alignment horizontal="center"/>
      <protection locked="0"/>
    </xf>
    <xf numFmtId="0" fontId="1" fillId="12" borderId="23" xfId="1" applyFill="1" applyBorder="1" applyAlignment="1" applyProtection="1">
      <alignment horizontal="center"/>
      <protection locked="0"/>
    </xf>
    <xf numFmtId="0" fontId="1" fillId="12" borderId="24" xfId="1" applyFill="1" applyBorder="1" applyAlignment="1" applyProtection="1">
      <alignment horizontal="center"/>
      <protection locked="0"/>
    </xf>
    <xf numFmtId="0" fontId="1" fillId="13" borderId="19" xfId="1" applyFill="1" applyBorder="1" applyProtection="1">
      <protection locked="0"/>
    </xf>
    <xf numFmtId="0" fontId="1" fillId="0" borderId="0" xfId="1" applyFill="1" applyBorder="1" applyProtection="1"/>
    <xf numFmtId="0" fontId="5" fillId="0" borderId="0" xfId="1" applyFont="1" applyFill="1" applyBorder="1" applyProtection="1"/>
    <xf numFmtId="0" fontId="1" fillId="0" borderId="0" xfId="1" applyFont="1" applyFill="1" applyBorder="1" applyProtection="1"/>
    <xf numFmtId="0" fontId="5" fillId="0" borderId="0" xfId="1" applyFont="1" applyBorder="1" applyProtection="1"/>
    <xf numFmtId="0" fontId="1" fillId="0" borderId="0" xfId="1" applyProtection="1"/>
    <xf numFmtId="0" fontId="1" fillId="7" borderId="19" xfId="1" applyFill="1" applyBorder="1" applyAlignment="1" applyProtection="1">
      <alignment horizontal="center"/>
    </xf>
    <xf numFmtId="0" fontId="1" fillId="2" borderId="30" xfId="1" applyFill="1" applyBorder="1" applyAlignment="1" applyProtection="1">
      <alignment horizontal="center"/>
      <protection locked="0"/>
    </xf>
    <xf numFmtId="0" fontId="1" fillId="2" borderId="31" xfId="1" applyFill="1" applyBorder="1" applyAlignment="1" applyProtection="1">
      <alignment horizontal="center"/>
      <protection locked="0"/>
    </xf>
    <xf numFmtId="0" fontId="1" fillId="14" borderId="32" xfId="1" applyFont="1" applyFill="1" applyBorder="1" applyAlignment="1" applyProtection="1">
      <alignment horizontal="center"/>
      <protection locked="0"/>
    </xf>
    <xf numFmtId="0" fontId="1" fillId="14" borderId="33" xfId="1" applyFont="1" applyFill="1" applyBorder="1" applyAlignment="1" applyProtection="1">
      <alignment horizontal="center"/>
      <protection locked="0"/>
    </xf>
    <xf numFmtId="0" fontId="1" fillId="14" borderId="34" xfId="1" applyFont="1" applyFill="1" applyBorder="1" applyAlignment="1" applyProtection="1">
      <alignment horizontal="center"/>
      <protection locked="0"/>
    </xf>
    <xf numFmtId="0" fontId="1" fillId="15" borderId="32" xfId="1" applyFill="1" applyBorder="1" applyAlignment="1" applyProtection="1">
      <alignment horizontal="center"/>
      <protection locked="0"/>
    </xf>
    <xf numFmtId="0" fontId="1" fillId="15" borderId="33" xfId="1" applyFill="1" applyBorder="1" applyAlignment="1" applyProtection="1">
      <alignment horizontal="center"/>
      <protection locked="0"/>
    </xf>
    <xf numFmtId="0" fontId="1" fillId="15" borderId="35" xfId="1" applyFill="1" applyBorder="1" applyAlignment="1" applyProtection="1">
      <alignment horizontal="center"/>
      <protection locked="0"/>
    </xf>
    <xf numFmtId="0" fontId="1" fillId="5" borderId="32" xfId="1" applyFill="1" applyBorder="1" applyAlignment="1" applyProtection="1">
      <alignment horizontal="center"/>
      <protection locked="0"/>
    </xf>
    <xf numFmtId="0" fontId="1" fillId="5" borderId="33" xfId="1" applyFill="1" applyBorder="1" applyAlignment="1" applyProtection="1">
      <alignment horizontal="center"/>
      <protection locked="0"/>
    </xf>
    <xf numFmtId="0" fontId="1" fillId="5" borderId="35" xfId="1" applyFill="1" applyBorder="1" applyAlignment="1" applyProtection="1">
      <alignment horizontal="center"/>
      <protection locked="0"/>
    </xf>
    <xf numFmtId="0" fontId="1" fillId="6" borderId="32" xfId="1" applyFill="1" applyBorder="1" applyAlignment="1" applyProtection="1">
      <alignment horizontal="center"/>
      <protection locked="0"/>
    </xf>
    <xf numFmtId="0" fontId="1" fillId="6" borderId="33" xfId="1" applyFill="1" applyBorder="1" applyAlignment="1" applyProtection="1">
      <alignment horizontal="center"/>
      <protection locked="0"/>
    </xf>
    <xf numFmtId="0" fontId="1" fillId="6" borderId="34" xfId="1" applyFill="1" applyBorder="1" applyAlignment="1" applyProtection="1">
      <alignment horizontal="center"/>
      <protection locked="0"/>
    </xf>
    <xf numFmtId="0" fontId="1" fillId="7" borderId="36" xfId="1" applyFill="1" applyBorder="1" applyAlignment="1" applyProtection="1">
      <alignment horizontal="center"/>
      <protection locked="0"/>
    </xf>
    <xf numFmtId="0" fontId="1" fillId="7" borderId="33" xfId="1" applyFill="1" applyBorder="1" applyAlignment="1" applyProtection="1">
      <alignment horizontal="center"/>
      <protection locked="0"/>
    </xf>
    <xf numFmtId="0" fontId="1" fillId="7" borderId="34" xfId="1" applyFill="1" applyBorder="1" applyAlignment="1" applyProtection="1">
      <alignment horizontal="center"/>
      <protection locked="0"/>
    </xf>
    <xf numFmtId="0" fontId="1" fillId="8" borderId="32" xfId="1" applyFill="1" applyBorder="1" applyAlignment="1" applyProtection="1">
      <alignment horizontal="center"/>
      <protection locked="0"/>
    </xf>
    <xf numFmtId="0" fontId="1" fillId="8" borderId="33" xfId="1" applyFill="1" applyBorder="1" applyAlignment="1" applyProtection="1">
      <alignment horizontal="center"/>
      <protection locked="0"/>
    </xf>
    <xf numFmtId="0" fontId="1" fillId="8" borderId="34" xfId="1" applyFill="1" applyBorder="1" applyAlignment="1" applyProtection="1">
      <alignment horizontal="center"/>
      <protection locked="0"/>
    </xf>
    <xf numFmtId="0" fontId="1" fillId="9" borderId="37" xfId="1" applyFill="1" applyBorder="1" applyAlignment="1" applyProtection="1">
      <alignment horizontal="center"/>
      <protection locked="0"/>
    </xf>
    <xf numFmtId="0" fontId="1" fillId="10" borderId="38" xfId="1" applyFill="1" applyBorder="1" applyAlignment="1" applyProtection="1">
      <alignment horizontal="center"/>
      <protection locked="0"/>
    </xf>
    <xf numFmtId="0" fontId="1" fillId="11" borderId="32" xfId="1" applyFill="1" applyBorder="1" applyAlignment="1" applyProtection="1">
      <alignment horizontal="center"/>
      <protection locked="0"/>
    </xf>
    <xf numFmtId="0" fontId="1" fillId="11" borderId="34" xfId="1" applyFill="1" applyBorder="1" applyAlignment="1" applyProtection="1">
      <alignment horizontal="center"/>
      <protection locked="0"/>
    </xf>
    <xf numFmtId="0" fontId="1" fillId="12" borderId="36" xfId="1" applyFill="1" applyBorder="1" applyAlignment="1" applyProtection="1">
      <alignment horizontal="center"/>
      <protection locked="0"/>
    </xf>
    <xf numFmtId="0" fontId="1" fillId="12" borderId="33" xfId="1" applyFill="1" applyBorder="1" applyAlignment="1" applyProtection="1">
      <alignment horizontal="center"/>
      <protection locked="0"/>
    </xf>
    <xf numFmtId="0" fontId="1" fillId="12" borderId="35" xfId="1" applyFill="1" applyBorder="1" applyAlignment="1" applyProtection="1">
      <alignment horizontal="center"/>
      <protection locked="0"/>
    </xf>
    <xf numFmtId="0" fontId="1" fillId="13" borderId="37" xfId="1" applyFill="1" applyBorder="1" applyProtection="1">
      <protection locked="0"/>
    </xf>
    <xf numFmtId="0" fontId="1" fillId="7" borderId="37" xfId="1" applyFill="1" applyBorder="1" applyAlignment="1" applyProtection="1">
      <alignment horizontal="center"/>
    </xf>
    <xf numFmtId="0" fontId="1" fillId="2" borderId="34" xfId="1" applyFill="1" applyBorder="1" applyAlignment="1" applyProtection="1">
      <alignment horizontal="center"/>
      <protection locked="0"/>
    </xf>
    <xf numFmtId="0" fontId="1" fillId="14" borderId="32" xfId="1" applyFill="1" applyBorder="1" applyAlignment="1" applyProtection="1">
      <alignment horizontal="center"/>
      <protection locked="0"/>
    </xf>
    <xf numFmtId="0" fontId="1" fillId="14" borderId="26" xfId="1" applyFill="1" applyBorder="1" applyAlignment="1" applyProtection="1">
      <alignment horizontal="center"/>
      <protection locked="0"/>
    </xf>
    <xf numFmtId="0" fontId="1" fillId="14" borderId="31" xfId="1" applyFont="1" applyFill="1" applyBorder="1" applyAlignment="1" applyProtection="1">
      <alignment horizontal="center"/>
      <protection locked="0"/>
    </xf>
    <xf numFmtId="0" fontId="1" fillId="15" borderId="26" xfId="1" applyFill="1" applyBorder="1" applyAlignment="1" applyProtection="1">
      <alignment horizontal="center"/>
      <protection locked="0"/>
    </xf>
    <xf numFmtId="0" fontId="1" fillId="14" borderId="31" xfId="1" applyFill="1" applyBorder="1" applyAlignment="1" applyProtection="1">
      <alignment horizontal="center"/>
      <protection locked="0"/>
    </xf>
    <xf numFmtId="0" fontId="1" fillId="2" borderId="36" xfId="1" applyFill="1" applyBorder="1" applyAlignment="1" applyProtection="1">
      <alignment horizontal="center"/>
      <protection locked="0"/>
    </xf>
    <xf numFmtId="0" fontId="1" fillId="14" borderId="33" xfId="1" applyFill="1" applyBorder="1" applyAlignment="1" applyProtection="1">
      <alignment horizontal="center"/>
      <protection locked="0"/>
    </xf>
    <xf numFmtId="0" fontId="1" fillId="14" borderId="34" xfId="1" applyFill="1" applyBorder="1" applyAlignment="1" applyProtection="1">
      <alignment horizontal="center"/>
      <protection locked="0"/>
    </xf>
    <xf numFmtId="0" fontId="6" fillId="0" borderId="0" xfId="1" applyFont="1" applyFill="1" applyBorder="1" applyProtection="1"/>
    <xf numFmtId="0" fontId="1" fillId="4" borderId="32" xfId="1" applyFill="1" applyBorder="1" applyAlignment="1" applyProtection="1">
      <alignment horizontal="center"/>
      <protection locked="0"/>
    </xf>
    <xf numFmtId="0" fontId="1" fillId="4" borderId="33" xfId="1" applyFill="1" applyBorder="1" applyAlignment="1" applyProtection="1">
      <alignment horizontal="center"/>
      <protection locked="0"/>
    </xf>
    <xf numFmtId="0" fontId="1" fillId="4" borderId="35" xfId="1" applyFill="1" applyBorder="1" applyAlignment="1" applyProtection="1">
      <alignment horizontal="center"/>
      <protection locked="0"/>
    </xf>
    <xf numFmtId="0" fontId="1" fillId="13" borderId="39" xfId="1" applyFill="1" applyBorder="1" applyProtection="1">
      <protection locked="0"/>
    </xf>
    <xf numFmtId="0" fontId="1" fillId="0" borderId="40" xfId="1" applyFont="1" applyFill="1" applyBorder="1" applyProtection="1"/>
    <xf numFmtId="0" fontId="1" fillId="0" borderId="41" xfId="1" applyFont="1" applyFill="1" applyBorder="1" applyProtection="1"/>
    <xf numFmtId="0" fontId="1" fillId="0" borderId="42" xfId="1" applyFont="1" applyFill="1" applyBorder="1" applyProtection="1"/>
    <xf numFmtId="0" fontId="1" fillId="0" borderId="43" xfId="1" applyFont="1" applyFill="1" applyBorder="1" applyProtection="1"/>
    <xf numFmtId="0" fontId="1" fillId="0" borderId="44" xfId="1" applyFont="1" applyFill="1" applyBorder="1" applyProtection="1"/>
    <xf numFmtId="0" fontId="1" fillId="0" borderId="45" xfId="1" applyFont="1" applyFill="1" applyBorder="1" applyProtection="1"/>
    <xf numFmtId="0" fontId="1" fillId="0" borderId="13" xfId="1" applyFill="1" applyBorder="1" applyProtection="1"/>
    <xf numFmtId="0" fontId="1" fillId="0" borderId="17" xfId="1" applyFill="1" applyBorder="1" applyProtection="1">
      <protection locked="0"/>
    </xf>
    <xf numFmtId="0" fontId="1" fillId="0" borderId="0" xfId="1" applyFill="1" applyProtection="1"/>
    <xf numFmtId="0" fontId="1" fillId="3" borderId="32" xfId="1" applyFill="1" applyBorder="1" applyAlignment="1" applyProtection="1">
      <alignment horizontal="center"/>
      <protection locked="0"/>
    </xf>
    <xf numFmtId="0" fontId="1" fillId="3" borderId="33" xfId="1" applyFill="1" applyBorder="1" applyAlignment="1" applyProtection="1">
      <alignment horizontal="center"/>
      <protection locked="0"/>
    </xf>
    <xf numFmtId="0" fontId="1" fillId="3" borderId="34" xfId="1" applyFill="1" applyBorder="1" applyAlignment="1" applyProtection="1">
      <alignment horizontal="center"/>
      <protection locked="0"/>
    </xf>
    <xf numFmtId="0" fontId="1" fillId="7" borderId="46" xfId="1" applyFill="1" applyBorder="1" applyAlignment="1" applyProtection="1">
      <alignment horizontal="center"/>
    </xf>
    <xf numFmtId="0" fontId="1" fillId="7" borderId="47" xfId="1" applyFill="1" applyBorder="1" applyAlignment="1" applyProtection="1">
      <alignment horizontal="center"/>
    </xf>
    <xf numFmtId="0" fontId="1" fillId="2" borderId="48" xfId="1" applyFill="1" applyBorder="1" applyAlignment="1" applyProtection="1">
      <alignment horizontal="center"/>
      <protection locked="0"/>
    </xf>
    <xf numFmtId="0" fontId="1" fillId="2" borderId="49" xfId="1" applyFill="1" applyBorder="1" applyAlignment="1" applyProtection="1">
      <alignment horizontal="center"/>
      <protection locked="0"/>
    </xf>
    <xf numFmtId="0" fontId="1" fillId="3" borderId="50" xfId="1" applyFill="1" applyBorder="1" applyAlignment="1" applyProtection="1">
      <alignment horizontal="center"/>
      <protection locked="0"/>
    </xf>
    <xf numFmtId="0" fontId="1" fillId="3" borderId="51" xfId="1" applyFill="1" applyBorder="1" applyAlignment="1" applyProtection="1">
      <alignment horizontal="center"/>
      <protection locked="0"/>
    </xf>
    <xf numFmtId="0" fontId="1" fillId="3" borderId="49" xfId="1" applyFill="1" applyBorder="1" applyAlignment="1" applyProtection="1">
      <alignment horizontal="center"/>
      <protection locked="0"/>
    </xf>
    <xf numFmtId="0" fontId="1" fillId="4" borderId="50" xfId="1" applyFill="1" applyBorder="1" applyAlignment="1" applyProtection="1">
      <alignment horizontal="center"/>
      <protection locked="0"/>
    </xf>
    <xf numFmtId="0" fontId="1" fillId="4" borderId="51" xfId="1" applyFill="1" applyBorder="1" applyAlignment="1" applyProtection="1">
      <alignment horizontal="center"/>
      <protection locked="0"/>
    </xf>
    <xf numFmtId="0" fontId="1" fillId="4" borderId="52" xfId="1" applyFill="1" applyBorder="1" applyAlignment="1" applyProtection="1">
      <alignment horizontal="center"/>
      <protection locked="0"/>
    </xf>
    <xf numFmtId="0" fontId="1" fillId="5" borderId="50" xfId="1" applyFill="1" applyBorder="1" applyAlignment="1" applyProtection="1">
      <alignment horizontal="center"/>
      <protection locked="0"/>
    </xf>
    <xf numFmtId="0" fontId="1" fillId="5" borderId="51" xfId="1" applyFill="1" applyBorder="1" applyAlignment="1" applyProtection="1">
      <alignment horizontal="center"/>
      <protection locked="0"/>
    </xf>
    <xf numFmtId="0" fontId="1" fillId="5" borderId="52" xfId="1" applyFill="1" applyBorder="1" applyAlignment="1" applyProtection="1">
      <alignment horizontal="center"/>
      <protection locked="0"/>
    </xf>
    <xf numFmtId="0" fontId="1" fillId="6" borderId="50" xfId="1" applyFill="1" applyBorder="1" applyAlignment="1" applyProtection="1">
      <alignment horizontal="center"/>
      <protection locked="0"/>
    </xf>
    <xf numFmtId="0" fontId="1" fillId="6" borderId="51" xfId="1" applyFill="1" applyBorder="1" applyAlignment="1" applyProtection="1">
      <alignment horizontal="center"/>
      <protection locked="0"/>
    </xf>
    <xf numFmtId="0" fontId="1" fillId="6" borderId="49" xfId="1" applyFill="1" applyBorder="1" applyAlignment="1" applyProtection="1">
      <alignment horizontal="center"/>
      <protection locked="0"/>
    </xf>
    <xf numFmtId="0" fontId="1" fillId="7" borderId="48" xfId="1" applyFill="1" applyBorder="1" applyAlignment="1" applyProtection="1">
      <alignment horizontal="center"/>
      <protection locked="0"/>
    </xf>
    <xf numFmtId="0" fontId="1" fillId="7" borderId="51" xfId="1" applyFill="1" applyBorder="1" applyAlignment="1" applyProtection="1">
      <alignment horizontal="center"/>
      <protection locked="0"/>
    </xf>
    <xf numFmtId="0" fontId="1" fillId="7" borderId="49" xfId="1" applyFill="1" applyBorder="1" applyAlignment="1" applyProtection="1">
      <alignment horizontal="center"/>
      <protection locked="0"/>
    </xf>
    <xf numFmtId="0" fontId="1" fillId="8" borderId="50" xfId="1" applyFill="1" applyBorder="1" applyAlignment="1" applyProtection="1">
      <alignment horizontal="center"/>
      <protection locked="0"/>
    </xf>
    <xf numFmtId="0" fontId="1" fillId="8" borderId="51" xfId="1" applyFill="1" applyBorder="1" applyAlignment="1" applyProtection="1">
      <alignment horizontal="center"/>
      <protection locked="0"/>
    </xf>
    <xf numFmtId="0" fontId="1" fillId="8" borderId="49" xfId="1" applyFill="1" applyBorder="1" applyAlignment="1" applyProtection="1">
      <alignment horizontal="center"/>
      <protection locked="0"/>
    </xf>
    <xf numFmtId="0" fontId="1" fillId="9" borderId="47" xfId="1" applyFill="1" applyBorder="1" applyAlignment="1" applyProtection="1">
      <alignment horizontal="center"/>
      <protection locked="0"/>
    </xf>
    <xf numFmtId="0" fontId="1" fillId="10" borderId="53" xfId="1" applyFill="1" applyBorder="1" applyAlignment="1" applyProtection="1">
      <alignment horizontal="center"/>
      <protection locked="0"/>
    </xf>
    <xf numFmtId="0" fontId="1" fillId="11" borderId="50" xfId="1" applyFill="1" applyBorder="1" applyAlignment="1" applyProtection="1">
      <alignment horizontal="center"/>
      <protection locked="0"/>
    </xf>
    <xf numFmtId="0" fontId="1" fillId="11" borderId="49" xfId="1" applyFill="1" applyBorder="1" applyAlignment="1" applyProtection="1">
      <alignment horizontal="center"/>
      <protection locked="0"/>
    </xf>
    <xf numFmtId="0" fontId="1" fillId="12" borderId="48" xfId="1" applyFill="1" applyBorder="1" applyAlignment="1" applyProtection="1">
      <alignment horizontal="center"/>
      <protection locked="0"/>
    </xf>
    <xf numFmtId="0" fontId="1" fillId="12" borderId="51" xfId="1" applyFill="1" applyBorder="1" applyAlignment="1" applyProtection="1">
      <alignment horizontal="center"/>
      <protection locked="0"/>
    </xf>
    <xf numFmtId="0" fontId="1" fillId="12" borderId="52" xfId="1" applyFill="1" applyBorder="1" applyAlignment="1" applyProtection="1">
      <alignment horizontal="center"/>
      <protection locked="0"/>
    </xf>
    <xf numFmtId="0" fontId="1" fillId="13" borderId="47" xfId="1" applyFill="1" applyBorder="1" applyProtection="1">
      <protection locked="0"/>
    </xf>
    <xf numFmtId="0" fontId="1" fillId="0" borderId="0" xfId="1" applyFill="1" applyBorder="1" applyAlignment="1" applyProtection="1">
      <alignment horizontal="center"/>
    </xf>
    <xf numFmtId="0" fontId="7" fillId="0" borderId="0" xfId="1" applyFont="1" applyFill="1" applyBorder="1" applyProtection="1"/>
    <xf numFmtId="0" fontId="7" fillId="0" borderId="0" xfId="1" applyFont="1" applyProtection="1"/>
    <xf numFmtId="0" fontId="1" fillId="16" borderId="4" xfId="1" applyFill="1" applyBorder="1" applyProtection="1"/>
    <xf numFmtId="0" fontId="1" fillId="16" borderId="6" xfId="1" applyFill="1" applyBorder="1" applyProtection="1"/>
    <xf numFmtId="0" fontId="1" fillId="16" borderId="54" xfId="1" applyFill="1" applyBorder="1" applyProtection="1"/>
    <xf numFmtId="0" fontId="1" fillId="16" borderId="55" xfId="1" applyFill="1" applyBorder="1" applyProtection="1"/>
    <xf numFmtId="0" fontId="1" fillId="16" borderId="7" xfId="1" applyFill="1" applyBorder="1" applyProtection="1">
      <protection locked="0"/>
    </xf>
    <xf numFmtId="0" fontId="8" fillId="0" borderId="0" xfId="1" applyFont="1" applyFill="1" applyBorder="1" applyProtection="1"/>
    <xf numFmtId="0" fontId="2" fillId="0" borderId="0" xfId="1" applyFont="1" applyProtection="1"/>
    <xf numFmtId="0" fontId="2" fillId="17" borderId="4" xfId="1" applyFont="1" applyFill="1" applyBorder="1" applyAlignment="1" applyProtection="1">
      <alignment horizontal="center"/>
    </xf>
    <xf numFmtId="0" fontId="2" fillId="17" borderId="6" xfId="1" applyFont="1" applyFill="1" applyBorder="1" applyAlignment="1" applyProtection="1">
      <alignment horizontal="center"/>
    </xf>
    <xf numFmtId="0" fontId="2" fillId="0" borderId="0" xfId="1" applyFont="1" applyAlignment="1" applyProtection="1">
      <alignment horizontal="center"/>
    </xf>
    <xf numFmtId="0" fontId="2" fillId="15" borderId="1" xfId="1" applyFont="1" applyFill="1" applyBorder="1" applyAlignment="1" applyProtection="1">
      <alignment horizontal="center"/>
    </xf>
    <xf numFmtId="0" fontId="2" fillId="15" borderId="3" xfId="1" applyFont="1" applyFill="1" applyBorder="1" applyAlignment="1" applyProtection="1">
      <alignment horizontal="center"/>
    </xf>
    <xf numFmtId="0" fontId="2" fillId="15" borderId="2" xfId="1" applyFont="1" applyFill="1" applyBorder="1" applyAlignment="1" applyProtection="1">
      <alignment horizontal="center"/>
    </xf>
    <xf numFmtId="0" fontId="2" fillId="18" borderId="1" xfId="1" applyFont="1" applyFill="1" applyBorder="1" applyAlignment="1" applyProtection="1">
      <alignment horizontal="center"/>
    </xf>
    <xf numFmtId="0" fontId="2" fillId="18" borderId="3" xfId="1" applyFont="1" applyFill="1" applyBorder="1" applyAlignment="1" applyProtection="1">
      <alignment horizontal="center"/>
    </xf>
    <xf numFmtId="0" fontId="2" fillId="18" borderId="2" xfId="1" applyFont="1" applyFill="1" applyBorder="1" applyAlignment="1" applyProtection="1">
      <alignment horizontal="center"/>
    </xf>
    <xf numFmtId="0" fontId="2" fillId="6" borderId="4" xfId="1" applyFont="1" applyFill="1" applyBorder="1" applyAlignment="1" applyProtection="1">
      <alignment horizontal="center"/>
    </xf>
    <xf numFmtId="0" fontId="2" fillId="6" borderId="5" xfId="1" applyFont="1" applyFill="1" applyBorder="1" applyAlignment="1" applyProtection="1">
      <alignment horizontal="center"/>
    </xf>
    <xf numFmtId="0" fontId="2" fillId="19" borderId="4" xfId="1" applyFont="1" applyFill="1" applyBorder="1" applyAlignment="1" applyProtection="1">
      <alignment horizontal="center"/>
    </xf>
    <xf numFmtId="0" fontId="2" fillId="19" borderId="5" xfId="1" applyFont="1" applyFill="1" applyBorder="1" applyAlignment="1" applyProtection="1">
      <alignment horizontal="center"/>
    </xf>
    <xf numFmtId="0" fontId="2" fillId="19" borderId="6" xfId="1" applyFont="1" applyFill="1" applyBorder="1" applyAlignment="1" applyProtection="1">
      <alignment horizontal="center"/>
    </xf>
    <xf numFmtId="0" fontId="2" fillId="20" borderId="1" xfId="1" applyFont="1" applyFill="1" applyBorder="1" applyAlignment="1" applyProtection="1">
      <alignment horizontal="center"/>
    </xf>
    <xf numFmtId="0" fontId="2" fillId="20" borderId="3" xfId="1" applyFont="1" applyFill="1" applyBorder="1" applyAlignment="1" applyProtection="1">
      <alignment horizontal="center"/>
    </xf>
    <xf numFmtId="0" fontId="2" fillId="20" borderId="6" xfId="1" applyFont="1" applyFill="1" applyBorder="1" applyAlignment="1" applyProtection="1">
      <alignment horizontal="center"/>
    </xf>
    <xf numFmtId="0" fontId="2" fillId="9" borderId="5" xfId="1" applyFont="1" applyFill="1" applyBorder="1" applyAlignment="1" applyProtection="1">
      <alignment horizontal="center"/>
    </xf>
    <xf numFmtId="0" fontId="2" fillId="9" borderId="6" xfId="1" applyFont="1" applyFill="1" applyBorder="1" applyAlignment="1" applyProtection="1">
      <alignment horizontal="center"/>
    </xf>
    <xf numFmtId="0" fontId="2" fillId="21" borderId="8" xfId="1" applyFont="1" applyFill="1" applyBorder="1" applyProtection="1"/>
    <xf numFmtId="0" fontId="2" fillId="0" borderId="0" xfId="1" applyFont="1" applyAlignment="1" applyProtection="1">
      <alignment horizontal="right"/>
    </xf>
    <xf numFmtId="0" fontId="2" fillId="22" borderId="7" xfId="1" applyFont="1" applyFill="1" applyBorder="1" applyAlignment="1" applyProtection="1">
      <alignment horizontal="center"/>
    </xf>
    <xf numFmtId="0" fontId="9" fillId="0" borderId="0" xfId="1" applyFont="1" applyFill="1" applyBorder="1" applyProtection="1"/>
    <xf numFmtId="0" fontId="9" fillId="0" borderId="0" xfId="1" applyFont="1" applyBorder="1" applyProtection="1"/>
    <xf numFmtId="0" fontId="10" fillId="0" borderId="0" xfId="1" applyFont="1" applyBorder="1" applyProtection="1"/>
    <xf numFmtId="0" fontId="9" fillId="0" borderId="0" xfId="1" applyFont="1" applyBorder="1" applyAlignment="1" applyProtection="1">
      <alignment horizontal="right"/>
    </xf>
    <xf numFmtId="0" fontId="2" fillId="19" borderId="1" xfId="1" applyFont="1" applyFill="1" applyBorder="1" applyAlignment="1" applyProtection="1">
      <alignment horizontal="center"/>
    </xf>
    <xf numFmtId="0" fontId="2" fillId="19" borderId="3" xfId="1" applyFont="1" applyFill="1" applyBorder="1" applyAlignment="1" applyProtection="1">
      <alignment horizontal="center"/>
    </xf>
    <xf numFmtId="0" fontId="2" fillId="17" borderId="13" xfId="1" applyFont="1" applyFill="1" applyBorder="1" applyAlignment="1" applyProtection="1">
      <alignment horizontal="center"/>
    </xf>
    <xf numFmtId="0" fontId="2" fillId="17" borderId="17" xfId="1" applyFont="1" applyFill="1" applyBorder="1" applyAlignment="1" applyProtection="1">
      <alignment horizontal="center"/>
    </xf>
    <xf numFmtId="0" fontId="2" fillId="14" borderId="1" xfId="1" applyFont="1" applyFill="1" applyBorder="1" applyAlignment="1" applyProtection="1">
      <alignment horizontal="center"/>
    </xf>
    <xf numFmtId="0" fontId="2" fillId="14" borderId="3" xfId="1" applyFont="1" applyFill="1" applyBorder="1" applyAlignment="1" applyProtection="1">
      <alignment horizontal="center"/>
    </xf>
    <xf numFmtId="0" fontId="2" fillId="14" borderId="2" xfId="1" applyFont="1" applyFill="1" applyBorder="1" applyAlignment="1" applyProtection="1">
      <alignment horizontal="center"/>
    </xf>
    <xf numFmtId="0" fontId="2" fillId="6" borderId="13" xfId="1" applyFont="1" applyFill="1" applyBorder="1" applyProtection="1"/>
    <xf numFmtId="0" fontId="2" fillId="6" borderId="14" xfId="1" applyFont="1" applyFill="1" applyBorder="1" applyAlignment="1" applyProtection="1">
      <alignment horizontal="center"/>
    </xf>
    <xf numFmtId="0" fontId="2" fillId="6" borderId="15" xfId="1" applyFont="1" applyFill="1" applyBorder="1" applyAlignment="1" applyProtection="1">
      <alignment horizontal="center"/>
    </xf>
    <xf numFmtId="0" fontId="2" fillId="19" borderId="13" xfId="1" applyFont="1" applyFill="1" applyBorder="1" applyAlignment="1" applyProtection="1">
      <alignment horizontal="center"/>
    </xf>
    <xf numFmtId="0" fontId="2" fillId="19" borderId="14" xfId="1" applyFont="1" applyFill="1" applyBorder="1" applyAlignment="1" applyProtection="1">
      <alignment horizontal="center"/>
    </xf>
    <xf numFmtId="0" fontId="2" fillId="19" borderId="15" xfId="1" applyFont="1" applyFill="1" applyBorder="1" applyAlignment="1" applyProtection="1">
      <alignment horizontal="center"/>
    </xf>
    <xf numFmtId="0" fontId="11" fillId="20" borderId="13" xfId="1" applyFont="1" applyFill="1" applyBorder="1" applyProtection="1"/>
    <xf numFmtId="0" fontId="11" fillId="20" borderId="14" xfId="1" applyFont="1" applyFill="1" applyBorder="1" applyProtection="1"/>
    <xf numFmtId="0" fontId="2" fillId="20" borderId="15" xfId="1" applyFont="1" applyFill="1" applyBorder="1" applyAlignment="1" applyProtection="1">
      <alignment horizontal="right"/>
    </xf>
    <xf numFmtId="0" fontId="2" fillId="20" borderId="3" xfId="1" applyFont="1" applyFill="1" applyBorder="1" applyAlignment="1" applyProtection="1">
      <alignment horizontal="left"/>
    </xf>
    <xf numFmtId="0" fontId="2" fillId="20" borderId="15" xfId="1" applyFont="1" applyFill="1" applyBorder="1" applyAlignment="1" applyProtection="1">
      <alignment horizontal="left"/>
    </xf>
    <xf numFmtId="0" fontId="2" fillId="20" borderId="2" xfId="1" applyFont="1" applyFill="1" applyBorder="1" applyAlignment="1" applyProtection="1">
      <alignment horizontal="center"/>
    </xf>
    <xf numFmtId="0" fontId="2" fillId="23" borderId="18" xfId="1" applyFont="1" applyFill="1" applyBorder="1" applyAlignment="1" applyProtection="1">
      <alignment horizontal="center"/>
    </xf>
    <xf numFmtId="0" fontId="2" fillId="23" borderId="14" xfId="1" applyFont="1" applyFill="1" applyBorder="1" applyAlignment="1" applyProtection="1">
      <alignment horizontal="center"/>
    </xf>
    <xf numFmtId="0" fontId="2" fillId="23" borderId="17" xfId="1" applyFont="1" applyFill="1" applyBorder="1" applyAlignment="1" applyProtection="1">
      <alignment horizontal="center"/>
    </xf>
    <xf numFmtId="0" fontId="2" fillId="21" borderId="2" xfId="1" applyFont="1" applyFill="1" applyBorder="1" applyProtection="1"/>
    <xf numFmtId="0" fontId="2" fillId="13" borderId="2" xfId="1" applyFont="1" applyFill="1" applyBorder="1" applyAlignment="1" applyProtection="1">
      <alignment horizontal="right"/>
    </xf>
    <xf numFmtId="0" fontId="2" fillId="24" borderId="13" xfId="1" applyFont="1" applyFill="1" applyBorder="1" applyAlignment="1" applyProtection="1">
      <alignment horizontal="center"/>
    </xf>
    <xf numFmtId="0" fontId="2" fillId="24" borderId="17" xfId="1" applyFont="1" applyFill="1" applyBorder="1" applyAlignment="1" applyProtection="1">
      <alignment horizontal="center"/>
    </xf>
    <xf numFmtId="0" fontId="11" fillId="0" borderId="0" xfId="1" applyFont="1" applyProtection="1"/>
    <xf numFmtId="0" fontId="11" fillId="25" borderId="1" xfId="1" applyFont="1" applyFill="1" applyBorder="1" applyAlignment="1" applyProtection="1">
      <alignment horizontal="center"/>
    </xf>
    <xf numFmtId="0" fontId="11" fillId="19" borderId="13" xfId="1" applyFont="1" applyFill="1" applyBorder="1" applyAlignment="1" applyProtection="1">
      <alignment horizontal="center"/>
    </xf>
    <xf numFmtId="0" fontId="11" fillId="19" borderId="17" xfId="1" applyFont="1" applyFill="1" applyBorder="1" applyAlignment="1" applyProtection="1">
      <alignment horizontal="center"/>
    </xf>
    <xf numFmtId="0" fontId="11" fillId="17" borderId="56" xfId="1" applyFont="1" applyFill="1" applyBorder="1" applyAlignment="1" applyProtection="1">
      <alignment horizontal="center"/>
    </xf>
    <xf numFmtId="0" fontId="11" fillId="17" borderId="57" xfId="1" applyFont="1" applyFill="1" applyBorder="1" applyAlignment="1" applyProtection="1">
      <alignment horizontal="center"/>
    </xf>
    <xf numFmtId="0" fontId="11" fillId="14" borderId="13" xfId="1" applyFont="1" applyFill="1" applyBorder="1" applyAlignment="1" applyProtection="1">
      <alignment horizontal="center"/>
    </xf>
    <xf numFmtId="0" fontId="11" fillId="14" borderId="14" xfId="1" applyFont="1" applyFill="1" applyBorder="1" applyAlignment="1" applyProtection="1">
      <alignment horizontal="center"/>
    </xf>
    <xf numFmtId="0" fontId="11" fillId="14" borderId="17" xfId="1" applyFont="1" applyFill="1" applyBorder="1" applyAlignment="1" applyProtection="1">
      <alignment horizontal="center"/>
    </xf>
    <xf numFmtId="0" fontId="11" fillId="26" borderId="7" xfId="1" applyFont="1" applyFill="1" applyBorder="1" applyAlignment="1" applyProtection="1">
      <alignment horizontal="center"/>
    </xf>
    <xf numFmtId="0" fontId="11" fillId="27" borderId="7" xfId="1" applyFont="1" applyFill="1" applyBorder="1" applyAlignment="1" applyProtection="1">
      <alignment horizontal="center"/>
    </xf>
    <xf numFmtId="0" fontId="11" fillId="15" borderId="13" xfId="1" applyFont="1" applyFill="1" applyBorder="1" applyAlignment="1" applyProtection="1">
      <alignment horizontal="center"/>
    </xf>
    <xf numFmtId="0" fontId="11" fillId="15" borderId="17" xfId="1" applyFont="1" applyFill="1" applyBorder="1" applyAlignment="1" applyProtection="1">
      <alignment horizontal="center"/>
    </xf>
    <xf numFmtId="0" fontId="11" fillId="15" borderId="18" xfId="1" applyFont="1" applyFill="1" applyBorder="1" applyAlignment="1" applyProtection="1">
      <alignment horizontal="center"/>
    </xf>
    <xf numFmtId="0" fontId="11" fillId="18" borderId="1" xfId="1" applyFont="1" applyFill="1" applyBorder="1" applyAlignment="1" applyProtection="1">
      <alignment horizontal="center"/>
    </xf>
    <xf numFmtId="0" fontId="11" fillId="18" borderId="15" xfId="1" applyFont="1" applyFill="1" applyBorder="1" applyAlignment="1" applyProtection="1">
      <alignment horizontal="center"/>
    </xf>
    <xf numFmtId="0" fontId="11" fillId="18" borderId="17" xfId="1" applyFont="1" applyFill="1" applyBorder="1" applyAlignment="1" applyProtection="1">
      <alignment horizontal="center"/>
    </xf>
    <xf numFmtId="0" fontId="11" fillId="18" borderId="14" xfId="1" applyFont="1" applyFill="1" applyBorder="1" applyAlignment="1" applyProtection="1">
      <alignment horizontal="center"/>
    </xf>
    <xf numFmtId="0" fontId="11" fillId="6" borderId="13" xfId="1" applyFont="1" applyFill="1" applyBorder="1" applyAlignment="1" applyProtection="1">
      <alignment horizontal="center"/>
    </xf>
    <xf numFmtId="0" fontId="11" fillId="6" borderId="14" xfId="1" applyFont="1" applyFill="1" applyBorder="1" applyAlignment="1" applyProtection="1">
      <alignment horizontal="center"/>
    </xf>
    <xf numFmtId="0" fontId="11" fillId="6" borderId="15" xfId="1" applyFont="1" applyFill="1" applyBorder="1" applyAlignment="1" applyProtection="1">
      <alignment horizontal="center"/>
    </xf>
    <xf numFmtId="0" fontId="11" fillId="19" borderId="14" xfId="1" applyFont="1" applyFill="1" applyBorder="1" applyAlignment="1" applyProtection="1">
      <alignment horizontal="center"/>
    </xf>
    <xf numFmtId="0" fontId="11" fillId="19" borderId="15" xfId="1" applyFont="1" applyFill="1" applyBorder="1" applyAlignment="1" applyProtection="1">
      <alignment horizontal="center"/>
    </xf>
    <xf numFmtId="0" fontId="11" fillId="20" borderId="13" xfId="1" applyFont="1" applyFill="1" applyBorder="1" applyAlignment="1" applyProtection="1">
      <alignment horizontal="center"/>
    </xf>
    <xf numFmtId="0" fontId="11" fillId="20" borderId="14" xfId="1" applyFont="1" applyFill="1" applyBorder="1" applyAlignment="1" applyProtection="1">
      <alignment horizontal="center"/>
    </xf>
    <xf numFmtId="0" fontId="11" fillId="20" borderId="15" xfId="1" applyFont="1" applyFill="1" applyBorder="1" applyAlignment="1" applyProtection="1">
      <alignment horizontal="center"/>
    </xf>
    <xf numFmtId="0" fontId="11" fillId="20" borderId="57" xfId="1" applyFont="1" applyFill="1" applyBorder="1" applyAlignment="1" applyProtection="1">
      <alignment horizontal="center"/>
    </xf>
    <xf numFmtId="0" fontId="11" fillId="23" borderId="13" xfId="1" applyFont="1" applyFill="1" applyBorder="1" applyProtection="1"/>
    <xf numFmtId="0" fontId="11" fillId="23" borderId="14" xfId="1" applyFont="1" applyFill="1" applyBorder="1" applyAlignment="1" applyProtection="1">
      <alignment horizontal="center"/>
    </xf>
    <xf numFmtId="0" fontId="11" fillId="23" borderId="17" xfId="1" applyFont="1" applyFill="1" applyBorder="1" applyAlignment="1" applyProtection="1">
      <alignment horizontal="center"/>
    </xf>
    <xf numFmtId="0" fontId="11" fillId="21" borderId="2" xfId="1" applyFont="1" applyFill="1" applyBorder="1" applyAlignment="1" applyProtection="1">
      <alignment horizontal="center"/>
    </xf>
    <xf numFmtId="0" fontId="11" fillId="13" borderId="3" xfId="1" applyFont="1" applyFill="1" applyBorder="1" applyAlignment="1" applyProtection="1">
      <alignment horizontal="center"/>
    </xf>
    <xf numFmtId="0" fontId="11" fillId="22" borderId="7" xfId="1" applyFont="1" applyFill="1" applyBorder="1" applyAlignment="1" applyProtection="1">
      <alignment horizontal="center"/>
    </xf>
    <xf numFmtId="0" fontId="11" fillId="24" borderId="13" xfId="1" applyFont="1" applyFill="1" applyBorder="1" applyProtection="1"/>
    <xf numFmtId="0" fontId="11" fillId="24" borderId="17" xfId="1" applyFont="1" applyFill="1" applyBorder="1" applyProtection="1"/>
    <xf numFmtId="0" fontId="12" fillId="0" borderId="0" xfId="1" applyFont="1" applyFill="1" applyBorder="1" applyAlignment="1" applyProtection="1">
      <alignment horizontal="center"/>
    </xf>
    <xf numFmtId="0" fontId="13" fillId="0" borderId="0" xfId="1" applyFont="1" applyBorder="1" applyProtection="1"/>
    <xf numFmtId="0" fontId="14" fillId="0" borderId="0" xfId="1" applyFont="1" applyBorder="1" applyProtection="1"/>
    <xf numFmtId="0" fontId="13" fillId="0" borderId="0" xfId="1" applyFont="1" applyBorder="1" applyAlignment="1" applyProtection="1">
      <alignment horizontal="right"/>
    </xf>
    <xf numFmtId="0" fontId="13" fillId="0" borderId="0" xfId="1" applyFont="1" applyBorder="1" applyAlignment="1" applyProtection="1">
      <alignment horizontal="center"/>
    </xf>
    <xf numFmtId="0" fontId="13" fillId="0" borderId="0" xfId="1" applyFont="1" applyFill="1" applyBorder="1" applyProtection="1"/>
    <xf numFmtId="0" fontId="1" fillId="25" borderId="28" xfId="1" applyFill="1" applyBorder="1" applyProtection="1"/>
    <xf numFmtId="0" fontId="1" fillId="19" borderId="22" xfId="1" applyFill="1" applyBorder="1" applyAlignment="1" applyProtection="1">
      <alignment horizontal="center"/>
      <protection locked="0"/>
    </xf>
    <xf numFmtId="0" fontId="1" fillId="19" borderId="21" xfId="1" applyFill="1" applyBorder="1" applyAlignment="1" applyProtection="1">
      <alignment horizontal="center"/>
      <protection locked="0"/>
    </xf>
    <xf numFmtId="0" fontId="1" fillId="17" borderId="58" xfId="1" applyFont="1" applyFill="1" applyBorder="1" applyAlignment="1" applyProtection="1">
      <alignment horizontal="center"/>
      <protection locked="0"/>
    </xf>
    <xf numFmtId="0" fontId="1" fillId="17" borderId="59" xfId="1" applyFont="1" applyFill="1" applyBorder="1" applyAlignment="1" applyProtection="1">
      <alignment horizontal="center"/>
      <protection locked="0"/>
    </xf>
    <xf numFmtId="11" fontId="1" fillId="14" borderId="58" xfId="1" applyNumberFormat="1" applyFill="1" applyBorder="1" applyAlignment="1" applyProtection="1">
      <alignment horizontal="center"/>
      <protection locked="0"/>
    </xf>
    <xf numFmtId="11" fontId="1" fillId="14" borderId="33" xfId="1" applyNumberFormat="1" applyFill="1" applyBorder="1" applyAlignment="1" applyProtection="1">
      <alignment horizontal="center"/>
      <protection locked="0"/>
    </xf>
    <xf numFmtId="11" fontId="1" fillId="14" borderId="59" xfId="1" applyNumberFormat="1" applyFill="1" applyBorder="1" applyAlignment="1" applyProtection="1">
      <alignment horizontal="center"/>
      <protection locked="0"/>
    </xf>
    <xf numFmtId="0" fontId="1" fillId="26" borderId="28" xfId="1" applyFont="1" applyFill="1" applyBorder="1" applyAlignment="1" applyProtection="1">
      <alignment horizontal="center"/>
      <protection locked="0"/>
    </xf>
    <xf numFmtId="0" fontId="1" fillId="27" borderId="28" xfId="1" applyFill="1" applyBorder="1" applyAlignment="1" applyProtection="1">
      <alignment horizontal="center"/>
      <protection locked="0"/>
    </xf>
    <xf numFmtId="0" fontId="1" fillId="15" borderId="20" xfId="1" applyFill="1" applyBorder="1" applyAlignment="1" applyProtection="1">
      <alignment horizontal="center"/>
      <protection locked="0"/>
    </xf>
    <xf numFmtId="0" fontId="1" fillId="15" borderId="21" xfId="1" applyFill="1" applyBorder="1" applyAlignment="1" applyProtection="1">
      <alignment horizontal="center"/>
      <protection locked="0"/>
    </xf>
    <xf numFmtId="0" fontId="1" fillId="18" borderId="22" xfId="1" applyFont="1" applyFill="1" applyBorder="1" applyAlignment="1" applyProtection="1">
      <alignment horizontal="center"/>
      <protection locked="0"/>
    </xf>
    <xf numFmtId="0" fontId="1" fillId="18" borderId="23" xfId="1" applyFont="1" applyFill="1" applyBorder="1" applyAlignment="1" applyProtection="1">
      <alignment horizontal="center"/>
      <protection locked="0"/>
    </xf>
    <xf numFmtId="0" fontId="1" fillId="18" borderId="21" xfId="1" applyFont="1" applyFill="1" applyBorder="1" applyAlignment="1" applyProtection="1">
      <alignment horizontal="center"/>
      <protection locked="0"/>
    </xf>
    <xf numFmtId="0" fontId="1" fillId="18" borderId="22" xfId="1" applyFill="1" applyBorder="1" applyAlignment="1" applyProtection="1">
      <alignment horizontal="center"/>
      <protection locked="0"/>
    </xf>
    <xf numFmtId="0" fontId="1" fillId="18" borderId="23" xfId="1" applyFill="1" applyBorder="1" applyAlignment="1" applyProtection="1">
      <alignment horizontal="center"/>
      <protection locked="0"/>
    </xf>
    <xf numFmtId="0" fontId="1" fillId="18" borderId="24" xfId="1" applyFill="1" applyBorder="1" applyAlignment="1" applyProtection="1">
      <alignment horizontal="center"/>
      <protection locked="0"/>
    </xf>
    <xf numFmtId="0" fontId="1" fillId="6" borderId="24" xfId="1" applyFill="1" applyBorder="1" applyAlignment="1" applyProtection="1">
      <alignment horizontal="center"/>
      <protection locked="0"/>
    </xf>
    <xf numFmtId="0" fontId="1" fillId="19" borderId="58" xfId="1" applyFill="1" applyBorder="1" applyAlignment="1" applyProtection="1">
      <alignment horizontal="center"/>
      <protection locked="0"/>
    </xf>
    <xf numFmtId="0" fontId="1" fillId="19" borderId="26" xfId="1" applyFill="1" applyBorder="1" applyAlignment="1" applyProtection="1">
      <alignment horizontal="center"/>
      <protection locked="0"/>
    </xf>
    <xf numFmtId="0" fontId="1" fillId="19" borderId="59" xfId="1" applyFill="1" applyBorder="1" applyAlignment="1" applyProtection="1">
      <alignment horizontal="center"/>
      <protection locked="0"/>
    </xf>
    <xf numFmtId="0" fontId="1" fillId="20" borderId="22" xfId="1" applyFill="1" applyBorder="1" applyAlignment="1" applyProtection="1">
      <alignment horizontal="center"/>
      <protection locked="0"/>
    </xf>
    <xf numFmtId="0" fontId="1" fillId="20" borderId="23" xfId="1" applyFill="1" applyBorder="1" applyAlignment="1" applyProtection="1">
      <alignment horizontal="center"/>
      <protection locked="0"/>
    </xf>
    <xf numFmtId="0" fontId="1" fillId="20" borderId="24" xfId="1" applyFill="1" applyBorder="1" applyAlignment="1" applyProtection="1">
      <alignment horizontal="center"/>
      <protection locked="0"/>
    </xf>
    <xf numFmtId="0" fontId="1" fillId="23" borderId="22" xfId="1" applyFill="1" applyBorder="1" applyAlignment="1" applyProtection="1">
      <alignment horizontal="center"/>
      <protection locked="0"/>
    </xf>
    <xf numFmtId="0" fontId="1" fillId="23" borderId="23" xfId="1" applyFill="1" applyBorder="1" applyAlignment="1" applyProtection="1">
      <alignment horizontal="center"/>
      <protection locked="0"/>
    </xf>
    <xf numFmtId="0" fontId="1" fillId="23" borderId="21" xfId="1" applyFill="1" applyBorder="1" applyAlignment="1" applyProtection="1">
      <alignment horizontal="center"/>
      <protection locked="0"/>
    </xf>
    <xf numFmtId="0" fontId="1" fillId="21" borderId="38" xfId="1" applyFill="1" applyBorder="1" applyAlignment="1" applyProtection="1">
      <alignment horizontal="center"/>
      <protection locked="0"/>
    </xf>
    <xf numFmtId="0" fontId="1" fillId="13" borderId="60" xfId="1" applyFill="1" applyBorder="1" applyAlignment="1" applyProtection="1">
      <alignment horizontal="center"/>
      <protection locked="0"/>
    </xf>
    <xf numFmtId="0" fontId="1" fillId="22" borderId="19" xfId="1" applyFill="1" applyBorder="1" applyAlignment="1" applyProtection="1">
      <alignment horizontal="center"/>
      <protection locked="0"/>
    </xf>
    <xf numFmtId="0" fontId="1" fillId="24" borderId="26" xfId="1" applyFill="1" applyBorder="1" applyProtection="1"/>
    <xf numFmtId="0" fontId="15" fillId="0" borderId="0" xfId="1" applyFont="1" applyFill="1" applyBorder="1" applyProtection="1"/>
    <xf numFmtId="0" fontId="16" fillId="0" borderId="0" xfId="1" applyFont="1" applyBorder="1" applyProtection="1"/>
    <xf numFmtId="0" fontId="17" fillId="0" borderId="0" xfId="1" applyFont="1" applyBorder="1" applyProtection="1"/>
    <xf numFmtId="0" fontId="16" fillId="0" borderId="0" xfId="1" applyFont="1" applyBorder="1" applyAlignment="1" applyProtection="1">
      <alignment horizontal="right"/>
    </xf>
    <xf numFmtId="0" fontId="16" fillId="0" borderId="0" xfId="1" applyFont="1" applyFill="1" applyBorder="1" applyProtection="1"/>
    <xf numFmtId="0" fontId="1" fillId="25" borderId="37" xfId="1" applyFill="1" applyBorder="1" applyProtection="1"/>
    <xf numFmtId="0" fontId="1" fillId="19" borderId="32" xfId="1" applyFill="1" applyBorder="1" applyAlignment="1" applyProtection="1">
      <alignment horizontal="center"/>
      <protection locked="0"/>
    </xf>
    <xf numFmtId="0" fontId="1" fillId="19" borderId="34" xfId="1" applyFill="1" applyBorder="1" applyAlignment="1" applyProtection="1">
      <alignment horizontal="center"/>
      <protection locked="0"/>
    </xf>
    <xf numFmtId="0" fontId="1" fillId="17" borderId="32" xfId="1" applyFont="1" applyFill="1" applyBorder="1" applyAlignment="1" applyProtection="1">
      <alignment horizontal="center"/>
      <protection locked="0"/>
    </xf>
    <xf numFmtId="0" fontId="1" fillId="17" borderId="35" xfId="1" applyFont="1" applyFill="1" applyBorder="1" applyAlignment="1" applyProtection="1">
      <alignment horizontal="center"/>
      <protection locked="0"/>
    </xf>
    <xf numFmtId="0" fontId="1" fillId="26" borderId="37" xfId="1" applyFont="1" applyFill="1" applyBorder="1" applyAlignment="1" applyProtection="1">
      <alignment horizontal="center"/>
      <protection locked="0"/>
    </xf>
    <xf numFmtId="0" fontId="1" fillId="27" borderId="37" xfId="1" applyFill="1" applyBorder="1" applyAlignment="1" applyProtection="1">
      <alignment horizontal="center"/>
      <protection locked="0"/>
    </xf>
    <xf numFmtId="0" fontId="1" fillId="15" borderId="36" xfId="1" applyFill="1" applyBorder="1" applyAlignment="1" applyProtection="1">
      <alignment horizontal="center"/>
      <protection locked="0"/>
    </xf>
    <xf numFmtId="0" fontId="1" fillId="15" borderId="34" xfId="1" applyFill="1" applyBorder="1" applyAlignment="1" applyProtection="1">
      <alignment horizontal="center"/>
      <protection locked="0"/>
    </xf>
    <xf numFmtId="0" fontId="1" fillId="18" borderId="32" xfId="1" applyFont="1" applyFill="1" applyBorder="1" applyAlignment="1" applyProtection="1">
      <alignment horizontal="center"/>
      <protection locked="0"/>
    </xf>
    <xf numFmtId="0" fontId="1" fillId="18" borderId="33" xfId="1" applyFont="1" applyFill="1" applyBorder="1" applyAlignment="1" applyProtection="1">
      <alignment horizontal="center"/>
      <protection locked="0"/>
    </xf>
    <xf numFmtId="0" fontId="1" fillId="18" borderId="34" xfId="1" applyFont="1" applyFill="1" applyBorder="1" applyAlignment="1" applyProtection="1">
      <alignment horizontal="center"/>
      <protection locked="0"/>
    </xf>
    <xf numFmtId="0" fontId="1" fillId="18" borderId="32" xfId="1" applyFill="1" applyBorder="1" applyAlignment="1" applyProtection="1">
      <alignment horizontal="center"/>
      <protection locked="0"/>
    </xf>
    <xf numFmtId="0" fontId="1" fillId="18" borderId="33" xfId="1" applyFill="1" applyBorder="1" applyAlignment="1" applyProtection="1">
      <alignment horizontal="center"/>
      <protection locked="0"/>
    </xf>
    <xf numFmtId="0" fontId="1" fillId="18" borderId="35" xfId="1" applyFill="1" applyBorder="1" applyAlignment="1" applyProtection="1">
      <alignment horizontal="center"/>
      <protection locked="0"/>
    </xf>
    <xf numFmtId="0" fontId="1" fillId="6" borderId="35" xfId="1" applyFill="1" applyBorder="1" applyAlignment="1" applyProtection="1">
      <alignment horizontal="center"/>
      <protection locked="0"/>
    </xf>
    <xf numFmtId="0" fontId="1" fillId="19" borderId="33" xfId="1" applyFill="1" applyBorder="1" applyAlignment="1" applyProtection="1">
      <alignment horizontal="center"/>
      <protection locked="0"/>
    </xf>
    <xf numFmtId="0" fontId="1" fillId="19" borderId="35" xfId="1" applyFill="1" applyBorder="1" applyAlignment="1" applyProtection="1">
      <alignment horizontal="center"/>
      <protection locked="0"/>
    </xf>
    <xf numFmtId="0" fontId="1" fillId="20" borderId="32" xfId="1" applyFill="1" applyBorder="1" applyAlignment="1" applyProtection="1">
      <alignment horizontal="center"/>
      <protection locked="0"/>
    </xf>
    <xf numFmtId="0" fontId="1" fillId="20" borderId="33" xfId="1" applyFill="1" applyBorder="1" applyAlignment="1" applyProtection="1">
      <alignment horizontal="center"/>
      <protection locked="0"/>
    </xf>
    <xf numFmtId="0" fontId="1" fillId="20" borderId="35" xfId="1" applyFill="1" applyBorder="1" applyAlignment="1" applyProtection="1">
      <alignment horizontal="center"/>
      <protection locked="0"/>
    </xf>
    <xf numFmtId="0" fontId="1" fillId="23" borderId="32" xfId="1" applyFill="1" applyBorder="1" applyAlignment="1" applyProtection="1">
      <alignment horizontal="center"/>
      <protection locked="0"/>
    </xf>
    <xf numFmtId="0" fontId="1" fillId="23" borderId="33" xfId="1" applyFill="1" applyBorder="1" applyAlignment="1" applyProtection="1">
      <alignment horizontal="center"/>
      <protection locked="0"/>
    </xf>
    <xf numFmtId="0" fontId="1" fillId="23" borderId="34" xfId="1" applyFill="1" applyBorder="1" applyAlignment="1" applyProtection="1">
      <alignment horizontal="center"/>
      <protection locked="0"/>
    </xf>
    <xf numFmtId="0" fontId="1" fillId="24" borderId="58" xfId="1" applyFill="1" applyBorder="1" applyProtection="1"/>
    <xf numFmtId="0" fontId="1" fillId="24" borderId="27" xfId="1" applyFill="1" applyBorder="1" applyProtection="1"/>
    <xf numFmtId="11" fontId="1" fillId="14" borderId="32" xfId="1" applyNumberFormat="1" applyFill="1" applyBorder="1" applyAlignment="1" applyProtection="1">
      <alignment horizontal="center"/>
      <protection locked="0"/>
    </xf>
    <xf numFmtId="0" fontId="1" fillId="26" borderId="37" xfId="1" applyFill="1" applyBorder="1" applyAlignment="1" applyProtection="1">
      <alignment horizontal="center"/>
      <protection locked="0"/>
    </xf>
    <xf numFmtId="0" fontId="1" fillId="24" borderId="32" xfId="1" applyFill="1" applyBorder="1" applyProtection="1"/>
    <xf numFmtId="0" fontId="1" fillId="24" borderId="34" xfId="1" applyFill="1" applyBorder="1" applyProtection="1"/>
    <xf numFmtId="11" fontId="1" fillId="14" borderId="35" xfId="1" applyNumberFormat="1" applyFill="1" applyBorder="1" applyAlignment="1" applyProtection="1">
      <alignment horizontal="center"/>
      <protection locked="0"/>
    </xf>
    <xf numFmtId="0" fontId="1" fillId="22" borderId="37" xfId="1" applyFill="1" applyBorder="1" applyAlignment="1" applyProtection="1">
      <alignment horizontal="center"/>
      <protection locked="0"/>
    </xf>
    <xf numFmtId="0" fontId="1" fillId="14" borderId="35" xfId="1" applyFill="1" applyBorder="1" applyAlignment="1" applyProtection="1">
      <alignment horizontal="center"/>
      <protection locked="0"/>
    </xf>
    <xf numFmtId="0" fontId="1" fillId="13" borderId="61" xfId="1" applyFill="1" applyBorder="1" applyAlignment="1" applyProtection="1">
      <alignment horizontal="center"/>
      <protection locked="0"/>
    </xf>
    <xf numFmtId="0" fontId="1" fillId="25" borderId="46" xfId="1" applyFill="1" applyBorder="1" applyProtection="1"/>
    <xf numFmtId="0" fontId="1" fillId="21" borderId="62" xfId="1" applyFill="1" applyBorder="1" applyAlignment="1" applyProtection="1">
      <alignment horizontal="center"/>
      <protection locked="0"/>
    </xf>
    <xf numFmtId="0" fontId="1" fillId="0" borderId="0" xfId="1" applyFont="1" applyBorder="1" applyProtection="1"/>
    <xf numFmtId="0" fontId="1" fillId="25" borderId="47" xfId="1" applyFill="1" applyBorder="1" applyProtection="1"/>
    <xf numFmtId="0" fontId="1" fillId="19" borderId="50" xfId="1" applyFill="1" applyBorder="1" applyAlignment="1" applyProtection="1">
      <alignment horizontal="center"/>
      <protection locked="0"/>
    </xf>
    <xf numFmtId="0" fontId="1" fillId="19" borderId="49" xfId="1" applyFill="1" applyBorder="1" applyAlignment="1" applyProtection="1">
      <alignment horizontal="center"/>
      <protection locked="0"/>
    </xf>
    <xf numFmtId="0" fontId="1" fillId="17" borderId="50" xfId="1" applyFont="1" applyFill="1" applyBorder="1" applyAlignment="1" applyProtection="1">
      <alignment horizontal="center"/>
      <protection locked="0"/>
    </xf>
    <xf numFmtId="0" fontId="1" fillId="17" borderId="52" xfId="1" applyFont="1" applyFill="1" applyBorder="1" applyAlignment="1" applyProtection="1">
      <alignment horizontal="center"/>
      <protection locked="0"/>
    </xf>
    <xf numFmtId="0" fontId="1" fillId="14" borderId="50" xfId="1" applyFill="1" applyBorder="1" applyAlignment="1" applyProtection="1">
      <alignment horizontal="center"/>
      <protection locked="0"/>
    </xf>
    <xf numFmtId="0" fontId="1" fillId="14" borderId="51" xfId="1" applyFill="1" applyBorder="1" applyAlignment="1" applyProtection="1">
      <alignment horizontal="center"/>
      <protection locked="0"/>
    </xf>
    <xf numFmtId="0" fontId="1" fillId="14" borderId="52" xfId="1" applyFill="1" applyBorder="1" applyAlignment="1" applyProtection="1">
      <alignment horizontal="center"/>
      <protection locked="0"/>
    </xf>
    <xf numFmtId="0" fontId="1" fillId="26" borderId="47" xfId="1" applyFill="1" applyBorder="1" applyAlignment="1" applyProtection="1">
      <alignment horizontal="center"/>
      <protection locked="0"/>
    </xf>
    <xf numFmtId="0" fontId="1" fillId="27" borderId="47" xfId="1" applyFill="1" applyBorder="1" applyAlignment="1" applyProtection="1">
      <alignment horizontal="center"/>
      <protection locked="0"/>
    </xf>
    <xf numFmtId="0" fontId="1" fillId="15" borderId="48" xfId="1" applyFill="1" applyBorder="1" applyAlignment="1" applyProtection="1">
      <alignment horizontal="center"/>
      <protection locked="0"/>
    </xf>
    <xf numFmtId="0" fontId="1" fillId="15" borderId="49" xfId="1" applyFill="1" applyBorder="1" applyAlignment="1" applyProtection="1">
      <alignment horizontal="center"/>
      <protection locked="0"/>
    </xf>
    <xf numFmtId="0" fontId="1" fillId="15" borderId="50" xfId="1" applyFill="1" applyBorder="1" applyAlignment="1" applyProtection="1">
      <alignment horizontal="center"/>
      <protection locked="0"/>
    </xf>
    <xf numFmtId="0" fontId="1" fillId="15" borderId="52" xfId="1" applyFill="1" applyBorder="1" applyAlignment="1" applyProtection="1">
      <alignment horizontal="center"/>
      <protection locked="0"/>
    </xf>
    <xf numFmtId="0" fontId="1" fillId="18" borderId="50" xfId="1" applyFont="1" applyFill="1" applyBorder="1" applyAlignment="1" applyProtection="1">
      <alignment horizontal="center"/>
      <protection locked="0"/>
    </xf>
    <xf numFmtId="0" fontId="1" fillId="18" borderId="51" xfId="1" applyFont="1" applyFill="1" applyBorder="1" applyAlignment="1" applyProtection="1">
      <alignment horizontal="center"/>
      <protection locked="0"/>
    </xf>
    <xf numFmtId="0" fontId="1" fillId="18" borderId="49" xfId="1" applyFont="1" applyFill="1" applyBorder="1" applyAlignment="1" applyProtection="1">
      <alignment horizontal="center"/>
      <protection locked="0"/>
    </xf>
    <xf numFmtId="0" fontId="1" fillId="18" borderId="50" xfId="1" applyFill="1" applyBorder="1" applyAlignment="1" applyProtection="1">
      <alignment horizontal="center"/>
      <protection locked="0"/>
    </xf>
    <xf numFmtId="0" fontId="1" fillId="18" borderId="51" xfId="1" applyFill="1" applyBorder="1" applyAlignment="1" applyProtection="1">
      <alignment horizontal="center"/>
      <protection locked="0"/>
    </xf>
    <xf numFmtId="0" fontId="1" fillId="18" borderId="52" xfId="1" applyFill="1" applyBorder="1" applyAlignment="1" applyProtection="1">
      <alignment horizontal="center"/>
      <protection locked="0"/>
    </xf>
    <xf numFmtId="0" fontId="1" fillId="6" borderId="52" xfId="1" applyFill="1" applyBorder="1" applyAlignment="1" applyProtection="1">
      <alignment horizontal="center"/>
      <protection locked="0"/>
    </xf>
    <xf numFmtId="0" fontId="1" fillId="19" borderId="51" xfId="1" applyFill="1" applyBorder="1" applyAlignment="1" applyProtection="1">
      <alignment horizontal="center"/>
      <protection locked="0"/>
    </xf>
    <xf numFmtId="0" fontId="1" fillId="19" borderId="52" xfId="1" applyFill="1" applyBorder="1" applyAlignment="1" applyProtection="1">
      <alignment horizontal="center"/>
      <protection locked="0"/>
    </xf>
    <xf numFmtId="0" fontId="1" fillId="20" borderId="50" xfId="1" applyFill="1" applyBorder="1" applyAlignment="1" applyProtection="1">
      <alignment horizontal="center"/>
      <protection locked="0"/>
    </xf>
    <xf numFmtId="0" fontId="1" fillId="20" borderId="51" xfId="1" applyFill="1" applyBorder="1" applyAlignment="1" applyProtection="1">
      <alignment horizontal="center"/>
      <protection locked="0"/>
    </xf>
    <xf numFmtId="0" fontId="1" fillId="20" borderId="52" xfId="1" applyFill="1" applyBorder="1" applyAlignment="1" applyProtection="1">
      <alignment horizontal="center"/>
      <protection locked="0"/>
    </xf>
    <xf numFmtId="0" fontId="1" fillId="23" borderId="50" xfId="1" applyFill="1" applyBorder="1" applyAlignment="1" applyProtection="1">
      <alignment horizontal="center"/>
      <protection locked="0"/>
    </xf>
    <xf numFmtId="0" fontId="1" fillId="23" borderId="51" xfId="1" applyFill="1" applyBorder="1" applyAlignment="1" applyProtection="1">
      <alignment horizontal="center"/>
      <protection locked="0"/>
    </xf>
    <xf numFmtId="0" fontId="1" fillId="23" borderId="49" xfId="1" applyFill="1" applyBorder="1" applyAlignment="1" applyProtection="1">
      <alignment horizontal="center"/>
      <protection locked="0"/>
    </xf>
    <xf numFmtId="0" fontId="1" fillId="21" borderId="53" xfId="1" applyFill="1" applyBorder="1" applyAlignment="1" applyProtection="1">
      <alignment horizontal="center"/>
      <protection locked="0"/>
    </xf>
    <xf numFmtId="0" fontId="1" fillId="13" borderId="63" xfId="1" applyFill="1" applyBorder="1" applyAlignment="1" applyProtection="1">
      <alignment horizontal="center"/>
      <protection locked="0"/>
    </xf>
    <xf numFmtId="0" fontId="1" fillId="22" borderId="47" xfId="1" applyFill="1" applyBorder="1" applyAlignment="1" applyProtection="1">
      <alignment horizontal="center"/>
      <protection locked="0"/>
    </xf>
    <xf numFmtId="0" fontId="1" fillId="24" borderId="50" xfId="1" applyFill="1" applyBorder="1" applyProtection="1"/>
    <xf numFmtId="0" fontId="1" fillId="24" borderId="49" xfId="1" applyFill="1" applyBorder="1" applyProtection="1"/>
    <xf numFmtId="0" fontId="16" fillId="0" borderId="0" xfId="1" applyFont="1" applyFill="1" applyBorder="1" applyAlignment="1" applyProtection="1">
      <alignment horizontal="center"/>
    </xf>
    <xf numFmtId="0" fontId="1" fillId="0" borderId="0" xfId="1" applyAlignment="1" applyProtection="1">
      <alignment horizontal="right"/>
    </xf>
    <xf numFmtId="0" fontId="1" fillId="0" borderId="0" xfId="1" applyBorder="1" applyAlignment="1" applyProtection="1">
      <alignment horizontal="right"/>
    </xf>
    <xf numFmtId="0" fontId="1" fillId="0" borderId="0" xfId="1" applyFill="1" applyBorder="1" applyAlignment="1" applyProtection="1">
      <alignment horizontal="right"/>
    </xf>
    <xf numFmtId="0" fontId="1" fillId="0" borderId="0" xfId="1" applyBorder="1" applyAlignment="1" applyProtection="1">
      <alignment horizontal="center"/>
    </xf>
    <xf numFmtId="0" fontId="1" fillId="0" borderId="0" xfId="1" applyAlignment="1" applyProtection="1">
      <alignment horizontal="center"/>
    </xf>
    <xf numFmtId="0" fontId="16" fillId="0" borderId="0" xfId="1" applyFont="1" applyBorder="1" applyAlignment="1" applyProtection="1">
      <alignment horizontal="center"/>
    </xf>
    <xf numFmtId="0" fontId="16" fillId="28" borderId="64" xfId="1" applyFont="1" applyFill="1" applyBorder="1" applyProtection="1"/>
    <xf numFmtId="0" fontId="16" fillId="28" borderId="65" xfId="1" applyFont="1" applyFill="1" applyBorder="1" applyProtection="1"/>
    <xf numFmtId="0" fontId="16" fillId="20" borderId="66" xfId="1" applyFont="1" applyFill="1" applyBorder="1" applyAlignment="1" applyProtection="1">
      <alignment horizontal="center"/>
    </xf>
    <xf numFmtId="0" fontId="16" fillId="20" borderId="67" xfId="1" applyFont="1" applyFill="1" applyBorder="1" applyAlignment="1" applyProtection="1">
      <alignment horizontal="center"/>
    </xf>
    <xf numFmtId="0" fontId="16" fillId="20" borderId="68" xfId="1" applyFont="1" applyFill="1" applyBorder="1" applyAlignment="1" applyProtection="1">
      <alignment horizontal="center"/>
    </xf>
    <xf numFmtId="0" fontId="15" fillId="20" borderId="69" xfId="1" applyFont="1" applyFill="1" applyBorder="1" applyAlignment="1" applyProtection="1">
      <alignment horizontal="center"/>
    </xf>
    <xf numFmtId="0" fontId="15" fillId="20" borderId="70" xfId="1" applyFont="1" applyFill="1" applyBorder="1" applyAlignment="1" applyProtection="1">
      <alignment horizontal="center"/>
    </xf>
    <xf numFmtId="0" fontId="16" fillId="20" borderId="71" xfId="1" applyFont="1" applyFill="1" applyBorder="1" applyAlignment="1" applyProtection="1">
      <alignment horizontal="center"/>
    </xf>
    <xf numFmtId="0" fontId="16" fillId="20" borderId="72" xfId="1" applyFont="1" applyFill="1" applyBorder="1" applyAlignment="1" applyProtection="1">
      <alignment horizontal="center"/>
    </xf>
    <xf numFmtId="0" fontId="1" fillId="20" borderId="33" xfId="1" applyFill="1" applyBorder="1" applyAlignment="1" applyProtection="1">
      <alignment horizontal="center"/>
    </xf>
    <xf numFmtId="0" fontId="16" fillId="28" borderId="73" xfId="1" applyFont="1" applyFill="1" applyBorder="1" applyProtection="1"/>
    <xf numFmtId="0" fontId="16" fillId="28" borderId="74" xfId="1" applyFont="1" applyFill="1" applyBorder="1" applyProtection="1"/>
    <xf numFmtId="0" fontId="16" fillId="28" borderId="75" xfId="1" applyFont="1" applyFill="1" applyBorder="1" applyProtection="1"/>
    <xf numFmtId="0" fontId="16" fillId="28" borderId="76" xfId="1" applyFont="1" applyFill="1" applyBorder="1" applyProtection="1"/>
    <xf numFmtId="0" fontId="15" fillId="0" borderId="77" xfId="1" applyFont="1" applyFill="1" applyBorder="1" applyProtection="1"/>
    <xf numFmtId="0" fontId="15" fillId="0" borderId="78" xfId="1" applyFont="1" applyFill="1" applyBorder="1" applyProtection="1"/>
    <xf numFmtId="0" fontId="16" fillId="28" borderId="79" xfId="1" applyFont="1" applyFill="1" applyBorder="1" applyProtection="1"/>
    <xf numFmtId="0" fontId="1" fillId="0" borderId="0" xfId="1" applyBorder="1"/>
    <xf numFmtId="0" fontId="1" fillId="0" borderId="0" xfId="1"/>
    <xf numFmtId="0" fontId="1" fillId="0" borderId="0" xfId="1" applyBorder="1" applyAlignment="1">
      <alignment horizontal="center"/>
    </xf>
    <xf numFmtId="0" fontId="18" fillId="0" borderId="0" xfId="1" applyFont="1" applyBorder="1"/>
    <xf numFmtId="0" fontId="1" fillId="20" borderId="13" xfId="1" applyFont="1" applyFill="1" applyBorder="1"/>
    <xf numFmtId="0" fontId="1" fillId="20" borderId="17" xfId="1" applyFill="1" applyBorder="1"/>
    <xf numFmtId="0" fontId="1" fillId="20" borderId="18" xfId="1" applyFont="1" applyFill="1" applyBorder="1" applyAlignment="1">
      <alignment horizontal="right"/>
    </xf>
    <xf numFmtId="0" fontId="19" fillId="0" borderId="0" xfId="1" applyFont="1"/>
    <xf numFmtId="0" fontId="2" fillId="0" borderId="0" xfId="1" applyFont="1"/>
    <xf numFmtId="0" fontId="1" fillId="0" borderId="0" xfId="1" applyAlignment="1">
      <alignment horizontal="center"/>
    </xf>
    <xf numFmtId="0" fontId="1" fillId="15" borderId="7" xfId="1" applyFont="1" applyFill="1" applyBorder="1" applyAlignment="1">
      <alignment horizontal="center" vertical="center"/>
    </xf>
    <xf numFmtId="0" fontId="1" fillId="19" borderId="18" xfId="1" applyFill="1" applyBorder="1" applyAlignment="1">
      <alignment horizontal="center" vertical="center"/>
    </xf>
    <xf numFmtId="0" fontId="1" fillId="19" borderId="14" xfId="1" applyFill="1" applyBorder="1" applyAlignment="1">
      <alignment horizontal="center" vertical="center"/>
    </xf>
    <xf numFmtId="0" fontId="1" fillId="19" borderId="17" xfId="1" applyFill="1" applyBorder="1" applyAlignment="1">
      <alignment horizontal="center" vertical="center"/>
    </xf>
    <xf numFmtId="0" fontId="1" fillId="29" borderId="7" xfId="1" applyFill="1" applyBorder="1" applyAlignment="1">
      <alignment horizontal="center" vertical="center"/>
    </xf>
    <xf numFmtId="0" fontId="1" fillId="0" borderId="22" xfId="1" applyFont="1" applyBorder="1" applyAlignment="1">
      <alignment horizontal="center"/>
    </xf>
    <xf numFmtId="0" fontId="1" fillId="0" borderId="21" xfId="1" applyFont="1" applyBorder="1"/>
    <xf numFmtId="0" fontId="1" fillId="15" borderId="19" xfId="1" applyFill="1" applyBorder="1"/>
    <xf numFmtId="0" fontId="1" fillId="19" borderId="25" xfId="1" applyFill="1" applyBorder="1" applyAlignment="1">
      <alignment horizontal="center"/>
    </xf>
    <xf numFmtId="0" fontId="1" fillId="19" borderId="26" xfId="1" applyFill="1" applyBorder="1" applyAlignment="1">
      <alignment horizontal="center"/>
    </xf>
    <xf numFmtId="0" fontId="1" fillId="19" borderId="27" xfId="1" applyFill="1" applyBorder="1" applyAlignment="1">
      <alignment horizontal="center"/>
    </xf>
    <xf numFmtId="0" fontId="1" fillId="29" borderId="19" xfId="1" applyFill="1" applyBorder="1" applyAlignment="1">
      <alignment horizontal="center"/>
    </xf>
    <xf numFmtId="0" fontId="1" fillId="0" borderId="32" xfId="1" applyFont="1" applyBorder="1" applyAlignment="1">
      <alignment horizontal="center"/>
    </xf>
    <xf numFmtId="0" fontId="1" fillId="0" borderId="34" xfId="1" applyFont="1" applyBorder="1"/>
    <xf numFmtId="0" fontId="1" fillId="15" borderId="37" xfId="1" applyFill="1" applyBorder="1"/>
    <xf numFmtId="0" fontId="1" fillId="19" borderId="36" xfId="1" applyFill="1" applyBorder="1" applyAlignment="1">
      <alignment horizontal="center"/>
    </xf>
    <xf numFmtId="0" fontId="1" fillId="19" borderId="33" xfId="1" applyFill="1" applyBorder="1" applyAlignment="1">
      <alignment horizontal="center"/>
    </xf>
    <xf numFmtId="0" fontId="1" fillId="19" borderId="34" xfId="1" applyFill="1" applyBorder="1" applyAlignment="1">
      <alignment horizontal="center"/>
    </xf>
    <xf numFmtId="0" fontId="1" fillId="29" borderId="37" xfId="1" applyFill="1" applyBorder="1" applyAlignment="1">
      <alignment horizontal="center"/>
    </xf>
    <xf numFmtId="0" fontId="1" fillId="0" borderId="50" xfId="1" applyFont="1" applyBorder="1" applyAlignment="1">
      <alignment horizontal="center"/>
    </xf>
    <xf numFmtId="0" fontId="1" fillId="0" borderId="49" xfId="1" applyFont="1" applyBorder="1"/>
    <xf numFmtId="0" fontId="1" fillId="0" borderId="0" xfId="1" applyFill="1" applyBorder="1"/>
    <xf numFmtId="0" fontId="1" fillId="19" borderId="22" xfId="1" applyFont="1" applyFill="1" applyBorder="1" applyAlignment="1">
      <alignment horizontal="center"/>
    </xf>
    <xf numFmtId="0" fontId="1" fillId="19" borderId="21" xfId="1" applyFont="1" applyFill="1" applyBorder="1"/>
    <xf numFmtId="0" fontId="1" fillId="19" borderId="50" xfId="1" applyFont="1" applyFill="1" applyBorder="1" applyAlignment="1">
      <alignment horizontal="center"/>
    </xf>
    <xf numFmtId="0" fontId="1" fillId="19" borderId="49" xfId="1" applyFont="1" applyFill="1" applyBorder="1"/>
    <xf numFmtId="0" fontId="1" fillId="15" borderId="47" xfId="1" applyFill="1" applyBorder="1"/>
    <xf numFmtId="0" fontId="1" fillId="19" borderId="48" xfId="1" applyFill="1" applyBorder="1" applyAlignment="1">
      <alignment horizontal="center"/>
    </xf>
    <xf numFmtId="0" fontId="1" fillId="19" borderId="51" xfId="1" applyFill="1" applyBorder="1" applyAlignment="1">
      <alignment horizontal="center"/>
    </xf>
    <xf numFmtId="0" fontId="1" fillId="19" borderId="49" xfId="1" applyFill="1" applyBorder="1" applyAlignment="1">
      <alignment horizontal="center"/>
    </xf>
    <xf numFmtId="0" fontId="1" fillId="29" borderId="47" xfId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0" xfId="1" applyBorder="1" applyAlignment="1">
      <alignment horizontal="center" vertical="center"/>
    </xf>
    <xf numFmtId="0" fontId="1" fillId="19" borderId="9" xfId="1" applyFill="1" applyBorder="1" applyAlignment="1">
      <alignment horizontal="center" vertical="center"/>
    </xf>
    <xf numFmtId="0" fontId="1" fillId="19" borderId="12" xfId="1" applyFill="1" applyBorder="1" applyAlignment="1">
      <alignment horizontal="center" vertical="center"/>
    </xf>
    <xf numFmtId="0" fontId="1" fillId="19" borderId="10" xfId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22" xfId="1" applyFont="1" applyBorder="1" applyAlignment="1">
      <alignment horizontal="right"/>
    </xf>
    <xf numFmtId="0" fontId="1" fillId="15" borderId="80" xfId="1" applyFill="1" applyBorder="1"/>
    <xf numFmtId="0" fontId="1" fillId="19" borderId="22" xfId="1" applyFill="1" applyBorder="1" applyAlignment="1">
      <alignment horizontal="center"/>
    </xf>
    <xf numFmtId="0" fontId="1" fillId="19" borderId="23" xfId="1" applyFill="1" applyBorder="1" applyAlignment="1">
      <alignment horizontal="center"/>
    </xf>
    <xf numFmtId="0" fontId="1" fillId="19" borderId="21" xfId="1" applyFill="1" applyBorder="1" applyAlignment="1">
      <alignment horizontal="center"/>
    </xf>
    <xf numFmtId="0" fontId="1" fillId="29" borderId="28" xfId="1" applyFill="1" applyBorder="1" applyAlignment="1">
      <alignment horizontal="center"/>
    </xf>
    <xf numFmtId="0" fontId="1" fillId="0" borderId="32" xfId="1" applyFont="1" applyBorder="1" applyAlignment="1">
      <alignment horizontal="right"/>
    </xf>
    <xf numFmtId="0" fontId="1" fillId="15" borderId="39" xfId="1" applyFill="1" applyBorder="1"/>
    <xf numFmtId="0" fontId="1" fillId="19" borderId="32" xfId="1" applyFill="1" applyBorder="1" applyAlignment="1">
      <alignment horizontal="center"/>
    </xf>
    <xf numFmtId="0" fontId="1" fillId="0" borderId="32" xfId="1" applyFont="1" applyBorder="1"/>
    <xf numFmtId="0" fontId="1" fillId="0" borderId="50" xfId="1" applyFont="1" applyBorder="1"/>
    <xf numFmtId="0" fontId="1" fillId="19" borderId="21" xfId="1" applyFill="1" applyBorder="1"/>
    <xf numFmtId="0" fontId="1" fillId="19" borderId="50" xfId="1" applyFill="1" applyBorder="1" applyAlignment="1">
      <alignment horizontal="center"/>
    </xf>
    <xf numFmtId="0" fontId="1" fillId="19" borderId="49" xfId="1" applyFill="1" applyBorder="1"/>
    <xf numFmtId="0" fontId="2" fillId="0" borderId="0" xfId="1" applyFont="1" applyBorder="1"/>
    <xf numFmtId="0" fontId="1" fillId="0" borderId="13" xfId="1" applyBorder="1"/>
    <xf numFmtId="0" fontId="1" fillId="0" borderId="17" xfId="1" applyBorder="1"/>
    <xf numFmtId="0" fontId="1" fillId="0" borderId="18" xfId="1" applyFont="1" applyBorder="1" applyAlignment="1">
      <alignment horizontal="right"/>
    </xf>
    <xf numFmtId="0" fontId="1" fillId="0" borderId="0" xfId="1" applyBorder="1" applyAlignment="1">
      <alignment vertical="center"/>
    </xf>
    <xf numFmtId="0" fontId="1" fillId="15" borderId="8" xfId="1" applyFont="1" applyFill="1" applyBorder="1" applyAlignment="1">
      <alignment vertical="center"/>
    </xf>
    <xf numFmtId="0" fontId="1" fillId="19" borderId="20" xfId="1" applyFill="1" applyBorder="1" applyAlignment="1">
      <alignment horizontal="center" vertical="center"/>
    </xf>
    <xf numFmtId="0" fontId="1" fillId="19" borderId="23" xfId="1" applyFill="1" applyBorder="1" applyAlignment="1">
      <alignment horizontal="center" vertical="center"/>
    </xf>
    <xf numFmtId="0" fontId="1" fillId="19" borderId="21" xfId="1" applyFill="1" applyBorder="1" applyAlignment="1">
      <alignment horizontal="center" vertical="center"/>
    </xf>
    <xf numFmtId="0" fontId="1" fillId="0" borderId="0" xfId="1" applyAlignment="1">
      <alignment vertical="center"/>
    </xf>
    <xf numFmtId="0" fontId="1" fillId="19" borderId="20" xfId="1" applyFill="1" applyBorder="1" applyAlignment="1">
      <alignment horizontal="center"/>
    </xf>
    <xf numFmtId="11" fontId="1" fillId="0" borderId="0" xfId="1" applyNumberFormat="1" applyFill="1" applyBorder="1"/>
    <xf numFmtId="0" fontId="1" fillId="0" borderId="14" xfId="1" applyFill="1" applyBorder="1"/>
    <xf numFmtId="0" fontId="1" fillId="0" borderId="17" xfId="1" applyFill="1" applyBorder="1"/>
    <xf numFmtId="0" fontId="1" fillId="0" borderId="22" xfId="1" applyFill="1" applyBorder="1"/>
    <xf numFmtId="0" fontId="1" fillId="0" borderId="23" xfId="1" applyFill="1" applyBorder="1"/>
    <xf numFmtId="0" fontId="1" fillId="0" borderId="21" xfId="1" applyFill="1" applyBorder="1" applyAlignment="1">
      <alignment horizontal="right"/>
    </xf>
    <xf numFmtId="0" fontId="1" fillId="0" borderId="54" xfId="1" applyFill="1" applyBorder="1"/>
    <xf numFmtId="0" fontId="1" fillId="0" borderId="51" xfId="1" applyBorder="1"/>
    <xf numFmtId="0" fontId="1" fillId="0" borderId="49" xfId="1" applyBorder="1"/>
    <xf numFmtId="0" fontId="1" fillId="0" borderId="22" xfId="1" applyBorder="1"/>
    <xf numFmtId="0" fontId="1" fillId="0" borderId="21" xfId="1" applyBorder="1"/>
    <xf numFmtId="0" fontId="1" fillId="0" borderId="50" xfId="1" applyBorder="1"/>
    <xf numFmtId="0" fontId="1" fillId="19" borderId="24" xfId="1" applyFill="1" applyBorder="1" applyAlignment="1">
      <alignment horizontal="center" vertical="center"/>
    </xf>
    <xf numFmtId="0" fontId="1" fillId="15" borderId="7" xfId="1" applyFill="1" applyBorder="1" applyAlignment="1">
      <alignment horizontal="center" vertical="center"/>
    </xf>
    <xf numFmtId="0" fontId="1" fillId="29" borderId="2" xfId="1" applyFill="1" applyBorder="1" applyAlignment="1">
      <alignment horizontal="center" vertical="center"/>
    </xf>
    <xf numFmtId="0" fontId="1" fillId="0" borderId="81" xfId="1" applyFont="1" applyBorder="1" applyAlignment="1">
      <alignment horizontal="right"/>
    </xf>
    <xf numFmtId="0" fontId="1" fillId="0" borderId="82" xfId="1" applyFont="1" applyBorder="1"/>
    <xf numFmtId="0" fontId="1" fillId="19" borderId="24" xfId="1" applyFill="1" applyBorder="1" applyAlignment="1">
      <alignment horizontal="center"/>
    </xf>
    <xf numFmtId="0" fontId="1" fillId="15" borderId="28" xfId="1" applyFill="1" applyBorder="1" applyAlignment="1">
      <alignment horizontal="center"/>
    </xf>
    <xf numFmtId="0" fontId="1" fillId="29" borderId="83" xfId="1" applyFill="1" applyBorder="1" applyAlignment="1">
      <alignment horizontal="center"/>
    </xf>
    <xf numFmtId="0" fontId="1" fillId="0" borderId="84" xfId="1" applyFont="1" applyBorder="1" applyAlignment="1">
      <alignment horizontal="right"/>
    </xf>
    <xf numFmtId="0" fontId="1" fillId="0" borderId="85" xfId="1" applyFont="1" applyBorder="1"/>
    <xf numFmtId="0" fontId="1" fillId="19" borderId="35" xfId="1" applyFill="1" applyBorder="1" applyAlignment="1">
      <alignment horizontal="center"/>
    </xf>
    <xf numFmtId="0" fontId="1" fillId="15" borderId="37" xfId="1" applyFill="1" applyBorder="1" applyAlignment="1">
      <alignment horizontal="center"/>
    </xf>
    <xf numFmtId="0" fontId="1" fillId="29" borderId="38" xfId="1" applyFill="1" applyBorder="1" applyAlignment="1">
      <alignment horizontal="center"/>
    </xf>
    <xf numFmtId="0" fontId="1" fillId="0" borderId="84" xfId="1" applyFont="1" applyBorder="1"/>
    <xf numFmtId="0" fontId="1" fillId="0" borderId="86" xfId="1" applyFont="1" applyBorder="1"/>
    <xf numFmtId="0" fontId="1" fillId="0" borderId="87" xfId="1" applyFont="1" applyBorder="1"/>
    <xf numFmtId="0" fontId="1" fillId="19" borderId="52" xfId="1" applyFill="1" applyBorder="1" applyAlignment="1">
      <alignment horizontal="center"/>
    </xf>
    <xf numFmtId="0" fontId="1" fillId="15" borderId="47" xfId="1" applyFill="1" applyBorder="1" applyAlignment="1">
      <alignment horizontal="center"/>
    </xf>
    <xf numFmtId="0" fontId="1" fillId="29" borderId="53" xfId="1" applyFill="1" applyBorder="1" applyAlignment="1">
      <alignment horizontal="center"/>
    </xf>
    <xf numFmtId="0" fontId="1" fillId="0" borderId="0" xfId="1" applyFont="1"/>
    <xf numFmtId="0" fontId="1" fillId="22" borderId="0" xfId="1" applyFill="1"/>
    <xf numFmtId="0" fontId="1" fillId="0" borderId="33" xfId="1" applyFont="1" applyBorder="1"/>
    <xf numFmtId="0" fontId="1" fillId="0" borderId="33" xfId="1" applyBorder="1"/>
    <xf numFmtId="0" fontId="1" fillId="0" borderId="13" xfId="1" applyFont="1" applyBorder="1"/>
    <xf numFmtId="0" fontId="1" fillId="0" borderId="18" xfId="1" applyFont="1" applyBorder="1"/>
    <xf numFmtId="0" fontId="1" fillId="20" borderId="4" xfId="1" applyFill="1" applyBorder="1" applyAlignment="1">
      <alignment horizontal="center"/>
    </xf>
    <xf numFmtId="0" fontId="1" fillId="20" borderId="3" xfId="1" applyFill="1" applyBorder="1" applyAlignment="1">
      <alignment horizontal="center"/>
    </xf>
    <xf numFmtId="0" fontId="1" fillId="20" borderId="2" xfId="1" applyFill="1" applyBorder="1" applyAlignment="1">
      <alignment horizontal="center"/>
    </xf>
    <xf numFmtId="0" fontId="11" fillId="0" borderId="0" xfId="1" applyFont="1"/>
    <xf numFmtId="0" fontId="1" fillId="20" borderId="1" xfId="1" applyFont="1" applyFill="1" applyBorder="1" applyAlignment="1">
      <alignment horizontal="center"/>
    </xf>
    <xf numFmtId="0" fontId="1" fillId="20" borderId="3" xfId="1" applyFont="1" applyFill="1" applyBorder="1" applyAlignment="1">
      <alignment horizontal="center"/>
    </xf>
    <xf numFmtId="0" fontId="1" fillId="20" borderId="2" xfId="1" applyFont="1" applyFill="1" applyBorder="1" applyAlignment="1">
      <alignment horizontal="center"/>
    </xf>
    <xf numFmtId="0" fontId="1" fillId="20" borderId="5" xfId="1" applyFill="1" applyBorder="1"/>
    <xf numFmtId="0" fontId="1" fillId="7" borderId="8" xfId="1" applyFont="1" applyFill="1" applyBorder="1" applyAlignment="1">
      <alignment horizontal="center"/>
    </xf>
    <xf numFmtId="0" fontId="1" fillId="7" borderId="13" xfId="1" applyFill="1" applyBorder="1"/>
    <xf numFmtId="0" fontId="1" fillId="7" borderId="14" xfId="1" applyFill="1" applyBorder="1"/>
    <xf numFmtId="0" fontId="1" fillId="0" borderId="88" xfId="1" applyFont="1" applyBorder="1"/>
    <xf numFmtId="0" fontId="1" fillId="0" borderId="7" xfId="1" applyBorder="1"/>
    <xf numFmtId="0" fontId="1" fillId="0" borderId="14" xfId="1" applyBorder="1"/>
    <xf numFmtId="0" fontId="1" fillId="0" borderId="11" xfId="1" applyBorder="1"/>
    <xf numFmtId="0" fontId="1" fillId="0" borderId="12" xfId="1" applyBorder="1"/>
    <xf numFmtId="0" fontId="1" fillId="0" borderId="10" xfId="1" applyBorder="1"/>
    <xf numFmtId="0" fontId="1" fillId="0" borderId="89" xfId="1" applyFill="1" applyBorder="1" applyAlignment="1">
      <alignment horizontal="center"/>
    </xf>
    <xf numFmtId="0" fontId="1" fillId="20" borderId="22" xfId="1" applyFont="1" applyFill="1" applyBorder="1"/>
    <xf numFmtId="0" fontId="1" fillId="20" borderId="23" xfId="1" applyFill="1" applyBorder="1"/>
    <xf numFmtId="0" fontId="1" fillId="20" borderId="21" xfId="1" applyFill="1" applyBorder="1"/>
    <xf numFmtId="0" fontId="1" fillId="20" borderId="0" xfId="1" applyFill="1" applyBorder="1"/>
    <xf numFmtId="0" fontId="1" fillId="21" borderId="28" xfId="1" applyFill="1" applyBorder="1" applyAlignment="1">
      <alignment horizontal="center"/>
    </xf>
    <xf numFmtId="0" fontId="1" fillId="0" borderId="23" xfId="1" applyBorder="1"/>
    <xf numFmtId="0" fontId="1" fillId="0" borderId="21" xfId="1" applyFill="1" applyBorder="1"/>
    <xf numFmtId="0" fontId="1" fillId="0" borderId="28" xfId="1" applyBorder="1"/>
    <xf numFmtId="0" fontId="1" fillId="0" borderId="90" xfId="1" applyBorder="1"/>
    <xf numFmtId="0" fontId="1" fillId="20" borderId="32" xfId="1" applyFont="1" applyFill="1" applyBorder="1"/>
    <xf numFmtId="0" fontId="1" fillId="20" borderId="33" xfId="1" applyFill="1" applyBorder="1"/>
    <xf numFmtId="0" fontId="1" fillId="20" borderId="34" xfId="1" applyFill="1" applyBorder="1"/>
    <xf numFmtId="0" fontId="1" fillId="21" borderId="37" xfId="1" applyFill="1" applyBorder="1" applyAlignment="1">
      <alignment horizontal="center"/>
    </xf>
    <xf numFmtId="0" fontId="1" fillId="0" borderId="32" xfId="1" applyBorder="1"/>
    <xf numFmtId="0" fontId="1" fillId="0" borderId="34" xfId="1" applyBorder="1"/>
    <xf numFmtId="0" fontId="1" fillId="0" borderId="37" xfId="1" applyBorder="1"/>
    <xf numFmtId="0" fontId="1" fillId="0" borderId="39" xfId="1" applyBorder="1"/>
    <xf numFmtId="0" fontId="1" fillId="20" borderId="91" xfId="1" applyFill="1" applyBorder="1"/>
    <xf numFmtId="0" fontId="1" fillId="20" borderId="50" xfId="1" applyFont="1" applyFill="1" applyBorder="1"/>
    <xf numFmtId="0" fontId="1" fillId="20" borderId="51" xfId="1" applyFill="1" applyBorder="1"/>
    <xf numFmtId="0" fontId="1" fillId="20" borderId="49" xfId="1" applyFill="1" applyBorder="1"/>
    <xf numFmtId="0" fontId="1" fillId="20" borderId="92" xfId="1" applyFill="1" applyBorder="1"/>
    <xf numFmtId="0" fontId="1" fillId="21" borderId="46" xfId="1" applyFill="1" applyBorder="1" applyAlignment="1">
      <alignment horizontal="center"/>
    </xf>
    <xf numFmtId="0" fontId="1" fillId="0" borderId="93" xfId="1" applyBorder="1"/>
    <xf numFmtId="0" fontId="1" fillId="0" borderId="94" xfId="1" applyBorder="1"/>
    <xf numFmtId="0" fontId="1" fillId="0" borderId="31" xfId="1" applyBorder="1"/>
    <xf numFmtId="0" fontId="1" fillId="0" borderId="95" xfId="1" applyBorder="1"/>
    <xf numFmtId="0" fontId="1" fillId="0" borderId="39" xfId="1" applyFill="1" applyBorder="1"/>
    <xf numFmtId="0" fontId="1" fillId="0" borderId="32" xfId="1" applyFill="1" applyBorder="1"/>
    <xf numFmtId="0" fontId="1" fillId="0" borderId="33" xfId="1" applyFill="1" applyBorder="1"/>
    <xf numFmtId="0" fontId="1" fillId="0" borderId="34" xfId="1" applyFill="1" applyBorder="1"/>
    <xf numFmtId="0" fontId="1" fillId="22" borderId="0" xfId="1" applyFill="1" applyBorder="1"/>
    <xf numFmtId="0" fontId="1" fillId="0" borderId="32" xfId="1" applyFont="1" applyFill="1" applyBorder="1"/>
    <xf numFmtId="0" fontId="1" fillId="0" borderId="33" xfId="1" applyFont="1" applyFill="1" applyBorder="1"/>
    <xf numFmtId="0" fontId="1" fillId="21" borderId="47" xfId="1" applyFill="1" applyBorder="1" applyAlignment="1">
      <alignment horizontal="center"/>
    </xf>
    <xf numFmtId="0" fontId="1" fillId="0" borderId="50" xfId="1" applyFill="1" applyBorder="1"/>
    <xf numFmtId="0" fontId="1" fillId="0" borderId="51" xfId="1" applyFill="1" applyBorder="1"/>
    <xf numFmtId="0" fontId="1" fillId="0" borderId="49" xfId="1" applyFill="1" applyBorder="1"/>
    <xf numFmtId="0" fontId="1" fillId="0" borderId="47" xfId="1" applyBorder="1"/>
    <xf numFmtId="0" fontId="1" fillId="0" borderId="96" xfId="1" applyFill="1" applyBorder="1"/>
    <xf numFmtId="0" fontId="1" fillId="0" borderId="0" xfId="1" applyFont="1" applyFill="1" applyBorder="1" applyAlignment="1">
      <alignment horizontal="right"/>
    </xf>
    <xf numFmtId="0" fontId="1" fillId="30" borderId="0" xfId="1" applyFill="1" applyBorder="1"/>
    <xf numFmtId="0" fontId="1" fillId="0" borderId="0" xfId="1" applyFont="1" applyFill="1" applyBorder="1"/>
    <xf numFmtId="0" fontId="1" fillId="31" borderId="0" xfId="1" applyFill="1"/>
    <xf numFmtId="0" fontId="1" fillId="0" borderId="11" xfId="1" applyFont="1" applyBorder="1"/>
    <xf numFmtId="0" fontId="1" fillId="0" borderId="16" xfId="1" applyBorder="1"/>
    <xf numFmtId="0" fontId="1" fillId="0" borderId="91" xfId="1" applyBorder="1"/>
    <xf numFmtId="0" fontId="1" fillId="0" borderId="18" xfId="1" applyBorder="1"/>
    <xf numFmtId="0" fontId="1" fillId="0" borderId="18" xfId="1" applyFill="1" applyBorder="1"/>
    <xf numFmtId="0" fontId="1" fillId="0" borderId="22" xfId="1" applyFont="1" applyFill="1" applyBorder="1"/>
    <xf numFmtId="0" fontId="1" fillId="0" borderId="58" xfId="1" applyBorder="1"/>
    <xf numFmtId="0" fontId="1" fillId="0" borderId="26" xfId="1" applyBorder="1"/>
    <xf numFmtId="0" fontId="1" fillId="0" borderId="27" xfId="1" applyBorder="1"/>
    <xf numFmtId="0" fontId="1" fillId="0" borderId="25" xfId="1" applyBorder="1"/>
    <xf numFmtId="0" fontId="1" fillId="0" borderId="36" xfId="1" applyBorder="1"/>
    <xf numFmtId="0" fontId="1" fillId="0" borderId="46" xfId="1" applyBorder="1"/>
    <xf numFmtId="0" fontId="1" fillId="0" borderId="37" xfId="1" applyFill="1" applyBorder="1"/>
    <xf numFmtId="0" fontId="1" fillId="0" borderId="47" xfId="1" applyFill="1" applyBorder="1"/>
    <xf numFmtId="0" fontId="1" fillId="0" borderId="48" xfId="1" applyBorder="1"/>
    <xf numFmtId="0" fontId="1" fillId="31" borderId="0" xfId="1" applyFill="1" applyBorder="1"/>
    <xf numFmtId="0" fontId="1" fillId="0" borderId="7" xfId="1" applyFont="1" applyBorder="1"/>
    <xf numFmtId="0" fontId="1" fillId="0" borderId="4" xfId="1" applyFont="1" applyBorder="1"/>
    <xf numFmtId="0" fontId="1" fillId="0" borderId="13" xfId="1" applyFill="1" applyBorder="1"/>
    <xf numFmtId="0" fontId="1" fillId="0" borderId="27" xfId="1" applyFont="1" applyBorder="1"/>
    <xf numFmtId="0" fontId="20" fillId="0" borderId="0" xfId="1" applyFont="1" applyAlignment="1">
      <alignment horizontal="center"/>
    </xf>
    <xf numFmtId="0" fontId="1" fillId="28" borderId="0" xfId="1" applyFill="1"/>
    <xf numFmtId="0" fontId="1" fillId="7" borderId="17" xfId="1" applyFill="1" applyBorder="1"/>
    <xf numFmtId="0" fontId="1" fillId="0" borderId="9" xfId="1" applyBorder="1"/>
    <xf numFmtId="0" fontId="1" fillId="0" borderId="8" xfId="1" applyFont="1" applyBorder="1"/>
    <xf numFmtId="0" fontId="1" fillId="0" borderId="11" xfId="1" applyFill="1" applyBorder="1"/>
    <xf numFmtId="0" fontId="1" fillId="0" borderId="12" xfId="1" applyFill="1" applyBorder="1"/>
    <xf numFmtId="0" fontId="1" fillId="0" borderId="10" xfId="1" applyFill="1" applyBorder="1"/>
    <xf numFmtId="0" fontId="1" fillId="0" borderId="93" xfId="1" applyFill="1" applyBorder="1"/>
    <xf numFmtId="0" fontId="1" fillId="0" borderId="94" xfId="1" applyFill="1" applyBorder="1"/>
    <xf numFmtId="0" fontId="1" fillId="0" borderId="31" xfId="1" applyFill="1" applyBorder="1"/>
    <xf numFmtId="0" fontId="1" fillId="0" borderId="20" xfId="1" applyBorder="1"/>
    <xf numFmtId="0" fontId="1" fillId="0" borderId="0" xfId="1" applyFill="1" applyBorder="1" applyAlignment="1">
      <alignment horizontal="right"/>
    </xf>
  </cellXfs>
  <cellStyles count="2">
    <cellStyle name="Standard" xfId="0" builtinId="0"/>
    <cellStyle name="Standard 2" xfId="1"/>
  </cellStyles>
  <dxfs count="1"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950358500176313E-2"/>
          <c:y val="1.6443420012939549E-2"/>
          <c:w val="0.94428822092300757"/>
          <c:h val="0.95606951802941853"/>
        </c:manualLayout>
      </c:layout>
      <c:scatterChart>
        <c:scatterStyle val="lineMarker"/>
        <c:varyColors val="0"/>
        <c:ser>
          <c:idx val="252"/>
          <c:order val="0"/>
          <c:tx>
            <c:v>BoundingBox</c:v>
          </c:tx>
          <c:spPr>
            <a:ln w="635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PlotData!$CB$7:$CB$10</c:f>
              <c:numCache>
                <c:formatCode>General</c:formatCode>
                <c:ptCount val="4"/>
                <c:pt idx="0">
                  <c:v>-3.4852813742385695</c:v>
                </c:pt>
                <c:pt idx="1">
                  <c:v>13.48528137423857</c:v>
                </c:pt>
                <c:pt idx="2">
                  <c:v>13.48528137423857</c:v>
                </c:pt>
                <c:pt idx="3">
                  <c:v>-3.4852813742385695</c:v>
                </c:pt>
              </c:numCache>
            </c:numRef>
          </c:xVal>
          <c:yVal>
            <c:numRef>
              <c:f>PlotData!$CC$7:$CC$10</c:f>
              <c:numCache>
                <c:formatCode>General</c:formatCode>
                <c:ptCount val="4"/>
                <c:pt idx="0">
                  <c:v>13.48528137423857</c:v>
                </c:pt>
                <c:pt idx="1">
                  <c:v>13.48528137423857</c:v>
                </c:pt>
                <c:pt idx="2">
                  <c:v>-3.4852813742385695</c:v>
                </c:pt>
                <c:pt idx="3">
                  <c:v>-3.4852813742385695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212-419F-BA38-72C786937E16}"/>
            </c:ext>
          </c:extLst>
        </c:ser>
        <c:ser>
          <c:idx val="253"/>
          <c:order val="1"/>
          <c:tx>
            <c:v>LagerV1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[1]Symbole!$C$6:$F$6</c:f>
              <c:numCache>
                <c:formatCode>General</c:formatCode>
                <c:ptCount val="4"/>
                <c:pt idx="0">
                  <c:v>0</c:v>
                </c:pt>
                <c:pt idx="1">
                  <c:v>0.42426406871192851</c:v>
                </c:pt>
                <c:pt idx="2">
                  <c:v>-0.42426406871192851</c:v>
                </c:pt>
                <c:pt idx="3">
                  <c:v>0</c:v>
                </c:pt>
              </c:numCache>
            </c:numRef>
          </c:xVal>
          <c:yVal>
            <c:numRef>
              <c:f>[1]Symbole!$G$6:$J$6</c:f>
              <c:numCache>
                <c:formatCode>General</c:formatCode>
                <c:ptCount val="4"/>
                <c:pt idx="0">
                  <c:v>10</c:v>
                </c:pt>
                <c:pt idx="1">
                  <c:v>10.73482536700906</c:v>
                </c:pt>
                <c:pt idx="2">
                  <c:v>10.73482536700906</c:v>
                </c:pt>
                <c:pt idx="3">
                  <c:v>10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212-419F-BA38-72C786937E16}"/>
            </c:ext>
          </c:extLst>
        </c:ser>
        <c:ser>
          <c:idx val="254"/>
          <c:order val="2"/>
          <c:tx>
            <c:v>LagerV2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[1]Symbole!$C$7:$F$7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[1]Symbole!$G$7:$J$7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212-419F-BA38-72C786937E16}"/>
            </c:ext>
          </c:extLst>
        </c:ser>
        <c:ser>
          <c:idx val="23"/>
          <c:order val="3"/>
          <c:tx>
            <c:v>LagerV3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[1]Symbole!$C$8:$F$8</c:f>
              <c:numCache>
                <c:formatCode>General</c:formatCode>
                <c:ptCount val="4"/>
                <c:pt idx="0">
                  <c:v>10</c:v>
                </c:pt>
                <c:pt idx="1">
                  <c:v>10.424264068711928</c:v>
                </c:pt>
                <c:pt idx="2">
                  <c:v>9.5757359312880723</c:v>
                </c:pt>
                <c:pt idx="3">
                  <c:v>10</c:v>
                </c:pt>
              </c:numCache>
            </c:numRef>
          </c:xVal>
          <c:yVal>
            <c:numRef>
              <c:f>[1]Symbole!$G$8:$J$8</c:f>
              <c:numCache>
                <c:formatCode>General</c:formatCode>
                <c:ptCount val="4"/>
                <c:pt idx="0">
                  <c:v>0</c:v>
                </c:pt>
                <c:pt idx="1">
                  <c:v>0.7348253670090602</c:v>
                </c:pt>
                <c:pt idx="2">
                  <c:v>0.7348253670090602</c:v>
                </c:pt>
                <c:pt idx="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212-419F-BA38-72C786937E16}"/>
            </c:ext>
          </c:extLst>
        </c:ser>
        <c:ser>
          <c:idx val="24"/>
          <c:order val="4"/>
          <c:tx>
            <c:v>LagerV4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[1]Symbole!$C$9:$F$9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[1]Symbole!$G$9:$J$9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212-419F-BA38-72C786937E16}"/>
            </c:ext>
          </c:extLst>
        </c:ser>
        <c:ser>
          <c:idx val="25"/>
          <c:order val="5"/>
          <c:tx>
            <c:v>LagerV5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[1]Symbole!$C$10:$F$10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[1]Symbole!$G$10:$J$10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212-419F-BA38-72C786937E16}"/>
            </c:ext>
          </c:extLst>
        </c:ser>
        <c:ser>
          <c:idx val="26"/>
          <c:order val="6"/>
          <c:tx>
            <c:v>LagerV6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[1]Symbole!$C$11:$F$11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[1]Symbole!$G$11:$J$11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212-419F-BA38-72C786937E16}"/>
            </c:ext>
          </c:extLst>
        </c:ser>
        <c:ser>
          <c:idx val="27"/>
          <c:order val="7"/>
          <c:tx>
            <c:v>LagerV7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[1]Symbole!$C$12:$F$12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[1]Symbole!$G$12:$J$12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D212-419F-BA38-72C786937E16}"/>
            </c:ext>
          </c:extLst>
        </c:ser>
        <c:ser>
          <c:idx val="28"/>
          <c:order val="8"/>
          <c:tx>
            <c:v>LagerV8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[1]Symbole!$C$13:$F$13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[1]Symbole!$G$13:$J$13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D212-419F-BA38-72C786937E16}"/>
            </c:ext>
          </c:extLst>
        </c:ser>
        <c:ser>
          <c:idx val="29"/>
          <c:order val="9"/>
          <c:tx>
            <c:v>LagerV9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[1]Symbole!$C$14:$F$14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[1]Symbole!$G$14:$J$14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D212-419F-BA38-72C786937E16}"/>
            </c:ext>
          </c:extLst>
        </c:ser>
        <c:ser>
          <c:idx val="30"/>
          <c:order val="10"/>
          <c:tx>
            <c:v>LagerV10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[1]Symbole!$C$15:$F$15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[1]Symbole!$G$15:$J$15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D212-419F-BA38-72C786937E16}"/>
            </c:ext>
          </c:extLst>
        </c:ser>
        <c:ser>
          <c:idx val="31"/>
          <c:order val="11"/>
          <c:tx>
            <c:v>LagerV11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[1]Symbole!$C$16:$F$16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[1]Symbole!$G$16:$J$16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D212-419F-BA38-72C786937E16}"/>
            </c:ext>
          </c:extLst>
        </c:ser>
        <c:ser>
          <c:idx val="32"/>
          <c:order val="12"/>
          <c:tx>
            <c:v>LagerV12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[1]Symbole!$C$17:$F$17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[1]Symbole!$G$17:$J$17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D212-419F-BA38-72C786937E16}"/>
            </c:ext>
          </c:extLst>
        </c:ser>
        <c:ser>
          <c:idx val="33"/>
          <c:order val="13"/>
          <c:tx>
            <c:v>LagerV13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[1]Symbole!$C$18:$F$18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[1]Symbole!$G$18:$J$18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D212-419F-BA38-72C786937E16}"/>
            </c:ext>
          </c:extLst>
        </c:ser>
        <c:ser>
          <c:idx val="34"/>
          <c:order val="14"/>
          <c:tx>
            <c:v>LagerV14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[1]Symbole!$C$19:$F$19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[1]Symbole!$G$19:$J$19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D212-419F-BA38-72C786937E16}"/>
            </c:ext>
          </c:extLst>
        </c:ser>
        <c:ser>
          <c:idx val="35"/>
          <c:order val="15"/>
          <c:tx>
            <c:v>LagerV15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[1]Symbole!$C$20:$F$20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[1]Symbole!$G$20:$J$20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D212-419F-BA38-72C786937E16}"/>
            </c:ext>
          </c:extLst>
        </c:ser>
        <c:ser>
          <c:idx val="36"/>
          <c:order val="16"/>
          <c:tx>
            <c:v>LagerV16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[1]Symbole!$C$21:$F$21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[1]Symbole!$G$21:$J$21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D212-419F-BA38-72C786937E16}"/>
            </c:ext>
          </c:extLst>
        </c:ser>
        <c:ser>
          <c:idx val="37"/>
          <c:order val="17"/>
          <c:tx>
            <c:v>LagerV17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[1]Symbole!$C$22:$F$22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[1]Symbole!$G$22:$J$22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D212-419F-BA38-72C786937E16}"/>
            </c:ext>
          </c:extLst>
        </c:ser>
        <c:ser>
          <c:idx val="38"/>
          <c:order val="18"/>
          <c:tx>
            <c:v>LagerV18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[1]Symbole!$C$23:$F$23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[1]Symbole!$G$23:$J$23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D212-419F-BA38-72C786937E16}"/>
            </c:ext>
          </c:extLst>
        </c:ser>
        <c:ser>
          <c:idx val="39"/>
          <c:order val="19"/>
          <c:tx>
            <c:v>LagerV19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[1]Symbole!$C$24:$F$24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[1]Symbole!$G$24:$J$24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D212-419F-BA38-72C786937E16}"/>
            </c:ext>
          </c:extLst>
        </c:ser>
        <c:ser>
          <c:idx val="40"/>
          <c:order val="20"/>
          <c:tx>
            <c:v>LagerV20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[1]Symbole!$C$25:$F$25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[1]Symbole!$G$25:$J$25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D212-419F-BA38-72C786937E16}"/>
            </c:ext>
          </c:extLst>
        </c:ser>
        <c:ser>
          <c:idx val="41"/>
          <c:order val="21"/>
          <c:tx>
            <c:v>LagerH1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[1]Symbole!$C$29:$F$29</c:f>
              <c:numCache>
                <c:formatCode>General</c:formatCode>
                <c:ptCount val="4"/>
                <c:pt idx="0">
                  <c:v>0</c:v>
                </c:pt>
                <c:pt idx="1">
                  <c:v>0.7348253670090602</c:v>
                </c:pt>
                <c:pt idx="2">
                  <c:v>0.7348253670090602</c:v>
                </c:pt>
                <c:pt idx="3">
                  <c:v>0</c:v>
                </c:pt>
              </c:numCache>
            </c:numRef>
          </c:xVal>
          <c:yVal>
            <c:numRef>
              <c:f>[1]Symbole!$G$29:$J$29</c:f>
              <c:numCache>
                <c:formatCode>General</c:formatCode>
                <c:ptCount val="4"/>
                <c:pt idx="0">
                  <c:v>10</c:v>
                </c:pt>
                <c:pt idx="1">
                  <c:v>10.424264068711928</c:v>
                </c:pt>
                <c:pt idx="2">
                  <c:v>9.5757359312880723</c:v>
                </c:pt>
                <c:pt idx="3">
                  <c:v>10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D212-419F-BA38-72C786937E16}"/>
            </c:ext>
          </c:extLst>
        </c:ser>
        <c:ser>
          <c:idx val="42"/>
          <c:order val="22"/>
          <c:tx>
            <c:v>LagerH2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[1]Symbole!$C$30:$F$30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[1]Symbole!$G$30:$J$30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D212-419F-BA38-72C786937E16}"/>
            </c:ext>
          </c:extLst>
        </c:ser>
        <c:ser>
          <c:idx val="43"/>
          <c:order val="23"/>
          <c:tx>
            <c:v>LagerH3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[1]Symbole!$C$31:$F$31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xVal>
          <c:yVal>
            <c:numRef>
              <c:f>[1]Symbole!$G$31:$J$31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D212-419F-BA38-72C786937E16}"/>
            </c:ext>
          </c:extLst>
        </c:ser>
        <c:ser>
          <c:idx val="44"/>
          <c:order val="24"/>
          <c:tx>
            <c:v>LagerH4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[1]Symbole!$C$32:$F$32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[1]Symbole!$G$32:$J$32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D212-419F-BA38-72C786937E16}"/>
            </c:ext>
          </c:extLst>
        </c:ser>
        <c:ser>
          <c:idx val="45"/>
          <c:order val="25"/>
          <c:tx>
            <c:v>LagerH5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[1]Symbole!$C$33:$F$33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[1]Symbole!$G$33:$J$33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D212-419F-BA38-72C786937E16}"/>
            </c:ext>
          </c:extLst>
        </c:ser>
        <c:ser>
          <c:idx val="46"/>
          <c:order val="26"/>
          <c:tx>
            <c:v>LagerH6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[1]Symbole!$C$34:$F$34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[1]Symbole!$G$34:$J$34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D212-419F-BA38-72C786937E16}"/>
            </c:ext>
          </c:extLst>
        </c:ser>
        <c:ser>
          <c:idx val="47"/>
          <c:order val="27"/>
          <c:tx>
            <c:v>LagerH7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[1]Symbole!$C$35:$F$35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[1]Symbole!$G$35:$J$35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D212-419F-BA38-72C786937E16}"/>
            </c:ext>
          </c:extLst>
        </c:ser>
        <c:ser>
          <c:idx val="48"/>
          <c:order val="28"/>
          <c:tx>
            <c:v>LagerH8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[1]Symbole!$C$36:$F$36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[1]Symbole!$G$36:$J$36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D212-419F-BA38-72C786937E16}"/>
            </c:ext>
          </c:extLst>
        </c:ser>
        <c:ser>
          <c:idx val="49"/>
          <c:order val="29"/>
          <c:tx>
            <c:v>LagerH9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[1]Symbole!$C$37:$F$37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[1]Symbole!$G$37:$J$37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D212-419F-BA38-72C786937E16}"/>
            </c:ext>
          </c:extLst>
        </c:ser>
        <c:ser>
          <c:idx val="50"/>
          <c:order val="30"/>
          <c:tx>
            <c:v>LagerH10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[1]Symbole!$C$38:$F$38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[1]Symbole!$G$38:$J$38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E-D212-419F-BA38-72C786937E16}"/>
            </c:ext>
          </c:extLst>
        </c:ser>
        <c:ser>
          <c:idx val="51"/>
          <c:order val="31"/>
          <c:tx>
            <c:v>LagerH11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[1]Symbole!$C$39:$F$39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[1]Symbole!$G$39:$J$39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F-D212-419F-BA38-72C786937E16}"/>
            </c:ext>
          </c:extLst>
        </c:ser>
        <c:ser>
          <c:idx val="52"/>
          <c:order val="32"/>
          <c:tx>
            <c:v>LagerH12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[1]Symbole!$C$40:$F$40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[1]Symbole!$G$40:$J$40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0-D212-419F-BA38-72C786937E16}"/>
            </c:ext>
          </c:extLst>
        </c:ser>
        <c:ser>
          <c:idx val="53"/>
          <c:order val="33"/>
          <c:tx>
            <c:v>LagerH13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[1]Symbole!$C$41:$F$41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[1]Symbole!$G$41:$J$41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1-D212-419F-BA38-72C786937E16}"/>
            </c:ext>
          </c:extLst>
        </c:ser>
        <c:ser>
          <c:idx val="54"/>
          <c:order val="34"/>
          <c:tx>
            <c:v>LagerH14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[1]Symbole!$C$42:$F$42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[1]Symbole!$G$42:$J$42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2-D212-419F-BA38-72C786937E16}"/>
            </c:ext>
          </c:extLst>
        </c:ser>
        <c:ser>
          <c:idx val="55"/>
          <c:order val="35"/>
          <c:tx>
            <c:v>LagerH15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[1]Symbole!$C$43:$F$43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[1]Symbole!$G$43:$J$43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3-D212-419F-BA38-72C786937E16}"/>
            </c:ext>
          </c:extLst>
        </c:ser>
        <c:ser>
          <c:idx val="56"/>
          <c:order val="36"/>
          <c:tx>
            <c:v>LagerH16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[1]Symbole!$C$44:$F$44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[1]Symbole!$G$44:$J$44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4-D212-419F-BA38-72C786937E16}"/>
            </c:ext>
          </c:extLst>
        </c:ser>
        <c:ser>
          <c:idx val="57"/>
          <c:order val="37"/>
          <c:tx>
            <c:v>LagerH17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[1]Symbole!$C$45:$F$45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[1]Symbole!$G$45:$J$45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5-D212-419F-BA38-72C786937E16}"/>
            </c:ext>
          </c:extLst>
        </c:ser>
        <c:ser>
          <c:idx val="58"/>
          <c:order val="38"/>
          <c:tx>
            <c:v>LagerH18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[1]Symbole!$C$46:$F$46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[1]Symbole!$G$46:$J$46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6-D212-419F-BA38-72C786937E16}"/>
            </c:ext>
          </c:extLst>
        </c:ser>
        <c:ser>
          <c:idx val="59"/>
          <c:order val="39"/>
          <c:tx>
            <c:v>LagerH19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[1]Symbole!$C$47:$F$47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[1]Symbole!$G$47:$J$47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7-D212-419F-BA38-72C786937E16}"/>
            </c:ext>
          </c:extLst>
        </c:ser>
        <c:ser>
          <c:idx val="60"/>
          <c:order val="40"/>
          <c:tx>
            <c:v>LagerH20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[1]Symbole!$C$48:$F$48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[1]Symbole!$G$48:$J$48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8-D212-419F-BA38-72C786937E16}"/>
            </c:ext>
          </c:extLst>
        </c:ser>
        <c:ser>
          <c:idx val="61"/>
          <c:order val="41"/>
          <c:tx>
            <c:v>LagerR1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[1]Symbole!$C$52:$G$52</c:f>
              <c:numCache>
                <c:formatCode>General</c:formatCode>
                <c:ptCount val="5"/>
                <c:pt idx="0">
                  <c:v>0.21213203435596426</c:v>
                </c:pt>
                <c:pt idx="1">
                  <c:v>-0.21213203435596426</c:v>
                </c:pt>
                <c:pt idx="2">
                  <c:v>-0.21213203435596426</c:v>
                </c:pt>
                <c:pt idx="3">
                  <c:v>0.21213203435596426</c:v>
                </c:pt>
                <c:pt idx="4">
                  <c:v>0.21213203435596426</c:v>
                </c:pt>
              </c:numCache>
            </c:numRef>
          </c:xVal>
          <c:yVal>
            <c:numRef>
              <c:f>[1]Symbole!$H$52:$L$52</c:f>
              <c:numCache>
                <c:formatCode>General</c:formatCode>
                <c:ptCount val="5"/>
                <c:pt idx="0">
                  <c:v>9.7878679656440362</c:v>
                </c:pt>
                <c:pt idx="1">
                  <c:v>9.7878679656440362</c:v>
                </c:pt>
                <c:pt idx="2">
                  <c:v>10.212132034355964</c:v>
                </c:pt>
                <c:pt idx="3">
                  <c:v>10.212132034355964</c:v>
                </c:pt>
                <c:pt idx="4">
                  <c:v>9.7878679656440362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D212-419F-BA38-72C786937E16}"/>
            </c:ext>
          </c:extLst>
        </c:ser>
        <c:ser>
          <c:idx val="62"/>
          <c:order val="42"/>
          <c:tx>
            <c:v>LagerR2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[1]Symbole!$C$53:$G$53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[1]Symbole!$H$53:$L$53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A-D212-419F-BA38-72C786937E16}"/>
            </c:ext>
          </c:extLst>
        </c:ser>
        <c:ser>
          <c:idx val="63"/>
          <c:order val="43"/>
          <c:tx>
            <c:v>LagerR3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[1]Symbole!$C$54:$G$54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xVal>
          <c:yVal>
            <c:numRef>
              <c:f>[1]Symbole!$H$54:$L$54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B-D212-419F-BA38-72C786937E16}"/>
            </c:ext>
          </c:extLst>
        </c:ser>
        <c:ser>
          <c:idx val="64"/>
          <c:order val="44"/>
          <c:tx>
            <c:v>LagerR4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[1]Symbole!$C$55:$G$55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[1]Symbole!$H$55:$L$55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C-D212-419F-BA38-72C786937E16}"/>
            </c:ext>
          </c:extLst>
        </c:ser>
        <c:ser>
          <c:idx val="65"/>
          <c:order val="45"/>
          <c:tx>
            <c:v>LagerR5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[1]Symbole!$C$56:$G$56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[1]Symbole!$H$56:$L$56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D-D212-419F-BA38-72C786937E16}"/>
            </c:ext>
          </c:extLst>
        </c:ser>
        <c:ser>
          <c:idx val="66"/>
          <c:order val="46"/>
          <c:tx>
            <c:v>LagerR6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[1]Symbole!$C$57:$G$57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[1]Symbole!$H$57:$L$57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E-D212-419F-BA38-72C786937E16}"/>
            </c:ext>
          </c:extLst>
        </c:ser>
        <c:ser>
          <c:idx val="67"/>
          <c:order val="47"/>
          <c:tx>
            <c:v>LagerR7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[1]Symbole!$C$58:$G$58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[1]Symbole!$H$58:$L$58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F-D212-419F-BA38-72C786937E16}"/>
            </c:ext>
          </c:extLst>
        </c:ser>
        <c:ser>
          <c:idx val="68"/>
          <c:order val="48"/>
          <c:tx>
            <c:v>LagerR8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[1]Symbole!$C$59:$G$59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[1]Symbole!$H$59:$L$59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0-D212-419F-BA38-72C786937E16}"/>
            </c:ext>
          </c:extLst>
        </c:ser>
        <c:ser>
          <c:idx val="69"/>
          <c:order val="49"/>
          <c:tx>
            <c:v>LagerR9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[1]Symbole!$C$60:$G$60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[1]Symbole!$H$60:$L$60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1-D212-419F-BA38-72C786937E16}"/>
            </c:ext>
          </c:extLst>
        </c:ser>
        <c:ser>
          <c:idx val="70"/>
          <c:order val="50"/>
          <c:tx>
            <c:v>LagerR10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[1]Symbole!$C$61:$G$61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[1]Symbole!$H$61:$L$61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2-D212-419F-BA38-72C786937E16}"/>
            </c:ext>
          </c:extLst>
        </c:ser>
        <c:ser>
          <c:idx val="71"/>
          <c:order val="51"/>
          <c:tx>
            <c:v>LagerR11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[1]Symbole!$C$62:$G$62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[1]Symbole!$H$62:$L$62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3-D212-419F-BA38-72C786937E16}"/>
            </c:ext>
          </c:extLst>
        </c:ser>
        <c:ser>
          <c:idx val="72"/>
          <c:order val="52"/>
          <c:tx>
            <c:v>LagerR12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[1]Symbole!$C$63:$G$63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[1]Symbole!$H$63:$L$63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4-D212-419F-BA38-72C786937E16}"/>
            </c:ext>
          </c:extLst>
        </c:ser>
        <c:ser>
          <c:idx val="73"/>
          <c:order val="53"/>
          <c:tx>
            <c:v>LagerR13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[1]Symbole!$C$64:$G$64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[1]Symbole!$H$64:$L$64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5-D212-419F-BA38-72C786937E16}"/>
            </c:ext>
          </c:extLst>
        </c:ser>
        <c:ser>
          <c:idx val="74"/>
          <c:order val="54"/>
          <c:tx>
            <c:v>LagerR14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[1]Symbole!$C$65:$G$65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[1]Symbole!$H$65:$L$65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6-D212-419F-BA38-72C786937E16}"/>
            </c:ext>
          </c:extLst>
        </c:ser>
        <c:ser>
          <c:idx val="75"/>
          <c:order val="55"/>
          <c:tx>
            <c:v>LagerR15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[1]Symbole!$C$66:$G$66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[1]Symbole!$H$66:$L$66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7-D212-419F-BA38-72C786937E16}"/>
            </c:ext>
          </c:extLst>
        </c:ser>
        <c:ser>
          <c:idx val="76"/>
          <c:order val="56"/>
          <c:tx>
            <c:v>LagerR16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[1]Symbole!$C$67:$G$67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[1]Symbole!$H$67:$L$67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8-D212-419F-BA38-72C786937E16}"/>
            </c:ext>
          </c:extLst>
        </c:ser>
        <c:ser>
          <c:idx val="77"/>
          <c:order val="57"/>
          <c:tx>
            <c:v>LagerR17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[1]Symbole!$C$68:$G$68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[1]Symbole!$H$68:$L$68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9-D212-419F-BA38-72C786937E16}"/>
            </c:ext>
          </c:extLst>
        </c:ser>
        <c:ser>
          <c:idx val="78"/>
          <c:order val="58"/>
          <c:tx>
            <c:v>LagerR18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[1]Symbole!$C$69:$G$69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[1]Symbole!$H$69:$L$69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A-D212-419F-BA38-72C786937E16}"/>
            </c:ext>
          </c:extLst>
        </c:ser>
        <c:ser>
          <c:idx val="79"/>
          <c:order val="59"/>
          <c:tx>
            <c:v>LagerR19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[1]Symbole!$C$70:$G$70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[1]Symbole!$H$70:$L$70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B-D212-419F-BA38-72C786937E16}"/>
            </c:ext>
          </c:extLst>
        </c:ser>
        <c:ser>
          <c:idx val="80"/>
          <c:order val="60"/>
          <c:tx>
            <c:v>LagerR20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[1]Symbole!$C$71:$G$71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[1]Symbole!$H$71:$L$71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C-D212-419F-BA38-72C786937E16}"/>
            </c:ext>
          </c:extLst>
        </c:ser>
        <c:ser>
          <c:idx val="121"/>
          <c:order val="61"/>
          <c:tx>
            <c:v>Knotenmoment1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[1]KLasten!$C$50:$L$50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xVal>
          <c:yVal>
            <c:numRef>
              <c:f>[1]KLasten!$M$50:$V$50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D-D212-419F-BA38-72C786937E16}"/>
            </c:ext>
          </c:extLst>
        </c:ser>
        <c:ser>
          <c:idx val="122"/>
          <c:order val="62"/>
          <c:tx>
            <c:v>Knotenmoment2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[1]KLasten!$C$51:$L$51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xVal>
          <c:yVal>
            <c:numRef>
              <c:f>[1]KLasten!$M$51:$V$51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E-D212-419F-BA38-72C786937E16}"/>
            </c:ext>
          </c:extLst>
        </c:ser>
        <c:ser>
          <c:idx val="123"/>
          <c:order val="63"/>
          <c:tx>
            <c:v>Knotenmoment3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[1]KLasten!$C$52:$L$52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xVal>
          <c:yVal>
            <c:numRef>
              <c:f>[1]KLasten!$M$52:$V$52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F-D212-419F-BA38-72C786937E16}"/>
            </c:ext>
          </c:extLst>
        </c:ser>
        <c:ser>
          <c:idx val="124"/>
          <c:order val="64"/>
          <c:tx>
            <c:v>Knotenmoment4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[1]KLasten!$C$53:$L$53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xVal>
          <c:yVal>
            <c:numRef>
              <c:f>[1]KLasten!$M$53:$V$53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0-D212-419F-BA38-72C786937E16}"/>
            </c:ext>
          </c:extLst>
        </c:ser>
        <c:ser>
          <c:idx val="125"/>
          <c:order val="65"/>
          <c:tx>
            <c:v>Knotenmoment5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[1]KLasten!$C$54:$L$54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xVal>
          <c:yVal>
            <c:numRef>
              <c:f>[1]KLasten!$M$54:$V$54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1-D212-419F-BA38-72C786937E16}"/>
            </c:ext>
          </c:extLst>
        </c:ser>
        <c:ser>
          <c:idx val="126"/>
          <c:order val="66"/>
          <c:tx>
            <c:v>Knotenmoment6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[1]KLasten!$C$55:$L$55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xVal>
          <c:yVal>
            <c:numRef>
              <c:f>[1]KLasten!$M$55:$V$55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2-D212-419F-BA38-72C786937E16}"/>
            </c:ext>
          </c:extLst>
        </c:ser>
        <c:ser>
          <c:idx val="127"/>
          <c:order val="67"/>
          <c:tx>
            <c:v>Knotenmoment7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[1]KLasten!$C$56:$L$56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xVal>
          <c:yVal>
            <c:numRef>
              <c:f>[1]KLasten!$M$56:$V$56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3-D212-419F-BA38-72C786937E16}"/>
            </c:ext>
          </c:extLst>
        </c:ser>
        <c:ser>
          <c:idx val="128"/>
          <c:order val="68"/>
          <c:tx>
            <c:v>Knotenmoment8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[1]KLasten!$C$57:$L$57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xVal>
          <c:yVal>
            <c:numRef>
              <c:f>[1]KLasten!$M$57:$V$57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4-D212-419F-BA38-72C786937E16}"/>
            </c:ext>
          </c:extLst>
        </c:ser>
        <c:ser>
          <c:idx val="129"/>
          <c:order val="69"/>
          <c:tx>
            <c:v>Knotenmoment9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[1]KLasten!$C$58:$L$58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xVal>
          <c:yVal>
            <c:numRef>
              <c:f>[1]KLasten!$M$58:$V$58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5-D212-419F-BA38-72C786937E16}"/>
            </c:ext>
          </c:extLst>
        </c:ser>
        <c:ser>
          <c:idx val="130"/>
          <c:order val="70"/>
          <c:tx>
            <c:v>Knotenmoment10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[1]KLasten!$C$59:$L$59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xVal>
          <c:yVal>
            <c:numRef>
              <c:f>[1]KLasten!$M$59:$V$59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6-D212-419F-BA38-72C786937E16}"/>
            </c:ext>
          </c:extLst>
        </c:ser>
        <c:ser>
          <c:idx val="131"/>
          <c:order val="71"/>
          <c:tx>
            <c:v>Knotenmoment11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[1]KLasten!$C$60:$L$60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xVal>
          <c:yVal>
            <c:numRef>
              <c:f>[1]KLasten!$M$60:$V$60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7-D212-419F-BA38-72C786937E16}"/>
            </c:ext>
          </c:extLst>
        </c:ser>
        <c:ser>
          <c:idx val="132"/>
          <c:order val="72"/>
          <c:tx>
            <c:v>Knotenmoment12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[1]KLasten!$C$61:$L$61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xVal>
          <c:yVal>
            <c:numRef>
              <c:f>[1]KLasten!$M$61:$V$61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8-D212-419F-BA38-72C786937E16}"/>
            </c:ext>
          </c:extLst>
        </c:ser>
        <c:ser>
          <c:idx val="133"/>
          <c:order val="73"/>
          <c:tx>
            <c:v>Knotenmoment13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[1]KLasten!$C$62:$L$62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xVal>
          <c:yVal>
            <c:numRef>
              <c:f>[1]KLasten!$M$62:$V$62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9-D212-419F-BA38-72C786937E16}"/>
            </c:ext>
          </c:extLst>
        </c:ser>
        <c:ser>
          <c:idx val="134"/>
          <c:order val="74"/>
          <c:tx>
            <c:v>Knotenmoment14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[1]KLasten!$C$63:$L$63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xVal>
          <c:yVal>
            <c:numRef>
              <c:f>[1]KLasten!$M$63:$V$63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A-D212-419F-BA38-72C786937E16}"/>
            </c:ext>
          </c:extLst>
        </c:ser>
        <c:ser>
          <c:idx val="135"/>
          <c:order val="75"/>
          <c:tx>
            <c:v>Knotenmoment15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[1]KLasten!$C$64:$L$64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xVal>
          <c:yVal>
            <c:numRef>
              <c:f>[1]KLasten!$M$64:$V$64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B-D212-419F-BA38-72C786937E16}"/>
            </c:ext>
          </c:extLst>
        </c:ser>
        <c:ser>
          <c:idx val="136"/>
          <c:order val="76"/>
          <c:tx>
            <c:v>Knotenmoment16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[1]KLasten!$C$65:$L$65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xVal>
          <c:yVal>
            <c:numRef>
              <c:f>[1]KLasten!$M$65:$V$65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C-D212-419F-BA38-72C786937E16}"/>
            </c:ext>
          </c:extLst>
        </c:ser>
        <c:ser>
          <c:idx val="137"/>
          <c:order val="77"/>
          <c:tx>
            <c:v>Knotenmoment17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[1]KLasten!$C$66:$L$66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xVal>
          <c:yVal>
            <c:numRef>
              <c:f>[1]KLasten!$M$66:$V$66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D-D212-419F-BA38-72C786937E16}"/>
            </c:ext>
          </c:extLst>
        </c:ser>
        <c:ser>
          <c:idx val="138"/>
          <c:order val="78"/>
          <c:tx>
            <c:v>Knotenmoment18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[1]KLasten!$C$67:$L$67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xVal>
          <c:yVal>
            <c:numRef>
              <c:f>[1]KLasten!$M$67:$V$67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E-D212-419F-BA38-72C786937E16}"/>
            </c:ext>
          </c:extLst>
        </c:ser>
        <c:ser>
          <c:idx val="139"/>
          <c:order val="79"/>
          <c:tx>
            <c:v>Knotenmoment19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[1]KLasten!$C$68:$L$68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xVal>
          <c:yVal>
            <c:numRef>
              <c:f>[1]KLasten!$M$68:$V$68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F-D212-419F-BA38-72C786937E16}"/>
            </c:ext>
          </c:extLst>
        </c:ser>
        <c:ser>
          <c:idx val="140"/>
          <c:order val="80"/>
          <c:tx>
            <c:v>Knotenmoment20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[1]KLasten!$C$69:$L$69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xVal>
          <c:yVal>
            <c:numRef>
              <c:f>[1]KLasten!$M$69:$V$69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0-D212-419F-BA38-72C786937E16}"/>
            </c:ext>
          </c:extLst>
        </c:ser>
        <c:ser>
          <c:idx val="0"/>
          <c:order val="81"/>
          <c:tx>
            <c:v>Element:1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System!$C$122:$D$122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System!$E$122:$F$122</c:f>
              <c:numCache>
                <c:formatCode>General</c:formatCode>
                <c:ptCount val="2"/>
                <c:pt idx="0">
                  <c:v>10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1-D212-419F-BA38-72C786937E16}"/>
            </c:ext>
          </c:extLst>
        </c:ser>
        <c:ser>
          <c:idx val="1"/>
          <c:order val="82"/>
          <c:tx>
            <c:v>Element:2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System!$C$123:$D$123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xVal>
          <c:yVal>
            <c:numRef>
              <c:f>System!$E$123:$F$123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2-D212-419F-BA38-72C786937E16}"/>
            </c:ext>
          </c:extLst>
        </c:ser>
        <c:ser>
          <c:idx val="2"/>
          <c:order val="83"/>
          <c:tx>
            <c:v>Element:3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System!$C$124:$D$124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System!$E$124:$F$124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3-D212-419F-BA38-72C786937E16}"/>
            </c:ext>
          </c:extLst>
        </c:ser>
        <c:ser>
          <c:idx val="3"/>
          <c:order val="84"/>
          <c:tx>
            <c:v>Element:4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System!$C$125:$D$125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System!$E$125:$F$125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4-D212-419F-BA38-72C786937E16}"/>
            </c:ext>
          </c:extLst>
        </c:ser>
        <c:ser>
          <c:idx val="4"/>
          <c:order val="85"/>
          <c:tx>
            <c:v>Element:5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System!$C$126:$D$126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System!$E$126:$F$126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5-D212-419F-BA38-72C786937E16}"/>
            </c:ext>
          </c:extLst>
        </c:ser>
        <c:ser>
          <c:idx val="5"/>
          <c:order val="86"/>
          <c:tx>
            <c:v>Element:6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System!$C$127:$D$127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System!$E$127:$F$127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6-D212-419F-BA38-72C786937E16}"/>
            </c:ext>
          </c:extLst>
        </c:ser>
        <c:ser>
          <c:idx val="6"/>
          <c:order val="87"/>
          <c:tx>
            <c:v>Element:7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System!$C$128:$D$128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System!$E$128:$F$128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7-D212-419F-BA38-72C786937E16}"/>
            </c:ext>
          </c:extLst>
        </c:ser>
        <c:ser>
          <c:idx val="7"/>
          <c:order val="88"/>
          <c:tx>
            <c:v>Element:8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System!$C$129:$D$129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System!$E$129:$F$129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8-D212-419F-BA38-72C786937E16}"/>
            </c:ext>
          </c:extLst>
        </c:ser>
        <c:ser>
          <c:idx val="8"/>
          <c:order val="89"/>
          <c:tx>
            <c:v>Element:9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System!$C$130:$D$130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System!$E$130:$F$130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9-D212-419F-BA38-72C786937E16}"/>
            </c:ext>
          </c:extLst>
        </c:ser>
        <c:ser>
          <c:idx val="9"/>
          <c:order val="90"/>
          <c:tx>
            <c:v>Element:10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System!$C$131:$D$131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System!$E$131:$F$131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A-D212-419F-BA38-72C786937E16}"/>
            </c:ext>
          </c:extLst>
        </c:ser>
        <c:ser>
          <c:idx val="10"/>
          <c:order val="91"/>
          <c:tx>
            <c:v>Element:11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System!$C$132:$D$132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System!$E$132:$F$132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B-D212-419F-BA38-72C786937E16}"/>
            </c:ext>
          </c:extLst>
        </c:ser>
        <c:ser>
          <c:idx val="11"/>
          <c:order val="92"/>
          <c:tx>
            <c:v>Element:12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System!$C$133:$D$133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System!$E$133:$F$133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C-D212-419F-BA38-72C786937E16}"/>
            </c:ext>
          </c:extLst>
        </c:ser>
        <c:ser>
          <c:idx val="12"/>
          <c:order val="93"/>
          <c:tx>
            <c:v>Element:13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System!$C$134:$D$134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System!$E$134:$F$134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D-D212-419F-BA38-72C786937E16}"/>
            </c:ext>
          </c:extLst>
        </c:ser>
        <c:ser>
          <c:idx val="13"/>
          <c:order val="94"/>
          <c:tx>
            <c:v>Element:14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System!$C$135:$D$135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System!$E$135:$F$135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E-D212-419F-BA38-72C786937E16}"/>
            </c:ext>
          </c:extLst>
        </c:ser>
        <c:ser>
          <c:idx val="14"/>
          <c:order val="95"/>
          <c:tx>
            <c:v>Element:15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System!$C$136:$D$136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System!$E$136:$F$136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F-D212-419F-BA38-72C786937E16}"/>
            </c:ext>
          </c:extLst>
        </c:ser>
        <c:ser>
          <c:idx val="15"/>
          <c:order val="96"/>
          <c:tx>
            <c:v>Element:16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System!$C$137:$D$137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System!$E$137:$F$137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0-D212-419F-BA38-72C786937E16}"/>
            </c:ext>
          </c:extLst>
        </c:ser>
        <c:ser>
          <c:idx val="16"/>
          <c:order val="97"/>
          <c:tx>
            <c:v>Element:17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System!$C$138:$D$138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System!$E$138:$F$138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1-D212-419F-BA38-72C786937E16}"/>
            </c:ext>
          </c:extLst>
        </c:ser>
        <c:ser>
          <c:idx val="17"/>
          <c:order val="98"/>
          <c:tx>
            <c:v>Element:18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System!$C$139:$D$139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System!$E$139:$F$139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2-D212-419F-BA38-72C786937E16}"/>
            </c:ext>
          </c:extLst>
        </c:ser>
        <c:ser>
          <c:idx val="18"/>
          <c:order val="99"/>
          <c:tx>
            <c:v>Element:19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System!$C$140:$D$140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System!$E$140:$F$140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3-D212-419F-BA38-72C786937E16}"/>
            </c:ext>
          </c:extLst>
        </c:ser>
        <c:ser>
          <c:idx val="19"/>
          <c:order val="100"/>
          <c:tx>
            <c:v>Element:20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System!$C$141:$D$141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System!$E$141:$F$141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4-D212-419F-BA38-72C786937E16}"/>
            </c:ext>
          </c:extLst>
        </c:ser>
        <c:ser>
          <c:idx val="161"/>
          <c:order val="101"/>
          <c:tx>
            <c:v>Element:21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System!$C$142:$D$142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System!$E$142:$F$142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5-D212-419F-BA38-72C786937E16}"/>
            </c:ext>
          </c:extLst>
        </c:ser>
        <c:ser>
          <c:idx val="162"/>
          <c:order val="102"/>
          <c:tx>
            <c:v>Element:22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System!$C$143:$D$143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System!$E$143:$F$143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6-D212-419F-BA38-72C786937E16}"/>
            </c:ext>
          </c:extLst>
        </c:ser>
        <c:ser>
          <c:idx val="163"/>
          <c:order val="103"/>
          <c:tx>
            <c:v>Element:23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System!$C$144:$D$144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System!$E$144:$F$144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7-D212-419F-BA38-72C786937E16}"/>
            </c:ext>
          </c:extLst>
        </c:ser>
        <c:ser>
          <c:idx val="164"/>
          <c:order val="104"/>
          <c:tx>
            <c:v>Element:24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System!$C$145:$D$145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System!$E$145:$F$145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8-D212-419F-BA38-72C786937E16}"/>
            </c:ext>
          </c:extLst>
        </c:ser>
        <c:ser>
          <c:idx val="165"/>
          <c:order val="105"/>
          <c:tx>
            <c:v>Element:25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System!$C$146:$D$146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System!$E$146:$F$146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9-D212-419F-BA38-72C786937E16}"/>
            </c:ext>
          </c:extLst>
        </c:ser>
        <c:ser>
          <c:idx val="166"/>
          <c:order val="106"/>
          <c:tx>
            <c:v>Element:26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System!$C$147:$D$147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System!$E$147:$F$147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A-D212-419F-BA38-72C786937E16}"/>
            </c:ext>
          </c:extLst>
        </c:ser>
        <c:ser>
          <c:idx val="167"/>
          <c:order val="107"/>
          <c:tx>
            <c:v>Element:27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System!$C$148:$D$148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System!$E$148:$F$148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B-D212-419F-BA38-72C786937E16}"/>
            </c:ext>
          </c:extLst>
        </c:ser>
        <c:ser>
          <c:idx val="168"/>
          <c:order val="108"/>
          <c:tx>
            <c:v>Element:28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System!$C$149:$D$149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System!$E$149:$F$149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C-D212-419F-BA38-72C786937E16}"/>
            </c:ext>
          </c:extLst>
        </c:ser>
        <c:ser>
          <c:idx val="169"/>
          <c:order val="109"/>
          <c:tx>
            <c:v>Element:29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System!$C$150:$D$150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System!$E$150:$F$150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D-D212-419F-BA38-72C786937E16}"/>
            </c:ext>
          </c:extLst>
        </c:ser>
        <c:ser>
          <c:idx val="170"/>
          <c:order val="110"/>
          <c:tx>
            <c:v>Element:30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System!$C$151:$D$151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System!$E$151:$F$151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E-D212-419F-BA38-72C786937E16}"/>
            </c:ext>
          </c:extLst>
        </c:ser>
        <c:ser>
          <c:idx val="172"/>
          <c:order val="111"/>
          <c:tx>
            <c:v>Element:32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System!$C$153:$D$153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System!$E$153:$F$153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F-D212-419F-BA38-72C786937E16}"/>
            </c:ext>
          </c:extLst>
        </c:ser>
        <c:ser>
          <c:idx val="173"/>
          <c:order val="112"/>
          <c:tx>
            <c:v>Element:33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System!$C$154:$D$154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System!$E$154:$F$154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0-D212-419F-BA38-72C786937E16}"/>
            </c:ext>
          </c:extLst>
        </c:ser>
        <c:ser>
          <c:idx val="174"/>
          <c:order val="113"/>
          <c:tx>
            <c:v>Element:34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System!$C$155:$D$155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System!$E$155:$F$155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1-D212-419F-BA38-72C786937E16}"/>
            </c:ext>
          </c:extLst>
        </c:ser>
        <c:ser>
          <c:idx val="175"/>
          <c:order val="114"/>
          <c:tx>
            <c:v>Element:35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System!$C$156:$D$156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System!$E$156:$F$156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2-D212-419F-BA38-72C786937E16}"/>
            </c:ext>
          </c:extLst>
        </c:ser>
        <c:ser>
          <c:idx val="176"/>
          <c:order val="115"/>
          <c:tx>
            <c:v>Element:36</c:v>
          </c:tx>
          <c:spPr>
            <a:ln w="19050">
              <a:solidFill>
                <a:schemeClr val="tx1"/>
              </a:solidFill>
              <a:prstDash val="solid"/>
              <a:round/>
            </a:ln>
          </c:spPr>
          <c:marker>
            <c:symbol val="none"/>
          </c:marker>
          <c:xVal>
            <c:numRef>
              <c:f>System!$C$157:$D$157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System!$E$157:$F$157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3-D212-419F-BA38-72C786937E16}"/>
            </c:ext>
          </c:extLst>
        </c:ser>
        <c:ser>
          <c:idx val="177"/>
          <c:order val="116"/>
          <c:tx>
            <c:v>Element:37</c:v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System!$C$158:$D$158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System!$E$158:$F$158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4-D212-419F-BA38-72C786937E16}"/>
            </c:ext>
          </c:extLst>
        </c:ser>
        <c:ser>
          <c:idx val="178"/>
          <c:order val="117"/>
          <c:tx>
            <c:v>Element:38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System!$C$159:$D$159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System!$E$159:$F$159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5-D212-419F-BA38-72C786937E16}"/>
            </c:ext>
          </c:extLst>
        </c:ser>
        <c:ser>
          <c:idx val="179"/>
          <c:order val="118"/>
          <c:tx>
            <c:v>Element:39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System!$C$160:$D$160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System!$E$160:$F$160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6-D212-419F-BA38-72C786937E16}"/>
            </c:ext>
          </c:extLst>
        </c:ser>
        <c:ser>
          <c:idx val="180"/>
          <c:order val="119"/>
          <c:tx>
            <c:v>Element:40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System!$C$161:$D$161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System!$E$161:$F$161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7-D212-419F-BA38-72C786937E16}"/>
            </c:ext>
          </c:extLst>
        </c:ser>
        <c:ser>
          <c:idx val="141"/>
          <c:order val="120"/>
          <c:tx>
            <c:v>Elementlast1</c:v>
          </c:tx>
          <c:spPr>
            <a:ln w="12700"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[1]ELasten!$B$47:$R$47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xVal>
          <c:yVal>
            <c:numRef>
              <c:f>[1]ELasten!$S$47:$AI$47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8-D212-419F-BA38-72C786937E16}"/>
            </c:ext>
          </c:extLst>
        </c:ser>
        <c:ser>
          <c:idx val="142"/>
          <c:order val="121"/>
          <c:tx>
            <c:v>Elementlast2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[1]ELasten!$B$48:$R$48</c:f>
              <c:numCache>
                <c:formatCode>General</c:formatCode>
                <c:ptCount val="17"/>
                <c:pt idx="0">
                  <c:v>0.50911688245431419</c:v>
                </c:pt>
                <c:pt idx="1">
                  <c:v>0.50911688245431419</c:v>
                </c:pt>
                <c:pt idx="2">
                  <c:v>0.67882250993908566</c:v>
                </c:pt>
                <c:pt idx="3">
                  <c:v>0.33941125496954277</c:v>
                </c:pt>
                <c:pt idx="4">
                  <c:v>0.50911688245431419</c:v>
                </c:pt>
                <c:pt idx="5">
                  <c:v>9.4908831175456854</c:v>
                </c:pt>
                <c:pt idx="6">
                  <c:v>9.4908831175456854</c:v>
                </c:pt>
                <c:pt idx="7">
                  <c:v>9.4908831175456854</c:v>
                </c:pt>
                <c:pt idx="8">
                  <c:v>9.4908831175456854</c:v>
                </c:pt>
                <c:pt idx="9">
                  <c:v>9.6605887450304575</c:v>
                </c:pt>
                <c:pt idx="10">
                  <c:v>9.3211774900609132</c:v>
                </c:pt>
                <c:pt idx="11">
                  <c:v>9.4908831175456854</c:v>
                </c:pt>
                <c:pt idx="12">
                  <c:v>9.4908831175456854</c:v>
                </c:pt>
                <c:pt idx="13">
                  <c:v>9.4908831175456854</c:v>
                </c:pt>
                <c:pt idx="14">
                  <c:v>9.4908831175456854</c:v>
                </c:pt>
                <c:pt idx="15">
                  <c:v>9.4908831175456854</c:v>
                </c:pt>
                <c:pt idx="16">
                  <c:v>0.50911688245431419</c:v>
                </c:pt>
              </c:numCache>
            </c:numRef>
          </c:xVal>
          <c:yVal>
            <c:numRef>
              <c:f>[1]ELasten!$S$48:$AI$48</c:f>
              <c:numCache>
                <c:formatCode>General</c:formatCode>
                <c:ptCount val="17"/>
                <c:pt idx="0">
                  <c:v>-2.206173157302028</c:v>
                </c:pt>
                <c:pt idx="1">
                  <c:v>-0.50911688245431419</c:v>
                </c:pt>
                <c:pt idx="2">
                  <c:v>-1.103086578651014</c:v>
                </c:pt>
                <c:pt idx="3">
                  <c:v>-1.103086578651014</c:v>
                </c:pt>
                <c:pt idx="4">
                  <c:v>-0.50911688245431419</c:v>
                </c:pt>
                <c:pt idx="5">
                  <c:v>-0.50911688245431419</c:v>
                </c:pt>
                <c:pt idx="6">
                  <c:v>-0.50911688245431419</c:v>
                </c:pt>
                <c:pt idx="7">
                  <c:v>-0.50911688245431419</c:v>
                </c:pt>
                <c:pt idx="8">
                  <c:v>-0.50911688245431419</c:v>
                </c:pt>
                <c:pt idx="9">
                  <c:v>-1.103086578651014</c:v>
                </c:pt>
                <c:pt idx="10">
                  <c:v>-1.103086578651014</c:v>
                </c:pt>
                <c:pt idx="11">
                  <c:v>-0.50911688245431419</c:v>
                </c:pt>
                <c:pt idx="12">
                  <c:v>-2.206173157302028</c:v>
                </c:pt>
                <c:pt idx="13">
                  <c:v>-2.206173157302028</c:v>
                </c:pt>
                <c:pt idx="14">
                  <c:v>-2.206173157302028</c:v>
                </c:pt>
                <c:pt idx="15">
                  <c:v>-2.206173157302028</c:v>
                </c:pt>
                <c:pt idx="16">
                  <c:v>-2.206173157302028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9-D212-419F-BA38-72C786937E16}"/>
            </c:ext>
          </c:extLst>
        </c:ser>
        <c:ser>
          <c:idx val="143"/>
          <c:order val="122"/>
          <c:tx>
            <c:v>Elementlast3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[1]ELasten!$B$49:$R$49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xVal>
          <c:yVal>
            <c:numRef>
              <c:f>[1]ELasten!$S$49:$AI$49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A-D212-419F-BA38-72C786937E16}"/>
            </c:ext>
          </c:extLst>
        </c:ser>
        <c:ser>
          <c:idx val="144"/>
          <c:order val="123"/>
          <c:tx>
            <c:v>Elementlast4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[1]ELasten!$B$50:$R$50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xVal>
          <c:yVal>
            <c:numRef>
              <c:f>[1]ELasten!$S$50:$AI$50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B-D212-419F-BA38-72C786937E16}"/>
            </c:ext>
          </c:extLst>
        </c:ser>
        <c:ser>
          <c:idx val="145"/>
          <c:order val="124"/>
          <c:tx>
            <c:v>Elementlast5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[1]ELasten!$B$51:$R$51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xVal>
          <c:yVal>
            <c:numRef>
              <c:f>[1]ELasten!$S$51:$AI$51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C-D212-419F-BA38-72C786937E16}"/>
            </c:ext>
          </c:extLst>
        </c:ser>
        <c:ser>
          <c:idx val="146"/>
          <c:order val="125"/>
          <c:tx>
            <c:v>Elementlast6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[1]ELasten!$B$52:$R$52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xVal>
          <c:yVal>
            <c:numRef>
              <c:f>[1]ELasten!$S$52:$AI$52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D-D212-419F-BA38-72C786937E16}"/>
            </c:ext>
          </c:extLst>
        </c:ser>
        <c:ser>
          <c:idx val="147"/>
          <c:order val="126"/>
          <c:tx>
            <c:v>Elementlast7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[1]ELasten!$B$53:$R$53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xVal>
          <c:yVal>
            <c:numRef>
              <c:f>[1]ELasten!$S$53:$AI$53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E-D212-419F-BA38-72C786937E16}"/>
            </c:ext>
          </c:extLst>
        </c:ser>
        <c:ser>
          <c:idx val="148"/>
          <c:order val="127"/>
          <c:tx>
            <c:v>Elementlast8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[1]ELasten!$B$54:$R$54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xVal>
          <c:yVal>
            <c:numRef>
              <c:f>[1]ELasten!$S$54:$AI$54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F-D212-419F-BA38-72C786937E16}"/>
            </c:ext>
          </c:extLst>
        </c:ser>
        <c:ser>
          <c:idx val="149"/>
          <c:order val="128"/>
          <c:tx>
            <c:v>Elementlast9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[1]ELasten!$B$55:$R$55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xVal>
          <c:yVal>
            <c:numRef>
              <c:f>[1]ELasten!$S$55:$AI$55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0-D212-419F-BA38-72C786937E16}"/>
            </c:ext>
          </c:extLst>
        </c:ser>
        <c:ser>
          <c:idx val="150"/>
          <c:order val="129"/>
          <c:tx>
            <c:v>Elementlast10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[1]ELasten!$B$56:$R$56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xVal>
          <c:yVal>
            <c:numRef>
              <c:f>[1]ELasten!$S$56:$AI$56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1-D212-419F-BA38-72C786937E16}"/>
            </c:ext>
          </c:extLst>
        </c:ser>
        <c:ser>
          <c:idx val="151"/>
          <c:order val="130"/>
          <c:tx>
            <c:v>Elementlast11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[1]ELasten!$B$57:$R$57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xVal>
          <c:yVal>
            <c:numRef>
              <c:f>[1]ELasten!$S$57:$AI$57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2-D212-419F-BA38-72C786937E16}"/>
            </c:ext>
          </c:extLst>
        </c:ser>
        <c:ser>
          <c:idx val="152"/>
          <c:order val="131"/>
          <c:tx>
            <c:v>Elementlast12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[1]ELasten!$B$58:$R$58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xVal>
          <c:yVal>
            <c:numRef>
              <c:f>[1]ELasten!$S$58:$AI$58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3-D212-419F-BA38-72C786937E16}"/>
            </c:ext>
          </c:extLst>
        </c:ser>
        <c:ser>
          <c:idx val="153"/>
          <c:order val="132"/>
          <c:tx>
            <c:v>Elementlast13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[1]ELasten!$B$59:$R$59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xVal>
          <c:yVal>
            <c:numRef>
              <c:f>[1]ELasten!$S$59:$AI$59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4-D212-419F-BA38-72C786937E16}"/>
            </c:ext>
          </c:extLst>
        </c:ser>
        <c:ser>
          <c:idx val="154"/>
          <c:order val="133"/>
          <c:tx>
            <c:v>Elementlast14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[1]ELasten!$B$60:$R$60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xVal>
          <c:yVal>
            <c:numRef>
              <c:f>[1]ELasten!$S$60:$AI$60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5-D212-419F-BA38-72C786937E16}"/>
            </c:ext>
          </c:extLst>
        </c:ser>
        <c:ser>
          <c:idx val="155"/>
          <c:order val="134"/>
          <c:tx>
            <c:v>Elementlast15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[1]ELasten!$B$61:$R$61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xVal>
          <c:yVal>
            <c:numRef>
              <c:f>[1]ELasten!$S$61:$AI$61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6-D212-419F-BA38-72C786937E16}"/>
            </c:ext>
          </c:extLst>
        </c:ser>
        <c:ser>
          <c:idx val="156"/>
          <c:order val="135"/>
          <c:tx>
            <c:v>Elementlast16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[1]ELasten!$B$62:$R$62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xVal>
          <c:yVal>
            <c:numRef>
              <c:f>[1]ELasten!$S$62:$AI$62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7-D212-419F-BA38-72C786937E16}"/>
            </c:ext>
          </c:extLst>
        </c:ser>
        <c:ser>
          <c:idx val="157"/>
          <c:order val="136"/>
          <c:tx>
            <c:v>Elementlast17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[1]ELasten!$B$63:$R$63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xVal>
          <c:yVal>
            <c:numRef>
              <c:f>[1]ELasten!$S$63:$AI$63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8-D212-419F-BA38-72C786937E16}"/>
            </c:ext>
          </c:extLst>
        </c:ser>
        <c:ser>
          <c:idx val="158"/>
          <c:order val="137"/>
          <c:tx>
            <c:v>Elementlast18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[1]ELasten!$B$64:$R$64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xVal>
          <c:yVal>
            <c:numRef>
              <c:f>[1]ELasten!$S$64:$AI$64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9-D212-419F-BA38-72C786937E16}"/>
            </c:ext>
          </c:extLst>
        </c:ser>
        <c:ser>
          <c:idx val="159"/>
          <c:order val="138"/>
          <c:tx>
            <c:v>Elementlast19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[1]ELasten!$B$65:$R$65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xVal>
          <c:yVal>
            <c:numRef>
              <c:f>[1]ELasten!$S$65:$AI$65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A-D212-419F-BA38-72C786937E16}"/>
            </c:ext>
          </c:extLst>
        </c:ser>
        <c:ser>
          <c:idx val="160"/>
          <c:order val="139"/>
          <c:tx>
            <c:v>Elementlast20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[1]ELasten!$B$66:$R$66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xVal>
          <c:yVal>
            <c:numRef>
              <c:f>[1]ELasten!$S$66:$AI$66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B-D212-419F-BA38-72C786937E16}"/>
            </c:ext>
          </c:extLst>
        </c:ser>
        <c:ser>
          <c:idx val="181"/>
          <c:order val="140"/>
          <c:tx>
            <c:v>Elementlast21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[1]ELasten!$B$67:$R$67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xVal>
          <c:yVal>
            <c:numRef>
              <c:f>[1]ELasten!$S$67:$AI$67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C-D212-419F-BA38-72C786937E16}"/>
            </c:ext>
          </c:extLst>
        </c:ser>
        <c:ser>
          <c:idx val="182"/>
          <c:order val="141"/>
          <c:tx>
            <c:v>Elementlast22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[1]ELasten!$B$68:$R$68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xVal>
          <c:yVal>
            <c:numRef>
              <c:f>[1]ELasten!$S$68:$AI$68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D-D212-419F-BA38-72C786937E16}"/>
            </c:ext>
          </c:extLst>
        </c:ser>
        <c:ser>
          <c:idx val="183"/>
          <c:order val="142"/>
          <c:tx>
            <c:v>Elementlast23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[1]ELasten!$B$69:$R$69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xVal>
          <c:yVal>
            <c:numRef>
              <c:f>[1]ELasten!$S$69:$AI$69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E-D212-419F-BA38-72C786937E16}"/>
            </c:ext>
          </c:extLst>
        </c:ser>
        <c:ser>
          <c:idx val="184"/>
          <c:order val="143"/>
          <c:tx>
            <c:v>Elementlast24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[1]ELasten!$B$70:$R$70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xVal>
          <c:yVal>
            <c:numRef>
              <c:f>[1]ELasten!$S$70:$AI$70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F-D212-419F-BA38-72C786937E16}"/>
            </c:ext>
          </c:extLst>
        </c:ser>
        <c:ser>
          <c:idx val="185"/>
          <c:order val="144"/>
          <c:tx>
            <c:v>Elementlast25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[1]ELasten!$B$71:$R$71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xVal>
          <c:yVal>
            <c:numRef>
              <c:f>[1]ELasten!$S$71:$AI$71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0-D212-419F-BA38-72C786937E16}"/>
            </c:ext>
          </c:extLst>
        </c:ser>
        <c:ser>
          <c:idx val="186"/>
          <c:order val="145"/>
          <c:tx>
            <c:v>Elementlast26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[1]ELasten!$B$72:$R$72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xVal>
          <c:yVal>
            <c:numRef>
              <c:f>[1]ELasten!$S$72:$AI$72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1-D212-419F-BA38-72C786937E16}"/>
            </c:ext>
          </c:extLst>
        </c:ser>
        <c:ser>
          <c:idx val="187"/>
          <c:order val="146"/>
          <c:tx>
            <c:v>Elementlast27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[1]ELasten!$B$73:$R$73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xVal>
          <c:yVal>
            <c:numRef>
              <c:f>[1]ELasten!$S$73:$AI$73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2-D212-419F-BA38-72C786937E16}"/>
            </c:ext>
          </c:extLst>
        </c:ser>
        <c:ser>
          <c:idx val="188"/>
          <c:order val="147"/>
          <c:tx>
            <c:v>Elementlast28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[1]ELasten!$B$74:$R$74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xVal>
          <c:yVal>
            <c:numRef>
              <c:f>[1]ELasten!$S$74:$AI$74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3-D212-419F-BA38-72C786937E16}"/>
            </c:ext>
          </c:extLst>
        </c:ser>
        <c:ser>
          <c:idx val="189"/>
          <c:order val="148"/>
          <c:tx>
            <c:v>Elementlast29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[1]ELasten!$B$75:$R$75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xVal>
          <c:yVal>
            <c:numRef>
              <c:f>[1]ELasten!$S$75:$AI$75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4-D212-419F-BA38-72C786937E16}"/>
            </c:ext>
          </c:extLst>
        </c:ser>
        <c:ser>
          <c:idx val="190"/>
          <c:order val="149"/>
          <c:tx>
            <c:v>Elementlast30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[1]ELasten!$B$76:$R$76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xVal>
          <c:yVal>
            <c:numRef>
              <c:f>[1]ELasten!$S$76:$AI$76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5-D212-419F-BA38-72C786937E16}"/>
            </c:ext>
          </c:extLst>
        </c:ser>
        <c:ser>
          <c:idx val="191"/>
          <c:order val="150"/>
          <c:tx>
            <c:v>Elementlast31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[1]ELasten!$B$77:$R$77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xVal>
          <c:yVal>
            <c:numRef>
              <c:f>[1]ELasten!$S$77:$AI$77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6-D212-419F-BA38-72C786937E16}"/>
            </c:ext>
          </c:extLst>
        </c:ser>
        <c:ser>
          <c:idx val="192"/>
          <c:order val="151"/>
          <c:tx>
            <c:v>Elementlast32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[1]ELasten!$B$78:$R$78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xVal>
          <c:yVal>
            <c:numRef>
              <c:f>[1]ELasten!$S$78:$AI$78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7-D212-419F-BA38-72C786937E16}"/>
            </c:ext>
          </c:extLst>
        </c:ser>
        <c:ser>
          <c:idx val="193"/>
          <c:order val="152"/>
          <c:tx>
            <c:v>Elementlast33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[1]ELasten!$B$79:$R$79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xVal>
          <c:yVal>
            <c:numRef>
              <c:f>[1]ELasten!$S$79:$AI$79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8-D212-419F-BA38-72C786937E16}"/>
            </c:ext>
          </c:extLst>
        </c:ser>
        <c:ser>
          <c:idx val="194"/>
          <c:order val="153"/>
          <c:tx>
            <c:v>Elementlast34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[1]ELasten!$B$80:$R$80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xVal>
          <c:yVal>
            <c:numRef>
              <c:f>[1]ELasten!$S$80:$AI$80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9-D212-419F-BA38-72C786937E16}"/>
            </c:ext>
          </c:extLst>
        </c:ser>
        <c:ser>
          <c:idx val="195"/>
          <c:order val="154"/>
          <c:tx>
            <c:v>Elementlast35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[1]ELasten!$B$81:$R$81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xVal>
          <c:yVal>
            <c:numRef>
              <c:f>[1]ELasten!$S$81:$AI$81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A-D212-419F-BA38-72C786937E16}"/>
            </c:ext>
          </c:extLst>
        </c:ser>
        <c:ser>
          <c:idx val="196"/>
          <c:order val="155"/>
          <c:tx>
            <c:v>Elementlast36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[1]ELasten!$B$82:$R$82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xVal>
          <c:yVal>
            <c:numRef>
              <c:f>[1]ELasten!$S$82:$AI$82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B-D212-419F-BA38-72C786937E16}"/>
            </c:ext>
          </c:extLst>
        </c:ser>
        <c:ser>
          <c:idx val="197"/>
          <c:order val="156"/>
          <c:tx>
            <c:v>Elementlast37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[1]ELasten!$B$83:$R$83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xVal>
          <c:yVal>
            <c:numRef>
              <c:f>[1]ELasten!$S$83:$AI$83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C-D212-419F-BA38-72C786937E16}"/>
            </c:ext>
          </c:extLst>
        </c:ser>
        <c:ser>
          <c:idx val="198"/>
          <c:order val="157"/>
          <c:tx>
            <c:v>Elementlast38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[1]ELasten!$B$84:$R$84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xVal>
          <c:yVal>
            <c:numRef>
              <c:f>[1]ELasten!$S$84:$AI$84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D-D212-419F-BA38-72C786937E16}"/>
            </c:ext>
          </c:extLst>
        </c:ser>
        <c:ser>
          <c:idx val="199"/>
          <c:order val="158"/>
          <c:tx>
            <c:v>Elementlast39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[1]ELasten!$B$85:$R$85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xVal>
          <c:yVal>
            <c:numRef>
              <c:f>[1]ELasten!$S$85:$AI$85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E-D212-419F-BA38-72C786937E16}"/>
            </c:ext>
          </c:extLst>
        </c:ser>
        <c:ser>
          <c:idx val="200"/>
          <c:order val="159"/>
          <c:tx>
            <c:v>Elementlast40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[1]ELasten!$B$86:$R$86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xVal>
          <c:yVal>
            <c:numRef>
              <c:f>[1]ELasten!$S$86:$AI$86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F-D212-419F-BA38-72C786937E16}"/>
            </c:ext>
          </c:extLst>
        </c:ser>
        <c:ser>
          <c:idx val="81"/>
          <c:order val="160"/>
          <c:tx>
            <c:v>Knotenlast V 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[1]KLasten!$C$4:$G$4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[1]KLasten!$H$4:$L$4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0-D212-419F-BA38-72C786937E16}"/>
            </c:ext>
          </c:extLst>
        </c:ser>
        <c:ser>
          <c:idx val="82"/>
          <c:order val="161"/>
          <c:tx>
            <c:v>Knotenlast V 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[1]KLasten!$C$5:$G$5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-0.16970562748477142</c:v>
                </c:pt>
                <c:pt idx="3">
                  <c:v>0.16970562748477142</c:v>
                </c:pt>
                <c:pt idx="4">
                  <c:v>0</c:v>
                </c:pt>
              </c:numCache>
            </c:numRef>
          </c:xVal>
          <c:yVal>
            <c:numRef>
              <c:f>[1]KLasten!$H$5:$L$5</c:f>
              <c:numCache>
                <c:formatCode>General</c:formatCode>
                <c:ptCount val="5"/>
                <c:pt idx="0">
                  <c:v>-2.0364675298172568</c:v>
                </c:pt>
                <c:pt idx="1">
                  <c:v>-0.33941125496954272</c:v>
                </c:pt>
                <c:pt idx="2">
                  <c:v>-0.93338095116624265</c:v>
                </c:pt>
                <c:pt idx="3">
                  <c:v>-0.93338095116624265</c:v>
                </c:pt>
                <c:pt idx="4">
                  <c:v>-0.33941125496954272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1-D212-419F-BA38-72C786937E16}"/>
            </c:ext>
          </c:extLst>
        </c:ser>
        <c:ser>
          <c:idx val="83"/>
          <c:order val="162"/>
          <c:tx>
            <c:v>Knotenlast V 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[1]KLasten!$C$6:$G$6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xVal>
          <c:yVal>
            <c:numRef>
              <c:f>[1]KLasten!$H$6:$L$6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2-D212-419F-BA38-72C786937E16}"/>
            </c:ext>
          </c:extLst>
        </c:ser>
        <c:ser>
          <c:idx val="84"/>
          <c:order val="163"/>
          <c:tx>
            <c:v>Knotenlast V 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[1]KLasten!$C$7:$G$7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[1]KLasten!$H$7:$L$7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3-D212-419F-BA38-72C786937E16}"/>
            </c:ext>
          </c:extLst>
        </c:ser>
        <c:ser>
          <c:idx val="85"/>
          <c:order val="164"/>
          <c:tx>
            <c:v>Knotenlast V 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[1]KLasten!$C$8:$G$8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[1]KLasten!$H$8:$L$8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4-D212-419F-BA38-72C786937E16}"/>
            </c:ext>
          </c:extLst>
        </c:ser>
        <c:ser>
          <c:idx val="86"/>
          <c:order val="165"/>
          <c:tx>
            <c:v>Knotenlast V 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[1]KLasten!$C$9:$G$9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[1]KLasten!$H$9:$L$9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5-D212-419F-BA38-72C786937E16}"/>
            </c:ext>
          </c:extLst>
        </c:ser>
        <c:ser>
          <c:idx val="87"/>
          <c:order val="166"/>
          <c:tx>
            <c:v>Knotenlast V 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[1]KLasten!$C$10:$G$10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[1]KLasten!$H$10:$L$10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6-D212-419F-BA38-72C786937E16}"/>
            </c:ext>
          </c:extLst>
        </c:ser>
        <c:ser>
          <c:idx val="88"/>
          <c:order val="167"/>
          <c:tx>
            <c:v>Knotenlast V 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[1]KLasten!$C$11:$G$11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[1]KLasten!$H$11:$L$11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7-D212-419F-BA38-72C786937E16}"/>
            </c:ext>
          </c:extLst>
        </c:ser>
        <c:ser>
          <c:idx val="89"/>
          <c:order val="168"/>
          <c:tx>
            <c:v>Knotenlast V 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[1]KLasten!$C$12:$G$12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[1]KLasten!$H$12:$L$12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8-D212-419F-BA38-72C786937E16}"/>
            </c:ext>
          </c:extLst>
        </c:ser>
        <c:ser>
          <c:idx val="90"/>
          <c:order val="169"/>
          <c:tx>
            <c:v>Knotenlast V 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[1]KLasten!$C$13:$G$13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[1]KLasten!$H$13:$L$13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9-D212-419F-BA38-72C786937E16}"/>
            </c:ext>
          </c:extLst>
        </c:ser>
        <c:ser>
          <c:idx val="91"/>
          <c:order val="170"/>
          <c:tx>
            <c:v>Knotenlast V 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[1]KLasten!$C$14:$G$14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[1]KLasten!$H$14:$L$14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A-D212-419F-BA38-72C786937E16}"/>
            </c:ext>
          </c:extLst>
        </c:ser>
        <c:ser>
          <c:idx val="92"/>
          <c:order val="171"/>
          <c:tx>
            <c:v>Knotenlast V 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[1]KLasten!$C$15:$G$15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[1]KLasten!$H$15:$L$15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B-D212-419F-BA38-72C786937E16}"/>
            </c:ext>
          </c:extLst>
        </c:ser>
        <c:ser>
          <c:idx val="93"/>
          <c:order val="172"/>
          <c:tx>
            <c:v>Knotenlast V 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[1]KLasten!$C$16:$G$16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[1]KLasten!$H$16:$L$16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C-D212-419F-BA38-72C786937E16}"/>
            </c:ext>
          </c:extLst>
        </c:ser>
        <c:ser>
          <c:idx val="94"/>
          <c:order val="173"/>
          <c:tx>
            <c:v>Knotenlast V 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[1]KLasten!$C$17:$G$17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[1]KLasten!$H$17:$L$17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D-D212-419F-BA38-72C786937E16}"/>
            </c:ext>
          </c:extLst>
        </c:ser>
        <c:ser>
          <c:idx val="95"/>
          <c:order val="174"/>
          <c:tx>
            <c:v>Knotenlast V 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[1]KLasten!$C$18:$G$18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[1]KLasten!$H$18:$L$18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E-D212-419F-BA38-72C786937E16}"/>
            </c:ext>
          </c:extLst>
        </c:ser>
        <c:ser>
          <c:idx val="96"/>
          <c:order val="175"/>
          <c:tx>
            <c:v>Knotenlast V 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[1]KLasten!$C$19:$G$19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[1]KLasten!$H$19:$L$19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F-D212-419F-BA38-72C786937E16}"/>
            </c:ext>
          </c:extLst>
        </c:ser>
        <c:ser>
          <c:idx val="97"/>
          <c:order val="176"/>
          <c:tx>
            <c:v>Knotenlast V 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[1]KLasten!$C$20:$G$20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[1]KLasten!$H$20:$L$20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0-D212-419F-BA38-72C786937E16}"/>
            </c:ext>
          </c:extLst>
        </c:ser>
        <c:ser>
          <c:idx val="98"/>
          <c:order val="177"/>
          <c:tx>
            <c:v>Knotenlast V 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[1]KLasten!$C$21:$G$21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[1]KLasten!$H$21:$L$21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1-D212-419F-BA38-72C786937E16}"/>
            </c:ext>
          </c:extLst>
        </c:ser>
        <c:ser>
          <c:idx val="99"/>
          <c:order val="178"/>
          <c:tx>
            <c:v>Knotenlast V 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[1]KLasten!$C$22:$G$22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[1]KLasten!$H$22:$L$22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2-D212-419F-BA38-72C786937E16}"/>
            </c:ext>
          </c:extLst>
        </c:ser>
        <c:ser>
          <c:idx val="100"/>
          <c:order val="179"/>
          <c:tx>
            <c:v>Knotenlast V 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[1]KLasten!$C$23:$G$23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[1]KLasten!$H$23:$L$23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3-D212-419F-BA38-72C786937E16}"/>
            </c:ext>
          </c:extLst>
        </c:ser>
        <c:ser>
          <c:idx val="101"/>
          <c:order val="180"/>
          <c:tx>
            <c:v>Rotzeigeru1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[1]Symbole!$D$75:$E$75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[1]Symbole!$H$75:$I$75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4-D212-419F-BA38-72C786937E16}"/>
            </c:ext>
          </c:extLst>
        </c:ser>
        <c:ser>
          <c:idx val="102"/>
          <c:order val="181"/>
          <c:tx>
            <c:v>Rotzeigeru2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[1]Symbole!$D$76:$E$76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[1]Symbole!$H$76:$I$76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5-D212-419F-BA38-72C786937E16}"/>
            </c:ext>
          </c:extLst>
        </c:ser>
        <c:ser>
          <c:idx val="103"/>
          <c:order val="182"/>
          <c:tx>
            <c:v>Rotzeigeru3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[1]Symbole!$D$77:$E$77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xVal>
          <c:yVal>
            <c:numRef>
              <c:f>[1]Symbole!$H$77:$I$77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6-D212-419F-BA38-72C786937E16}"/>
            </c:ext>
          </c:extLst>
        </c:ser>
        <c:ser>
          <c:idx val="104"/>
          <c:order val="183"/>
          <c:tx>
            <c:v>Rotzeigeru4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[1]Symbole!$D$78:$E$78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[1]Symbole!$H$78:$I$78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7-D212-419F-BA38-72C786937E16}"/>
            </c:ext>
          </c:extLst>
        </c:ser>
        <c:ser>
          <c:idx val="105"/>
          <c:order val="184"/>
          <c:tx>
            <c:v>Rotzeigeru5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[1]Symbole!$D$79:$E$79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[1]Symbole!$H$79:$I$79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8-D212-419F-BA38-72C786937E16}"/>
            </c:ext>
          </c:extLst>
        </c:ser>
        <c:ser>
          <c:idx val="106"/>
          <c:order val="185"/>
          <c:tx>
            <c:v>Rotzeigeru6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[1]Symbole!$D$80:$E$80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[1]Symbole!$H$80:$I$80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9-D212-419F-BA38-72C786937E16}"/>
            </c:ext>
          </c:extLst>
        </c:ser>
        <c:ser>
          <c:idx val="107"/>
          <c:order val="186"/>
          <c:tx>
            <c:v>Rotzeigeru7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[1]Symbole!$D$81:$E$81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[1]Symbole!$H$81:$I$81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A-D212-419F-BA38-72C786937E16}"/>
            </c:ext>
          </c:extLst>
        </c:ser>
        <c:ser>
          <c:idx val="108"/>
          <c:order val="187"/>
          <c:tx>
            <c:v>Rotzeigeru8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[1]Symbole!$D$82:$E$82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[1]Symbole!$H$82:$I$82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B-D212-419F-BA38-72C786937E16}"/>
            </c:ext>
          </c:extLst>
        </c:ser>
        <c:ser>
          <c:idx val="109"/>
          <c:order val="188"/>
          <c:tx>
            <c:v>Rotzeigeru9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[1]Symbole!$D$83:$E$83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[1]Symbole!$H$83:$I$83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C-D212-419F-BA38-72C786937E16}"/>
            </c:ext>
          </c:extLst>
        </c:ser>
        <c:ser>
          <c:idx val="110"/>
          <c:order val="189"/>
          <c:tx>
            <c:v>Rotzeigeru10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[1]Symbole!$D$84:$E$84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[1]Symbole!$H$84:$I$84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D-D212-419F-BA38-72C786937E16}"/>
            </c:ext>
          </c:extLst>
        </c:ser>
        <c:ser>
          <c:idx val="111"/>
          <c:order val="190"/>
          <c:tx>
            <c:v>Rotzeigeru11</c:v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  <a:tailEnd type="triangle"/>
            </a:ln>
          </c:spPr>
          <c:marker>
            <c:symbol val="none"/>
          </c:marker>
          <c:xVal>
            <c:numRef>
              <c:f>[1]Symbole!$D$85:$E$85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[1]Symbole!$H$85:$I$85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E-D212-419F-BA38-72C786937E16}"/>
            </c:ext>
          </c:extLst>
        </c:ser>
        <c:ser>
          <c:idx val="112"/>
          <c:order val="191"/>
          <c:tx>
            <c:v>Rotzeigeru12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[1]Symbole!$D$86:$E$86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[1]Symbole!$H$86:$I$86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F-D212-419F-BA38-72C786937E16}"/>
            </c:ext>
          </c:extLst>
        </c:ser>
        <c:ser>
          <c:idx val="113"/>
          <c:order val="192"/>
          <c:tx>
            <c:v>Rotzeigeru13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[1]Symbole!$D$87:$E$87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[1]Symbole!$H$87:$I$87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0-D212-419F-BA38-72C786937E16}"/>
            </c:ext>
          </c:extLst>
        </c:ser>
        <c:ser>
          <c:idx val="114"/>
          <c:order val="193"/>
          <c:tx>
            <c:v>Rotzeigeru14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[1]Symbole!$D$88:$E$88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[1]Symbole!$H$88:$I$88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1-D212-419F-BA38-72C786937E16}"/>
            </c:ext>
          </c:extLst>
        </c:ser>
        <c:ser>
          <c:idx val="115"/>
          <c:order val="194"/>
          <c:tx>
            <c:v>Rotzeigeru15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[1]Symbole!$D$89:$E$89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[1]Symbole!$H$89:$I$89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2-D212-419F-BA38-72C786937E16}"/>
            </c:ext>
          </c:extLst>
        </c:ser>
        <c:ser>
          <c:idx val="116"/>
          <c:order val="195"/>
          <c:tx>
            <c:v>Rotzeigeru16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[1]Symbole!$D$90:$E$90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[1]Symbole!$H$90:$I$90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3-D212-419F-BA38-72C786937E16}"/>
            </c:ext>
          </c:extLst>
        </c:ser>
        <c:ser>
          <c:idx val="117"/>
          <c:order val="196"/>
          <c:tx>
            <c:v>Rotzeigeru17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[1]Symbole!$D$91:$E$91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[1]Symbole!$H$91:$I$91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4-D212-419F-BA38-72C786937E16}"/>
            </c:ext>
          </c:extLst>
        </c:ser>
        <c:ser>
          <c:idx val="118"/>
          <c:order val="197"/>
          <c:tx>
            <c:v>Rotzeigeru18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[1]Symbole!$D$92:$E$92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[1]Symbole!$H$92:$I$92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5-D212-419F-BA38-72C786937E16}"/>
            </c:ext>
          </c:extLst>
        </c:ser>
        <c:ser>
          <c:idx val="119"/>
          <c:order val="198"/>
          <c:tx>
            <c:v>Rotzeigeru19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[1]Symbole!$D$93:$E$93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[1]Symbole!$H$93:$I$93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6-D212-419F-BA38-72C786937E16}"/>
            </c:ext>
          </c:extLst>
        </c:ser>
        <c:ser>
          <c:idx val="120"/>
          <c:order val="199"/>
          <c:tx>
            <c:v>Rotzeigeru20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[1]Symbole!$D$94:$E$94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[1]Symbole!$H$94:$I$94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7-D212-419F-BA38-72C786937E16}"/>
            </c:ext>
          </c:extLst>
        </c:ser>
        <c:ser>
          <c:idx val="201"/>
          <c:order val="200"/>
          <c:tx>
            <c:v>Rotzeigerw1</c:v>
          </c:tx>
          <c:spPr>
            <a:ln w="28575">
              <a:solidFill>
                <a:schemeClr val="accent4">
                  <a:lumMod val="60000"/>
                  <a:lumOff val="40000"/>
                </a:schemeClr>
              </a:solidFill>
              <a:tailEnd type="triangle"/>
            </a:ln>
          </c:spPr>
          <c:marker>
            <c:symbol val="none"/>
          </c:marker>
          <c:xVal>
            <c:numRef>
              <c:f>[1]Symbole!$F$75:$G$75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[1]Symbole!$J$75:$K$75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8-D212-419F-BA38-72C786937E16}"/>
            </c:ext>
          </c:extLst>
        </c:ser>
        <c:ser>
          <c:idx val="202"/>
          <c:order val="201"/>
          <c:tx>
            <c:v>Rotzeigerw2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[1]Symbole!$F$76:$G$76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[1]Symbole!$J$76:$K$76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9-D212-419F-BA38-72C786937E16}"/>
            </c:ext>
          </c:extLst>
        </c:ser>
        <c:ser>
          <c:idx val="203"/>
          <c:order val="202"/>
          <c:tx>
            <c:v>Rotzeigerw3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[1]Symbole!$F$77:$G$77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xVal>
          <c:yVal>
            <c:numRef>
              <c:f>[1]Symbole!$J$77:$K$77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A-D212-419F-BA38-72C786937E16}"/>
            </c:ext>
          </c:extLst>
        </c:ser>
        <c:ser>
          <c:idx val="204"/>
          <c:order val="203"/>
          <c:tx>
            <c:v>Rotzeigerw4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[1]Symbole!$F$78:$G$78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[1]Symbole!$J$78:$K$78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B-D212-419F-BA38-72C786937E16}"/>
            </c:ext>
          </c:extLst>
        </c:ser>
        <c:ser>
          <c:idx val="205"/>
          <c:order val="204"/>
          <c:tx>
            <c:v>Rotzeigerw5</c:v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  <a:tailEnd type="triangle"/>
            </a:ln>
          </c:spPr>
          <c:marker>
            <c:symbol val="none"/>
          </c:marker>
          <c:xVal>
            <c:numRef>
              <c:f>[1]Symbole!$F$79:$G$79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[1]Symbole!$J$79:$K$79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C-D212-419F-BA38-72C786937E16}"/>
            </c:ext>
          </c:extLst>
        </c:ser>
        <c:ser>
          <c:idx val="206"/>
          <c:order val="205"/>
          <c:tx>
            <c:v>Rotzeigerw6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[1]Symbole!$F$80:$G$80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[1]Symbole!$J$80:$K$80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D-D212-419F-BA38-72C786937E16}"/>
            </c:ext>
          </c:extLst>
        </c:ser>
        <c:ser>
          <c:idx val="207"/>
          <c:order val="206"/>
          <c:tx>
            <c:v>Rotzeigerw7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[1]Symbole!$F$81:$G$81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[1]Symbole!$J$81:$K$81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E-D212-419F-BA38-72C786937E16}"/>
            </c:ext>
          </c:extLst>
        </c:ser>
        <c:ser>
          <c:idx val="208"/>
          <c:order val="207"/>
          <c:tx>
            <c:v>Rotzeigerw8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[1]Symbole!$F$82:$G$82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[1]Symbole!$J$82:$K$82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F-D212-419F-BA38-72C786937E16}"/>
            </c:ext>
          </c:extLst>
        </c:ser>
        <c:ser>
          <c:idx val="209"/>
          <c:order val="208"/>
          <c:tx>
            <c:v>Rotzeigerw9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[1]Symbole!$F$83:$G$83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[1]Symbole!$J$83:$K$83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0-D212-419F-BA38-72C786937E16}"/>
            </c:ext>
          </c:extLst>
        </c:ser>
        <c:ser>
          <c:idx val="210"/>
          <c:order val="209"/>
          <c:tx>
            <c:v>Rotzeigerw10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[1]Symbole!$F$84:$G$84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[1]Symbole!$J$84:$K$84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1-D212-419F-BA38-72C786937E16}"/>
            </c:ext>
          </c:extLst>
        </c:ser>
        <c:ser>
          <c:idx val="211"/>
          <c:order val="210"/>
          <c:tx>
            <c:v>Rotzeigerw11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[1]Symbole!$F$85:$G$85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[1]Symbole!$J$85:$K$85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2-D212-419F-BA38-72C786937E16}"/>
            </c:ext>
          </c:extLst>
        </c:ser>
        <c:ser>
          <c:idx val="212"/>
          <c:order val="211"/>
          <c:tx>
            <c:v>Rotzeigerw12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[1]Symbole!$F$86:$G$86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[1]Symbole!$J$86:$K$86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3-D212-419F-BA38-72C786937E16}"/>
            </c:ext>
          </c:extLst>
        </c:ser>
        <c:ser>
          <c:idx val="213"/>
          <c:order val="212"/>
          <c:tx>
            <c:v>Rotzeigerw13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[1]Symbole!$F$87:$G$87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[1]Symbole!$J$87:$K$87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4-D212-419F-BA38-72C786937E16}"/>
            </c:ext>
          </c:extLst>
        </c:ser>
        <c:ser>
          <c:idx val="214"/>
          <c:order val="213"/>
          <c:tx>
            <c:v>Rotzeigerw14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[1]Symbole!$F$88:$G$88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[1]Symbole!$J$88:$K$88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5-D212-419F-BA38-72C786937E16}"/>
            </c:ext>
          </c:extLst>
        </c:ser>
        <c:ser>
          <c:idx val="215"/>
          <c:order val="214"/>
          <c:tx>
            <c:v>Rotzeigerw15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[1]Symbole!$F$89:$G$89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[1]Symbole!$J$89:$K$89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6-D212-419F-BA38-72C786937E16}"/>
            </c:ext>
          </c:extLst>
        </c:ser>
        <c:ser>
          <c:idx val="216"/>
          <c:order val="215"/>
          <c:tx>
            <c:v>Rotzeigerw16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[1]Symbole!$F$90:$G$90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[1]Symbole!$J$90:$K$90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7-D212-419F-BA38-72C786937E16}"/>
            </c:ext>
          </c:extLst>
        </c:ser>
        <c:ser>
          <c:idx val="217"/>
          <c:order val="216"/>
          <c:tx>
            <c:v>Rotzeigerw17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[1]Symbole!$F$91:$G$91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[1]Symbole!$J$91:$K$91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8-D212-419F-BA38-72C786937E16}"/>
            </c:ext>
          </c:extLst>
        </c:ser>
        <c:ser>
          <c:idx val="218"/>
          <c:order val="217"/>
          <c:tx>
            <c:v>Rotzeigerw18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[1]Symbole!$F$92:$G$92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[1]Symbole!$J$92:$K$92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9-D212-419F-BA38-72C786937E16}"/>
            </c:ext>
          </c:extLst>
        </c:ser>
        <c:ser>
          <c:idx val="219"/>
          <c:order val="218"/>
          <c:tx>
            <c:v>Rotzeigerw19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[1]Symbole!$F$93:$G$93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[1]Symbole!$J$93:$K$93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A-D212-419F-BA38-72C786937E16}"/>
            </c:ext>
          </c:extLst>
        </c:ser>
        <c:ser>
          <c:idx val="220"/>
          <c:order val="219"/>
          <c:tx>
            <c:v>Rotzeigerw20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[1]Symbole!$F$94:$G$94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[1]Symbole!$J$94:$K$94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B-D212-419F-BA38-72C786937E16}"/>
            </c:ext>
          </c:extLst>
        </c:ser>
        <c:ser>
          <c:idx val="21"/>
          <c:order val="240"/>
          <c:tx>
            <c:v>Vorspannung 1</c:v>
          </c:tx>
          <c:spPr>
            <a:ln w="38100" cap="rnd" cmpd="sng" algn="ctr">
              <a:solidFill>
                <a:srgbClr val="00FE73"/>
              </a:solidFill>
              <a:prstDash val="dash"/>
              <a:round/>
              <a:headEnd type="diamond" w="med" len="med"/>
              <a:tailEnd type="diamond" w="med" len="med"/>
            </a:ln>
          </c:spPr>
          <c:marker>
            <c:symbol val="none"/>
          </c:marker>
          <c:xVal>
            <c:numRef>
              <c:f>[1]ELasten!$J$316:$K$316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[1]ELasten!$L$316:$M$316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C-D212-419F-BA38-72C786937E16}"/>
            </c:ext>
          </c:extLst>
        </c:ser>
        <c:ser>
          <c:idx val="22"/>
          <c:order val="241"/>
          <c:tx>
            <c:v>Vorspannung 2</c:v>
          </c:tx>
          <c:spPr>
            <a:ln w="38100" cap="rnd" cmpd="sng" algn="ctr">
              <a:solidFill>
                <a:srgbClr val="00FE73"/>
              </a:solidFill>
              <a:prstDash val="dash"/>
              <a:round/>
              <a:headEnd type="diamond" w="med" len="med"/>
              <a:tailEnd type="diamond" w="med" len="med"/>
            </a:ln>
          </c:spPr>
          <c:marker>
            <c:symbol val="none"/>
          </c:marker>
          <c:xVal>
            <c:numRef>
              <c:f>[1]ELasten!$J$317:$K$317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[1]ELasten!$L$317:$M$317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D-D212-419F-BA38-72C786937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8975224"/>
        <c:axId val="538975616"/>
      </c:scatterChart>
      <c:scatterChart>
        <c:scatterStyle val="smoothMarker"/>
        <c:varyColors val="0"/>
        <c:ser>
          <c:idx val="221"/>
          <c:order val="220"/>
          <c:tx>
            <c:v>Knotenlast H 1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[1]KLasten!$C$27:$G$27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[1]KLasten!$H$27:$L$27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E-D212-419F-BA38-72C786937E16}"/>
            </c:ext>
          </c:extLst>
        </c:ser>
        <c:ser>
          <c:idx val="223"/>
          <c:order val="221"/>
          <c:tx>
            <c:v>Knotenlast H 2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[1]KLasten!$C$28:$G$28</c:f>
              <c:numCache>
                <c:formatCode>General</c:formatCode>
                <c:ptCount val="5"/>
                <c:pt idx="0">
                  <c:v>-2.0364675298172568</c:v>
                </c:pt>
                <c:pt idx="1">
                  <c:v>-0.33941125496954272</c:v>
                </c:pt>
                <c:pt idx="2">
                  <c:v>-0.93338095116624265</c:v>
                </c:pt>
                <c:pt idx="3">
                  <c:v>-0.93338095116624265</c:v>
                </c:pt>
                <c:pt idx="4">
                  <c:v>-0.33941125496954272</c:v>
                </c:pt>
              </c:numCache>
            </c:numRef>
          </c:xVal>
          <c:yVal>
            <c:numRef>
              <c:f>[1]KLasten!$H$28:$L$28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-0.16970562748477142</c:v>
                </c:pt>
                <c:pt idx="3">
                  <c:v>0.16970562748477142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F-D212-419F-BA38-72C786937E16}"/>
            </c:ext>
          </c:extLst>
        </c:ser>
        <c:ser>
          <c:idx val="224"/>
          <c:order val="222"/>
          <c:tx>
            <c:v>Knotenlast H 3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[1]KLasten!$C$29:$G$29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xVal>
          <c:yVal>
            <c:numRef>
              <c:f>[1]KLasten!$H$29:$L$29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0-D212-419F-BA38-72C786937E16}"/>
            </c:ext>
          </c:extLst>
        </c:ser>
        <c:ser>
          <c:idx val="225"/>
          <c:order val="223"/>
          <c:tx>
            <c:v>Knotenlast H 4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[1]KLasten!$C$30:$G$30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[1]KLasten!$H$30:$L$30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1-D212-419F-BA38-72C786937E16}"/>
            </c:ext>
          </c:extLst>
        </c:ser>
        <c:ser>
          <c:idx val="226"/>
          <c:order val="224"/>
          <c:tx>
            <c:v>Knotenlast H 5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[1]KLasten!$C$31:$G$31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[1]KLasten!$H$31:$L$31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2-D212-419F-BA38-72C786937E16}"/>
            </c:ext>
          </c:extLst>
        </c:ser>
        <c:ser>
          <c:idx val="227"/>
          <c:order val="225"/>
          <c:tx>
            <c:v>Knotenlast H 6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[1]KLasten!$C$32:$G$32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[1]KLasten!$H$32:$L$32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3-D212-419F-BA38-72C786937E16}"/>
            </c:ext>
          </c:extLst>
        </c:ser>
        <c:ser>
          <c:idx val="228"/>
          <c:order val="226"/>
          <c:tx>
            <c:v>Knotenlast H 7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[1]KLasten!$C$33:$G$33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[1]KLasten!$H$33:$L$33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4-D212-419F-BA38-72C786937E16}"/>
            </c:ext>
          </c:extLst>
        </c:ser>
        <c:ser>
          <c:idx val="229"/>
          <c:order val="227"/>
          <c:tx>
            <c:v>Knotenlast H 8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[1]KLasten!$C$34:$G$34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[1]KLasten!$H$34:$L$34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5-D212-419F-BA38-72C786937E16}"/>
            </c:ext>
          </c:extLst>
        </c:ser>
        <c:ser>
          <c:idx val="230"/>
          <c:order val="228"/>
          <c:tx>
            <c:v>Knotenlast H 9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[1]KLasten!$C$35:$G$35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[1]KLasten!$H$35:$L$35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6-D212-419F-BA38-72C786937E16}"/>
            </c:ext>
          </c:extLst>
        </c:ser>
        <c:ser>
          <c:idx val="231"/>
          <c:order val="229"/>
          <c:tx>
            <c:v>Knotenlast H 10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[1]KLasten!$C$36:$G$36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[1]KLasten!$H$36:$L$36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7-D212-419F-BA38-72C786937E16}"/>
            </c:ext>
          </c:extLst>
        </c:ser>
        <c:ser>
          <c:idx val="232"/>
          <c:order val="230"/>
          <c:tx>
            <c:v>Knotenlast H 11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[1]KLasten!$C$37:$G$37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[1]KLasten!$H$37:$L$37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8-D212-419F-BA38-72C786937E16}"/>
            </c:ext>
          </c:extLst>
        </c:ser>
        <c:ser>
          <c:idx val="233"/>
          <c:order val="231"/>
          <c:tx>
            <c:v>Knotenlast H 12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[1]KLasten!$C$38:$G$38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[1]KLasten!$H$38:$L$38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9-D212-419F-BA38-72C786937E16}"/>
            </c:ext>
          </c:extLst>
        </c:ser>
        <c:ser>
          <c:idx val="234"/>
          <c:order val="232"/>
          <c:tx>
            <c:v>Knotenlast H 13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[1]KLasten!$C$39:$G$39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[1]KLasten!$H$39:$L$39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A-D212-419F-BA38-72C786937E16}"/>
            </c:ext>
          </c:extLst>
        </c:ser>
        <c:ser>
          <c:idx val="235"/>
          <c:order val="233"/>
          <c:tx>
            <c:v>Knotenlast H 14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[1]KLasten!$C$40:$G$40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[1]KLasten!$H$40:$L$40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B-D212-419F-BA38-72C786937E16}"/>
            </c:ext>
          </c:extLst>
        </c:ser>
        <c:ser>
          <c:idx val="236"/>
          <c:order val="234"/>
          <c:tx>
            <c:v>Knotenlast H 15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[1]KLasten!$C$41:$G$41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[1]KLasten!$H$41:$L$41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C-D212-419F-BA38-72C786937E16}"/>
            </c:ext>
          </c:extLst>
        </c:ser>
        <c:ser>
          <c:idx val="237"/>
          <c:order val="235"/>
          <c:tx>
            <c:v>Knotenlast H 16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[1]KLasten!$C$42:$G$42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[1]KLasten!$H$42:$L$42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D-D212-419F-BA38-72C786937E16}"/>
            </c:ext>
          </c:extLst>
        </c:ser>
        <c:ser>
          <c:idx val="238"/>
          <c:order val="236"/>
          <c:tx>
            <c:v>Knotenlast H 17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[1]KLasten!$C$43:$G$43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[1]KLasten!$H$43:$L$43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E-D212-419F-BA38-72C786937E16}"/>
            </c:ext>
          </c:extLst>
        </c:ser>
        <c:ser>
          <c:idx val="239"/>
          <c:order val="237"/>
          <c:tx>
            <c:v>Knotenlast H 19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[1]KLasten!$C$45:$G$45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[1]KLasten!$H$45:$L$45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F-D212-419F-BA38-72C786937E16}"/>
            </c:ext>
          </c:extLst>
        </c:ser>
        <c:ser>
          <c:idx val="242"/>
          <c:order val="238"/>
          <c:tx>
            <c:v>Knotenlast H 20</c:v>
          </c:tx>
          <c:spPr>
            <a:ln w="12700" cmpd="sng">
              <a:solidFill>
                <a:schemeClr val="bg1">
                  <a:lumMod val="5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[1]KLasten!$C$46:$G$46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[1]KLasten!$H$46:$L$46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F0-D212-419F-BA38-72C786937E16}"/>
            </c:ext>
          </c:extLst>
        </c:ser>
        <c:ser>
          <c:idx val="20"/>
          <c:order val="239"/>
          <c:tx>
            <c:v>Knotenlast H 18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[1]KLasten!$C$44:$G$44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[1]KLasten!$H$44:$L$44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F1-D212-419F-BA38-72C786937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8975224"/>
        <c:axId val="538975616"/>
      </c:scatterChart>
      <c:valAx>
        <c:axId val="53897522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one"/>
        <c:crossAx val="538975616"/>
        <c:crosses val="autoZero"/>
        <c:crossBetween val="midCat"/>
        <c:majorUnit val="1.0000000000000004E-6"/>
      </c:valAx>
      <c:valAx>
        <c:axId val="53897561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538975224"/>
        <c:crosses val="autoZero"/>
        <c:crossBetween val="midCat"/>
        <c:majorUnit val="1.0000000000000004E-6"/>
      </c:valAx>
      <c:spPr>
        <a:solidFill>
          <a:srgbClr val="C0C0C0"/>
        </a:solidFill>
        <a:ln w="1905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06" footer="0.492125984500002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1.7272521736333615E-2"/>
          <c:y val="1.4816671121599109E-2"/>
          <c:w val="0.97146838381573752"/>
          <c:h val="0.95727250326986657"/>
        </c:manualLayout>
      </c:layout>
      <c:scatterChart>
        <c:scatterStyle val="lineMarker"/>
        <c:varyColors val="0"/>
        <c:ser>
          <c:idx val="20"/>
          <c:order val="0"/>
          <c:tx>
            <c:v>BoundingBox21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PlotData!$CF$7:$CF$10</c:f>
              <c:numCache>
                <c:formatCode>General</c:formatCode>
                <c:ptCount val="4"/>
                <c:pt idx="0">
                  <c:v>-1.8459686865561604</c:v>
                </c:pt>
                <c:pt idx="1">
                  <c:v>13.543024961403875</c:v>
                </c:pt>
                <c:pt idx="2">
                  <c:v>13.543024961403875</c:v>
                </c:pt>
                <c:pt idx="3">
                  <c:v>-1.8459686865561604</c:v>
                </c:pt>
              </c:numCache>
            </c:numRef>
          </c:xVal>
          <c:yVal>
            <c:numRef>
              <c:f>PlotData!$CG$7:$CG$10</c:f>
              <c:numCache>
                <c:formatCode>General</c:formatCode>
                <c:ptCount val="4"/>
                <c:pt idx="0">
                  <c:v>12.694496823980018</c:v>
                </c:pt>
                <c:pt idx="1">
                  <c:v>12.694496823980018</c:v>
                </c:pt>
                <c:pt idx="2">
                  <c:v>-2.6944968239800176</c:v>
                </c:pt>
                <c:pt idx="3">
                  <c:v>-2.6944968239800176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412-44AB-9946-BD3AA8BEC172}"/>
            </c:ext>
          </c:extLst>
        </c:ser>
        <c:ser>
          <c:idx val="21"/>
          <c:order val="1"/>
          <c:tx>
            <c:v>LagerV1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[1]Symbole!$P$6:$S$6</c:f>
              <c:numCache>
                <c:formatCode>General</c:formatCode>
                <c:ptCount val="4"/>
                <c:pt idx="0">
                  <c:v>0</c:v>
                </c:pt>
                <c:pt idx="1">
                  <c:v>0.42426406871192851</c:v>
                </c:pt>
                <c:pt idx="2">
                  <c:v>-0.42426406871192851</c:v>
                </c:pt>
                <c:pt idx="3">
                  <c:v>0</c:v>
                </c:pt>
              </c:numCache>
            </c:numRef>
          </c:xVal>
          <c:yVal>
            <c:numRef>
              <c:f>[1]Symbole!$T$6:$W$6</c:f>
              <c:numCache>
                <c:formatCode>General</c:formatCode>
                <c:ptCount val="4"/>
                <c:pt idx="0">
                  <c:v>10</c:v>
                </c:pt>
                <c:pt idx="1">
                  <c:v>10.73482536700906</c:v>
                </c:pt>
                <c:pt idx="2">
                  <c:v>10.73482536700906</c:v>
                </c:pt>
                <c:pt idx="3">
                  <c:v>10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412-44AB-9946-BD3AA8BEC172}"/>
            </c:ext>
          </c:extLst>
        </c:ser>
        <c:ser>
          <c:idx val="22"/>
          <c:order val="2"/>
          <c:tx>
            <c:v>LagerV2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[1]Symbole!$P$7:$S$7</c:f>
              <c:numCache>
                <c:formatCode>General</c:formatCode>
                <c:ptCount val="4"/>
                <c:pt idx="0">
                  <c:v>1.6970562748477138</c:v>
                </c:pt>
                <c:pt idx="1">
                  <c:v>1.6970562748477138</c:v>
                </c:pt>
                <c:pt idx="2">
                  <c:v>1.6970562748477138</c:v>
                </c:pt>
                <c:pt idx="3">
                  <c:v>1.6970562748477138</c:v>
                </c:pt>
              </c:numCache>
            </c:numRef>
          </c:xVal>
          <c:yVal>
            <c:numRef>
              <c:f>[1]Symbole!$T$7:$W$7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412-44AB-9946-BD3AA8BEC172}"/>
            </c:ext>
          </c:extLst>
        </c:ser>
        <c:ser>
          <c:idx val="23"/>
          <c:order val="3"/>
          <c:tx>
            <c:v>LagerV3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[1]Symbole!$P$8:$S$8</c:f>
              <c:numCache>
                <c:formatCode>General</c:formatCode>
                <c:ptCount val="4"/>
                <c:pt idx="0">
                  <c:v>11.697056274847714</c:v>
                </c:pt>
                <c:pt idx="1">
                  <c:v>12.121320343559642</c:v>
                </c:pt>
                <c:pt idx="2">
                  <c:v>11.272792206135787</c:v>
                </c:pt>
                <c:pt idx="3">
                  <c:v>11.697056274847714</c:v>
                </c:pt>
              </c:numCache>
            </c:numRef>
          </c:xVal>
          <c:yVal>
            <c:numRef>
              <c:f>[1]Symbole!$T$8:$W$8</c:f>
              <c:numCache>
                <c:formatCode>General</c:formatCode>
                <c:ptCount val="4"/>
                <c:pt idx="0">
                  <c:v>0</c:v>
                </c:pt>
                <c:pt idx="1">
                  <c:v>0.7348253670090602</c:v>
                </c:pt>
                <c:pt idx="2">
                  <c:v>0.7348253670090602</c:v>
                </c:pt>
                <c:pt idx="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412-44AB-9946-BD3AA8BEC172}"/>
            </c:ext>
          </c:extLst>
        </c:ser>
        <c:ser>
          <c:idx val="24"/>
          <c:order val="4"/>
          <c:tx>
            <c:v>LagerV4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[1]Symbole!$P$9:$S$9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[1]Symbole!$T$9:$W$9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412-44AB-9946-BD3AA8BEC172}"/>
            </c:ext>
          </c:extLst>
        </c:ser>
        <c:ser>
          <c:idx val="25"/>
          <c:order val="5"/>
          <c:tx>
            <c:v>LagerV5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[1]Symbole!$P$10:$S$10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[1]Symbole!$T$10:$W$10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412-44AB-9946-BD3AA8BEC172}"/>
            </c:ext>
          </c:extLst>
        </c:ser>
        <c:ser>
          <c:idx val="26"/>
          <c:order val="6"/>
          <c:tx>
            <c:v>LagerV6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[1]Symbole!$P$11:$S$11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[1]Symbole!$T$11:$W$11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6412-44AB-9946-BD3AA8BEC172}"/>
            </c:ext>
          </c:extLst>
        </c:ser>
        <c:ser>
          <c:idx val="27"/>
          <c:order val="7"/>
          <c:tx>
            <c:v>LagerV7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[1]Symbole!$P$12:$S$12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[1]Symbole!$T$12:$W$12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6412-44AB-9946-BD3AA8BEC172}"/>
            </c:ext>
          </c:extLst>
        </c:ser>
        <c:ser>
          <c:idx val="28"/>
          <c:order val="8"/>
          <c:tx>
            <c:v>LagerV8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[1]Symbole!$P$13:$S$13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[1]Symbole!$T$13:$W$13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6412-44AB-9946-BD3AA8BEC172}"/>
            </c:ext>
          </c:extLst>
        </c:ser>
        <c:ser>
          <c:idx val="29"/>
          <c:order val="9"/>
          <c:tx>
            <c:v>LagerV9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[1]Symbole!$P$14:$S$14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[1]Symbole!$T$14:$W$14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6412-44AB-9946-BD3AA8BEC172}"/>
            </c:ext>
          </c:extLst>
        </c:ser>
        <c:ser>
          <c:idx val="30"/>
          <c:order val="10"/>
          <c:tx>
            <c:v>LagerV10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[1]Symbole!$P$15:$S$15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[1]Symbole!$T$15:$W$15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6412-44AB-9946-BD3AA8BEC172}"/>
            </c:ext>
          </c:extLst>
        </c:ser>
        <c:ser>
          <c:idx val="31"/>
          <c:order val="11"/>
          <c:tx>
            <c:v>LagerV11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[1]Symbole!$P$16:$S$16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[1]Symbole!$T$16:$W$16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6412-44AB-9946-BD3AA8BEC172}"/>
            </c:ext>
          </c:extLst>
        </c:ser>
        <c:ser>
          <c:idx val="32"/>
          <c:order val="12"/>
          <c:tx>
            <c:v>LagerV12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[1]Symbole!$P$17:$S$17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[1]Symbole!$T$17:$W$17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6412-44AB-9946-BD3AA8BEC172}"/>
            </c:ext>
          </c:extLst>
        </c:ser>
        <c:ser>
          <c:idx val="33"/>
          <c:order val="13"/>
          <c:tx>
            <c:v>LagerV13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[1]Symbole!$P$18:$S$18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[1]Symbole!$T$18:$W$18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6412-44AB-9946-BD3AA8BEC172}"/>
            </c:ext>
          </c:extLst>
        </c:ser>
        <c:ser>
          <c:idx val="34"/>
          <c:order val="14"/>
          <c:tx>
            <c:v>LagerV14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[1]Symbole!$P$19:$S$19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[1]Symbole!$T$19:$W$19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6412-44AB-9946-BD3AA8BEC172}"/>
            </c:ext>
          </c:extLst>
        </c:ser>
        <c:ser>
          <c:idx val="35"/>
          <c:order val="15"/>
          <c:tx>
            <c:v>LagerV15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[1]Symbole!$P$20:$S$20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[1]Symbole!$T$20:$W$20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6412-44AB-9946-BD3AA8BEC172}"/>
            </c:ext>
          </c:extLst>
        </c:ser>
        <c:ser>
          <c:idx val="36"/>
          <c:order val="16"/>
          <c:tx>
            <c:v>LagerV16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[1]Symbole!$P$21:$S$21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[1]Symbole!$T$21:$W$21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6412-44AB-9946-BD3AA8BEC172}"/>
            </c:ext>
          </c:extLst>
        </c:ser>
        <c:ser>
          <c:idx val="37"/>
          <c:order val="17"/>
          <c:tx>
            <c:v>LagerV17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[1]Symbole!$P$22:$S$22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[1]Symbole!$T$22:$W$22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6412-44AB-9946-BD3AA8BEC172}"/>
            </c:ext>
          </c:extLst>
        </c:ser>
        <c:ser>
          <c:idx val="38"/>
          <c:order val="18"/>
          <c:tx>
            <c:v>LagerV18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[1]Symbole!$P$23:$S$23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[1]Symbole!$T$23:$W$23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6412-44AB-9946-BD3AA8BEC172}"/>
            </c:ext>
          </c:extLst>
        </c:ser>
        <c:ser>
          <c:idx val="39"/>
          <c:order val="19"/>
          <c:tx>
            <c:v>LagerV19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[1]Symbole!$P$24:$S$24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[1]Symbole!$T$24:$W$24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6412-44AB-9946-BD3AA8BEC172}"/>
            </c:ext>
          </c:extLst>
        </c:ser>
        <c:ser>
          <c:idx val="40"/>
          <c:order val="20"/>
          <c:tx>
            <c:v>LagerV20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[1]Symbole!$P$25:$S$25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[1]Symbole!$T$25:$W$25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6412-44AB-9946-BD3AA8BEC172}"/>
            </c:ext>
          </c:extLst>
        </c:ser>
        <c:ser>
          <c:idx val="41"/>
          <c:order val="21"/>
          <c:tx>
            <c:v>LagerH1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[1]Symbole!$P$29:$S$29</c:f>
              <c:numCache>
                <c:formatCode>General</c:formatCode>
                <c:ptCount val="4"/>
                <c:pt idx="0">
                  <c:v>0</c:v>
                </c:pt>
                <c:pt idx="1">
                  <c:v>0.7348253670090602</c:v>
                </c:pt>
                <c:pt idx="2">
                  <c:v>0.7348253670090602</c:v>
                </c:pt>
                <c:pt idx="3">
                  <c:v>0</c:v>
                </c:pt>
              </c:numCache>
            </c:numRef>
          </c:xVal>
          <c:yVal>
            <c:numRef>
              <c:f>[1]Symbole!$T$29:$W$29</c:f>
              <c:numCache>
                <c:formatCode>General</c:formatCode>
                <c:ptCount val="4"/>
                <c:pt idx="0">
                  <c:v>10</c:v>
                </c:pt>
                <c:pt idx="1">
                  <c:v>10.424264068711928</c:v>
                </c:pt>
                <c:pt idx="2">
                  <c:v>9.5757359312880723</c:v>
                </c:pt>
                <c:pt idx="3">
                  <c:v>10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6412-44AB-9946-BD3AA8BEC172}"/>
            </c:ext>
          </c:extLst>
        </c:ser>
        <c:ser>
          <c:idx val="42"/>
          <c:order val="22"/>
          <c:tx>
            <c:v>LagerH2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[1]Symbole!$P$30:$S$30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[1]Symbole!$T$30:$W$30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6412-44AB-9946-BD3AA8BEC172}"/>
            </c:ext>
          </c:extLst>
        </c:ser>
        <c:ser>
          <c:idx val="43"/>
          <c:order val="23"/>
          <c:tx>
            <c:v>LagerH3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[1]Symbole!$P$31:$S$31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[1]Symbole!$T$31:$W$31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6412-44AB-9946-BD3AA8BEC172}"/>
            </c:ext>
          </c:extLst>
        </c:ser>
        <c:ser>
          <c:idx val="44"/>
          <c:order val="24"/>
          <c:tx>
            <c:v>LagerH4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[1]Symbole!$C$32:$F$32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[1]Symbole!$G$32:$J$32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6412-44AB-9946-BD3AA8BEC172}"/>
            </c:ext>
          </c:extLst>
        </c:ser>
        <c:ser>
          <c:idx val="45"/>
          <c:order val="25"/>
          <c:tx>
            <c:v>LagerH5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[1]Symbole!$C$33:$F$33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[1]Symbole!$G$33:$J$33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6412-44AB-9946-BD3AA8BEC172}"/>
            </c:ext>
          </c:extLst>
        </c:ser>
        <c:ser>
          <c:idx val="46"/>
          <c:order val="26"/>
          <c:tx>
            <c:v>LagerH6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[1]Symbole!$C$34:$F$34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[1]Symbole!$G$34:$J$34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6412-44AB-9946-BD3AA8BEC172}"/>
            </c:ext>
          </c:extLst>
        </c:ser>
        <c:ser>
          <c:idx val="47"/>
          <c:order val="27"/>
          <c:tx>
            <c:v>LagerH7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[1]Symbole!$C$35:$F$35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[1]Symbole!$G$35:$J$35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6412-44AB-9946-BD3AA8BEC172}"/>
            </c:ext>
          </c:extLst>
        </c:ser>
        <c:ser>
          <c:idx val="48"/>
          <c:order val="28"/>
          <c:tx>
            <c:v>LagerH8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[1]Symbole!$C$36:$F$36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[1]Symbole!$G$36:$J$36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6412-44AB-9946-BD3AA8BEC172}"/>
            </c:ext>
          </c:extLst>
        </c:ser>
        <c:ser>
          <c:idx val="49"/>
          <c:order val="29"/>
          <c:tx>
            <c:v>LagerH9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[1]Symbole!$C$37:$F$37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[1]Symbole!$G$37:$J$37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6412-44AB-9946-BD3AA8BEC172}"/>
            </c:ext>
          </c:extLst>
        </c:ser>
        <c:ser>
          <c:idx val="50"/>
          <c:order val="30"/>
          <c:tx>
            <c:v>LagerH10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[1]Symbole!$C$38:$F$38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[1]Symbole!$G$38:$J$38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E-6412-44AB-9946-BD3AA8BEC172}"/>
            </c:ext>
          </c:extLst>
        </c:ser>
        <c:ser>
          <c:idx val="51"/>
          <c:order val="31"/>
          <c:tx>
            <c:v>LagerH11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[1]Symbole!$C$39:$F$39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[1]Symbole!$G$39:$J$39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F-6412-44AB-9946-BD3AA8BEC172}"/>
            </c:ext>
          </c:extLst>
        </c:ser>
        <c:ser>
          <c:idx val="52"/>
          <c:order val="32"/>
          <c:tx>
            <c:v>LagerH12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[1]Symbole!$C$40:$F$40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[1]Symbole!$G$40:$J$40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0-6412-44AB-9946-BD3AA8BEC172}"/>
            </c:ext>
          </c:extLst>
        </c:ser>
        <c:ser>
          <c:idx val="53"/>
          <c:order val="33"/>
          <c:tx>
            <c:v>LagerH13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[1]Symbole!$C$41:$F$41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[1]Symbole!$G$41:$J$41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1-6412-44AB-9946-BD3AA8BEC172}"/>
            </c:ext>
          </c:extLst>
        </c:ser>
        <c:ser>
          <c:idx val="54"/>
          <c:order val="34"/>
          <c:tx>
            <c:v>LagerH14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[1]Symbole!$C$42:$F$42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[1]Symbole!$G$42:$J$42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2-6412-44AB-9946-BD3AA8BEC172}"/>
            </c:ext>
          </c:extLst>
        </c:ser>
        <c:ser>
          <c:idx val="55"/>
          <c:order val="35"/>
          <c:tx>
            <c:v>LagerH15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[1]Symbole!$C$43:$F$43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[1]Symbole!$G$43:$J$43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3-6412-44AB-9946-BD3AA8BEC172}"/>
            </c:ext>
          </c:extLst>
        </c:ser>
        <c:ser>
          <c:idx val="56"/>
          <c:order val="36"/>
          <c:tx>
            <c:v>LagerH16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[1]Symbole!$C$44:$F$44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[1]Symbole!$G$44:$J$44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4-6412-44AB-9946-BD3AA8BEC172}"/>
            </c:ext>
          </c:extLst>
        </c:ser>
        <c:ser>
          <c:idx val="57"/>
          <c:order val="37"/>
          <c:tx>
            <c:v>LagerH17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[1]Symbole!$C$45:$F$45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[1]Symbole!$G$45:$J$45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5-6412-44AB-9946-BD3AA8BEC172}"/>
            </c:ext>
          </c:extLst>
        </c:ser>
        <c:ser>
          <c:idx val="58"/>
          <c:order val="38"/>
          <c:tx>
            <c:v>LagerH18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[1]Symbole!$C$46:$F$46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[1]Symbole!$G$46:$J$46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6-6412-44AB-9946-BD3AA8BEC172}"/>
            </c:ext>
          </c:extLst>
        </c:ser>
        <c:ser>
          <c:idx val="59"/>
          <c:order val="39"/>
          <c:tx>
            <c:v>LagerH19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[1]Symbole!$C$47:$F$47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[1]Symbole!$G$47:$J$47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7-6412-44AB-9946-BD3AA8BEC172}"/>
            </c:ext>
          </c:extLst>
        </c:ser>
        <c:ser>
          <c:idx val="60"/>
          <c:order val="40"/>
          <c:tx>
            <c:v>LagerH20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[1]Symbole!$C$48:$F$48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[1]Symbole!$G$48:$J$48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8-6412-44AB-9946-BD3AA8BEC172}"/>
            </c:ext>
          </c:extLst>
        </c:ser>
        <c:ser>
          <c:idx val="61"/>
          <c:order val="41"/>
          <c:tx>
            <c:v>LagerR1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[1]Symbole!$P$52:$T$52</c:f>
              <c:numCache>
                <c:formatCode>General</c:formatCode>
                <c:ptCount val="5"/>
                <c:pt idx="0">
                  <c:v>0.21213203435596426</c:v>
                </c:pt>
                <c:pt idx="1">
                  <c:v>-0.21213203435596426</c:v>
                </c:pt>
                <c:pt idx="2">
                  <c:v>-0.21213203435596426</c:v>
                </c:pt>
                <c:pt idx="3">
                  <c:v>0.21213203435596426</c:v>
                </c:pt>
                <c:pt idx="4">
                  <c:v>0.21213203435596426</c:v>
                </c:pt>
              </c:numCache>
            </c:numRef>
          </c:xVal>
          <c:yVal>
            <c:numRef>
              <c:f>[1]Symbole!$U$52:$Y$52</c:f>
              <c:numCache>
                <c:formatCode>General</c:formatCode>
                <c:ptCount val="5"/>
                <c:pt idx="0">
                  <c:v>9.7878679656440362</c:v>
                </c:pt>
                <c:pt idx="1">
                  <c:v>9.7878679656440362</c:v>
                </c:pt>
                <c:pt idx="2">
                  <c:v>10.212132034355964</c:v>
                </c:pt>
                <c:pt idx="3">
                  <c:v>10.212132034355964</c:v>
                </c:pt>
                <c:pt idx="4">
                  <c:v>9.7878679656440362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6412-44AB-9946-BD3AA8BEC172}"/>
            </c:ext>
          </c:extLst>
        </c:ser>
        <c:ser>
          <c:idx val="62"/>
          <c:order val="42"/>
          <c:tx>
            <c:v>LagerR2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[1]Symbole!$P$53:$T$53</c:f>
              <c:numCache>
                <c:formatCode>General</c:formatCode>
                <c:ptCount val="5"/>
                <c:pt idx="0">
                  <c:v>1.6970562748477138</c:v>
                </c:pt>
                <c:pt idx="1">
                  <c:v>1.6970562748477138</c:v>
                </c:pt>
                <c:pt idx="2">
                  <c:v>1.6970562748477138</c:v>
                </c:pt>
                <c:pt idx="3">
                  <c:v>1.6970562748477138</c:v>
                </c:pt>
                <c:pt idx="4">
                  <c:v>1.6970562748477138</c:v>
                </c:pt>
              </c:numCache>
            </c:numRef>
          </c:xVal>
          <c:yVal>
            <c:numRef>
              <c:f>[1]Symbole!$U$53:$Y$53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A-6412-44AB-9946-BD3AA8BEC172}"/>
            </c:ext>
          </c:extLst>
        </c:ser>
        <c:ser>
          <c:idx val="63"/>
          <c:order val="43"/>
          <c:tx>
            <c:v>LagerR3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[1]Symbole!$P$54:$T$54</c:f>
              <c:numCache>
                <c:formatCode>General</c:formatCode>
                <c:ptCount val="5"/>
                <c:pt idx="0">
                  <c:v>11.697056274847714</c:v>
                </c:pt>
                <c:pt idx="1">
                  <c:v>11.697056274847714</c:v>
                </c:pt>
                <c:pt idx="2">
                  <c:v>11.697056274847714</c:v>
                </c:pt>
                <c:pt idx="3">
                  <c:v>11.697056274847714</c:v>
                </c:pt>
                <c:pt idx="4">
                  <c:v>11.697056274847714</c:v>
                </c:pt>
              </c:numCache>
            </c:numRef>
          </c:xVal>
          <c:yVal>
            <c:numRef>
              <c:f>[1]Symbole!$U$54:$Y$54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B-6412-44AB-9946-BD3AA8BEC172}"/>
            </c:ext>
          </c:extLst>
        </c:ser>
        <c:ser>
          <c:idx val="64"/>
          <c:order val="44"/>
          <c:tx>
            <c:v>LagerR4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[1]Symbole!$P$55:$T$55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[1]Symbole!$U$55:$Y$55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C-6412-44AB-9946-BD3AA8BEC172}"/>
            </c:ext>
          </c:extLst>
        </c:ser>
        <c:ser>
          <c:idx val="65"/>
          <c:order val="45"/>
          <c:tx>
            <c:v>LagerR5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[1]Symbole!$P$56:$T$56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[1]Symbole!$U$56:$Y$56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D-6412-44AB-9946-BD3AA8BEC172}"/>
            </c:ext>
          </c:extLst>
        </c:ser>
        <c:ser>
          <c:idx val="66"/>
          <c:order val="46"/>
          <c:tx>
            <c:v>LagerR6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[1]Symbole!$P$57:$T$57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[1]Symbole!$U$57:$Y$57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E-6412-44AB-9946-BD3AA8BEC172}"/>
            </c:ext>
          </c:extLst>
        </c:ser>
        <c:ser>
          <c:idx val="67"/>
          <c:order val="47"/>
          <c:tx>
            <c:v>LagerR7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[1]Symbole!$P$58:$T$58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[1]Symbole!$U$58:$Y$58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F-6412-44AB-9946-BD3AA8BEC172}"/>
            </c:ext>
          </c:extLst>
        </c:ser>
        <c:ser>
          <c:idx val="68"/>
          <c:order val="48"/>
          <c:tx>
            <c:v>LagerR8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[1]Symbole!$P$59:$T$59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[1]Symbole!$U$59:$Y$59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0-6412-44AB-9946-BD3AA8BEC172}"/>
            </c:ext>
          </c:extLst>
        </c:ser>
        <c:ser>
          <c:idx val="69"/>
          <c:order val="49"/>
          <c:tx>
            <c:v>LagerR9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[1]Symbole!$P$60:$T$60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[1]Symbole!$U$60:$Y$60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1-6412-44AB-9946-BD3AA8BEC172}"/>
            </c:ext>
          </c:extLst>
        </c:ser>
        <c:ser>
          <c:idx val="70"/>
          <c:order val="50"/>
          <c:tx>
            <c:v>LagerR10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[1]Symbole!$P$61:$T$61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[1]Symbole!$U$61:$Y$61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2-6412-44AB-9946-BD3AA8BEC172}"/>
            </c:ext>
          </c:extLst>
        </c:ser>
        <c:ser>
          <c:idx val="71"/>
          <c:order val="51"/>
          <c:tx>
            <c:v>LagerR11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[1]Symbole!$P$62:$T$62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[1]Symbole!$U$62:$Y$62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3-6412-44AB-9946-BD3AA8BEC172}"/>
            </c:ext>
          </c:extLst>
        </c:ser>
        <c:ser>
          <c:idx val="72"/>
          <c:order val="52"/>
          <c:tx>
            <c:v>LagerR12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[1]Symbole!$P$63:$T$63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[1]Symbole!$U$63:$Y$63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4-6412-44AB-9946-BD3AA8BEC172}"/>
            </c:ext>
          </c:extLst>
        </c:ser>
        <c:ser>
          <c:idx val="73"/>
          <c:order val="53"/>
          <c:tx>
            <c:v>LagerR13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[1]Symbole!$P$64:$T$64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[1]Symbole!$U$64:$Y$64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5-6412-44AB-9946-BD3AA8BEC172}"/>
            </c:ext>
          </c:extLst>
        </c:ser>
        <c:ser>
          <c:idx val="74"/>
          <c:order val="54"/>
          <c:tx>
            <c:v>LagerR14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[1]Symbole!$P$65:$T$65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[1]Symbole!$U$65:$Y$65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6-6412-44AB-9946-BD3AA8BEC172}"/>
            </c:ext>
          </c:extLst>
        </c:ser>
        <c:ser>
          <c:idx val="75"/>
          <c:order val="55"/>
          <c:tx>
            <c:v>LagerR15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[1]Symbole!$P$66:$T$66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[1]Symbole!$U$66:$Y$66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7-6412-44AB-9946-BD3AA8BEC172}"/>
            </c:ext>
          </c:extLst>
        </c:ser>
        <c:ser>
          <c:idx val="76"/>
          <c:order val="56"/>
          <c:tx>
            <c:v>LagerR16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[1]Symbole!$P$67:$T$67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[1]Symbole!$U$67:$Y$67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8-6412-44AB-9946-BD3AA8BEC172}"/>
            </c:ext>
          </c:extLst>
        </c:ser>
        <c:ser>
          <c:idx val="77"/>
          <c:order val="57"/>
          <c:tx>
            <c:v>LagerR17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[1]Symbole!$P$68:$T$68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[1]Symbole!$U$68:$Y$68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9-6412-44AB-9946-BD3AA8BEC172}"/>
            </c:ext>
          </c:extLst>
        </c:ser>
        <c:ser>
          <c:idx val="78"/>
          <c:order val="58"/>
          <c:tx>
            <c:v>LagerR18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[1]Symbole!$P$69:$T$69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[1]Symbole!$U$69:$Y$69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A-6412-44AB-9946-BD3AA8BEC172}"/>
            </c:ext>
          </c:extLst>
        </c:ser>
        <c:ser>
          <c:idx val="79"/>
          <c:order val="59"/>
          <c:tx>
            <c:v>LagerR19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[1]Symbole!$P$70:$T$70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[1]Symbole!$U$70:$Y$70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B-6412-44AB-9946-BD3AA8BEC172}"/>
            </c:ext>
          </c:extLst>
        </c:ser>
        <c:ser>
          <c:idx val="80"/>
          <c:order val="60"/>
          <c:tx>
            <c:v>LagerR20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[1]Symbole!$P$71:$T$71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[1]Symbole!$U$71:$Y$71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C-6412-44AB-9946-BD3AA8BEC172}"/>
            </c:ext>
          </c:extLst>
        </c:ser>
        <c:ser>
          <c:idx val="0"/>
          <c:order val="61"/>
          <c:tx>
            <c:v>Verformt:1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PlotData!$BB$4:$BL$4</c:f>
              <c:numCache>
                <c:formatCode>General</c:formatCode>
                <c:ptCount val="11"/>
                <c:pt idx="0">
                  <c:v>0</c:v>
                </c:pt>
                <c:pt idx="1">
                  <c:v>2.7802066306853647E-2</c:v>
                </c:pt>
                <c:pt idx="2">
                  <c:v>0.10639426364591414</c:v>
                </c:pt>
                <c:pt idx="3">
                  <c:v>0.2285555896449305</c:v>
                </c:pt>
                <c:pt idx="4">
                  <c:v>0.3870650419316507</c:v>
                </c:pt>
                <c:pt idx="5">
                  <c:v>0.57470161813382503</c:v>
                </c:pt>
                <c:pt idx="6">
                  <c:v>0.78424431587920185</c:v>
                </c:pt>
                <c:pt idx="7">
                  <c:v>1.0084721327955295</c:v>
                </c:pt>
                <c:pt idx="8">
                  <c:v>1.240164066510558</c:v>
                </c:pt>
                <c:pt idx="9">
                  <c:v>1.4720991146520372</c:v>
                </c:pt>
                <c:pt idx="10">
                  <c:v>1.6970562748477138</c:v>
                </c:pt>
              </c:numCache>
            </c:numRef>
          </c:xVal>
          <c:yVal>
            <c:numRef>
              <c:f>PlotData!$BO$4:$BY$4</c:f>
              <c:numCache>
                <c:formatCode>General</c:formatCode>
                <c:ptCount val="11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D-6412-44AB-9946-BD3AA8BEC172}"/>
            </c:ext>
          </c:extLst>
        </c:ser>
        <c:ser>
          <c:idx val="1"/>
          <c:order val="62"/>
          <c:tx>
            <c:v>Verformt:2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PlotData!$BB$5:$BL$5</c:f>
              <c:numCache>
                <c:formatCode>General</c:formatCode>
                <c:ptCount val="11"/>
                <c:pt idx="0">
                  <c:v>1.6970562748477138</c:v>
                </c:pt>
                <c:pt idx="1">
                  <c:v>2.6970562748477138</c:v>
                </c:pt>
                <c:pt idx="2">
                  <c:v>3.6970562748477138</c:v>
                </c:pt>
                <c:pt idx="3">
                  <c:v>4.6970562748477143</c:v>
                </c:pt>
                <c:pt idx="4">
                  <c:v>5.6970562748477143</c:v>
                </c:pt>
                <c:pt idx="5">
                  <c:v>6.6970562748477143</c:v>
                </c:pt>
                <c:pt idx="6">
                  <c:v>7.6970562748477143</c:v>
                </c:pt>
                <c:pt idx="7">
                  <c:v>8.6970562748477143</c:v>
                </c:pt>
                <c:pt idx="8">
                  <c:v>9.6970562748477143</c:v>
                </c:pt>
                <c:pt idx="9">
                  <c:v>10.697056274847714</c:v>
                </c:pt>
                <c:pt idx="10">
                  <c:v>11.697056274847714</c:v>
                </c:pt>
              </c:numCache>
            </c:numRef>
          </c:xVal>
          <c:yVal>
            <c:numRef>
              <c:f>PlotData!$BO$5:$BY$5</c:f>
              <c:numCache>
                <c:formatCode>General</c:formatCode>
                <c:ptCount val="11"/>
                <c:pt idx="0">
                  <c:v>0</c:v>
                </c:pt>
                <c:pt idx="1">
                  <c:v>0.20797027408746116</c:v>
                </c:pt>
                <c:pt idx="2">
                  <c:v>0.38370164955164915</c:v>
                </c:pt>
                <c:pt idx="3">
                  <c:v>0.51506187890464228</c:v>
                </c:pt>
                <c:pt idx="4">
                  <c:v>0.59385641654291577</c:v>
                </c:pt>
                <c:pt idx="5">
                  <c:v>0.61582841874734373</c:v>
                </c:pt>
                <c:pt idx="6">
                  <c:v>0.58065874368319093</c:v>
                </c:pt>
                <c:pt idx="7">
                  <c:v>0.49196595140012372</c:v>
                </c:pt>
                <c:pt idx="8">
                  <c:v>0.35730630383219775</c:v>
                </c:pt>
                <c:pt idx="9">
                  <c:v>0.18817376479787384</c:v>
                </c:pt>
                <c:pt idx="10">
                  <c:v>2.1268105459097004E-16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E-6412-44AB-9946-BD3AA8BEC172}"/>
            </c:ext>
          </c:extLst>
        </c:ser>
        <c:ser>
          <c:idx val="2"/>
          <c:order val="63"/>
          <c:tx>
            <c:v>Verformt:3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PlotData!$BB$6:$BL$6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xVal>
          <c:yVal>
            <c:numRef>
              <c:f>PlotData!$BO$6:$BY$6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F-6412-44AB-9946-BD3AA8BEC172}"/>
            </c:ext>
          </c:extLst>
        </c:ser>
        <c:ser>
          <c:idx val="3"/>
          <c:order val="64"/>
          <c:tx>
            <c:v>Verformt:4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PlotData!$BB$7:$BL$7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xVal>
          <c:yVal>
            <c:numRef>
              <c:f>PlotData!$BO$7:$BY$7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0-6412-44AB-9946-BD3AA8BEC172}"/>
            </c:ext>
          </c:extLst>
        </c:ser>
        <c:ser>
          <c:idx val="4"/>
          <c:order val="65"/>
          <c:tx>
            <c:v>Verformt:5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PlotData!$BB$8:$BL$8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xVal>
          <c:yVal>
            <c:numRef>
              <c:f>PlotData!$BO$8:$BY$8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1-6412-44AB-9946-BD3AA8BEC172}"/>
            </c:ext>
          </c:extLst>
        </c:ser>
        <c:ser>
          <c:idx val="5"/>
          <c:order val="66"/>
          <c:tx>
            <c:v>Verformt:6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PlotData!$BB$9:$BL$9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xVal>
          <c:yVal>
            <c:numRef>
              <c:f>PlotData!$BO$9:$BY$9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2-6412-44AB-9946-BD3AA8BEC172}"/>
            </c:ext>
          </c:extLst>
        </c:ser>
        <c:ser>
          <c:idx val="6"/>
          <c:order val="67"/>
          <c:tx>
            <c:v>Verformt:7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PlotData!$BB$10:$BL$10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xVal>
          <c:yVal>
            <c:numRef>
              <c:f>PlotData!$BO$10:$BY$10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3-6412-44AB-9946-BD3AA8BEC172}"/>
            </c:ext>
          </c:extLst>
        </c:ser>
        <c:ser>
          <c:idx val="7"/>
          <c:order val="68"/>
          <c:tx>
            <c:v>Verformt:8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PlotData!$BB$11:$BL$11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xVal>
          <c:yVal>
            <c:numRef>
              <c:f>PlotData!$BO$11:$BY$11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4-6412-44AB-9946-BD3AA8BEC172}"/>
            </c:ext>
          </c:extLst>
        </c:ser>
        <c:ser>
          <c:idx val="8"/>
          <c:order val="69"/>
          <c:tx>
            <c:v>Verformt:9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PlotData!$BB$12:$BL$12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xVal>
          <c:yVal>
            <c:numRef>
              <c:f>PlotData!$BO$12:$BY$12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5-6412-44AB-9946-BD3AA8BEC172}"/>
            </c:ext>
          </c:extLst>
        </c:ser>
        <c:ser>
          <c:idx val="9"/>
          <c:order val="70"/>
          <c:tx>
            <c:v>Verformt:10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PlotData!$BB$13:$BL$13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xVal>
          <c:yVal>
            <c:numRef>
              <c:f>PlotData!$BO$13:$BY$13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6-6412-44AB-9946-BD3AA8BEC172}"/>
            </c:ext>
          </c:extLst>
        </c:ser>
        <c:ser>
          <c:idx val="10"/>
          <c:order val="71"/>
          <c:tx>
            <c:v>Verformt:11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PlotData!$BB$14:$BL$14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xVal>
          <c:yVal>
            <c:numRef>
              <c:f>PlotData!$BO$14:$BY$14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7-6412-44AB-9946-BD3AA8BEC172}"/>
            </c:ext>
          </c:extLst>
        </c:ser>
        <c:ser>
          <c:idx val="11"/>
          <c:order val="72"/>
          <c:tx>
            <c:v>Verformt:12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PlotData!$BB$15:$BL$15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xVal>
          <c:yVal>
            <c:numRef>
              <c:f>PlotData!$BO$15:$BY$15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8-6412-44AB-9946-BD3AA8BEC172}"/>
            </c:ext>
          </c:extLst>
        </c:ser>
        <c:ser>
          <c:idx val="12"/>
          <c:order val="73"/>
          <c:tx>
            <c:v>Verformt:13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PlotData!$BB$16:$BL$16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xVal>
          <c:yVal>
            <c:numRef>
              <c:f>PlotData!$BO$16:$BY$16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9-6412-44AB-9946-BD3AA8BEC172}"/>
            </c:ext>
          </c:extLst>
        </c:ser>
        <c:ser>
          <c:idx val="13"/>
          <c:order val="74"/>
          <c:tx>
            <c:v>Verformt:14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PlotData!$BB$17:$BL$17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xVal>
          <c:yVal>
            <c:numRef>
              <c:f>PlotData!$BO$17:$BY$17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A-6412-44AB-9946-BD3AA8BEC172}"/>
            </c:ext>
          </c:extLst>
        </c:ser>
        <c:ser>
          <c:idx val="14"/>
          <c:order val="75"/>
          <c:tx>
            <c:v>Verformt:15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PlotData!$BB$18:$BL$18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xVal>
          <c:yVal>
            <c:numRef>
              <c:f>PlotData!$BO$18:$BY$18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B-6412-44AB-9946-BD3AA8BEC172}"/>
            </c:ext>
          </c:extLst>
        </c:ser>
        <c:ser>
          <c:idx val="15"/>
          <c:order val="76"/>
          <c:tx>
            <c:v>Verformt:16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PlotData!$BB$19:$BL$19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xVal>
          <c:yVal>
            <c:numRef>
              <c:f>PlotData!$BO$19:$BY$19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C-6412-44AB-9946-BD3AA8BEC172}"/>
            </c:ext>
          </c:extLst>
        </c:ser>
        <c:ser>
          <c:idx val="16"/>
          <c:order val="77"/>
          <c:tx>
            <c:v>Verformt:17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PlotData!$BB$20:$BL$20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xVal>
          <c:yVal>
            <c:numRef>
              <c:f>PlotData!$BO$20:$BY$20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D-6412-44AB-9946-BD3AA8BEC172}"/>
            </c:ext>
          </c:extLst>
        </c:ser>
        <c:ser>
          <c:idx val="17"/>
          <c:order val="78"/>
          <c:tx>
            <c:v>Verformt:18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PlotData!$BB$21:$BL$21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xVal>
          <c:yVal>
            <c:numRef>
              <c:f>PlotData!$BO$21:$BY$21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E-6412-44AB-9946-BD3AA8BEC172}"/>
            </c:ext>
          </c:extLst>
        </c:ser>
        <c:ser>
          <c:idx val="18"/>
          <c:order val="79"/>
          <c:tx>
            <c:v>Verformt:19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PlotData!$BB$22:$BL$22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xVal>
          <c:yVal>
            <c:numRef>
              <c:f>PlotData!$BO$22:$BY$22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F-6412-44AB-9946-BD3AA8BEC172}"/>
            </c:ext>
          </c:extLst>
        </c:ser>
        <c:ser>
          <c:idx val="19"/>
          <c:order val="80"/>
          <c:tx>
            <c:v>Verformt:20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PlotData!$BB$23:$BL$23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xVal>
          <c:yVal>
            <c:numRef>
              <c:f>PlotData!$BO$23:$BY$23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0-6412-44AB-9946-BD3AA8BEC172}"/>
            </c:ext>
          </c:extLst>
        </c:ser>
        <c:ser>
          <c:idx val="81"/>
          <c:order val="81"/>
          <c:tx>
            <c:v>Verformt:21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PlotData!$BB$24:$BL$24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xVal>
          <c:yVal>
            <c:numRef>
              <c:f>PlotData!$BO$24:$BY$24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1-6412-44AB-9946-BD3AA8BEC172}"/>
            </c:ext>
          </c:extLst>
        </c:ser>
        <c:ser>
          <c:idx val="82"/>
          <c:order val="82"/>
          <c:tx>
            <c:v>Verformt:22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PlotData!$BB$25:$BL$25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xVal>
          <c:yVal>
            <c:numRef>
              <c:f>PlotData!$BO$25:$BY$25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2-6412-44AB-9946-BD3AA8BEC172}"/>
            </c:ext>
          </c:extLst>
        </c:ser>
        <c:ser>
          <c:idx val="83"/>
          <c:order val="83"/>
          <c:tx>
            <c:v>Verformt:23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PlotData!$BB$26:$BL$26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xVal>
          <c:yVal>
            <c:numRef>
              <c:f>PlotData!$BO$26:$BY$26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3-6412-44AB-9946-BD3AA8BEC172}"/>
            </c:ext>
          </c:extLst>
        </c:ser>
        <c:ser>
          <c:idx val="84"/>
          <c:order val="84"/>
          <c:tx>
            <c:v>Verformt:24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PlotData!$BB$27:$BL$27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xVal>
          <c:yVal>
            <c:numRef>
              <c:f>PlotData!$BO$27:$BY$27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4-6412-44AB-9946-BD3AA8BEC172}"/>
            </c:ext>
          </c:extLst>
        </c:ser>
        <c:ser>
          <c:idx val="85"/>
          <c:order val="85"/>
          <c:tx>
            <c:v>Verformt:25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PlotData!$BB$28:$BL$28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xVal>
          <c:yVal>
            <c:numRef>
              <c:f>PlotData!$BO$28:$BY$28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5-6412-44AB-9946-BD3AA8BEC172}"/>
            </c:ext>
          </c:extLst>
        </c:ser>
        <c:ser>
          <c:idx val="86"/>
          <c:order val="86"/>
          <c:tx>
            <c:v>Verformt:26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PlotData!$BB$29:$BL$29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xVal>
          <c:yVal>
            <c:numRef>
              <c:f>PlotData!$BO$29:$BY$29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6-6412-44AB-9946-BD3AA8BEC172}"/>
            </c:ext>
          </c:extLst>
        </c:ser>
        <c:ser>
          <c:idx val="87"/>
          <c:order val="87"/>
          <c:tx>
            <c:v>Verformt:27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PlotData!$BB$30:$BL$30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xVal>
          <c:yVal>
            <c:numRef>
              <c:f>PlotData!$BO$30:$BY$30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7-6412-44AB-9946-BD3AA8BEC172}"/>
            </c:ext>
          </c:extLst>
        </c:ser>
        <c:ser>
          <c:idx val="88"/>
          <c:order val="88"/>
          <c:tx>
            <c:v>Verformt:28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PlotData!$BB$31:$BL$31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xVal>
          <c:yVal>
            <c:numRef>
              <c:f>PlotData!$BO$31:$BY$31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8-6412-44AB-9946-BD3AA8BEC172}"/>
            </c:ext>
          </c:extLst>
        </c:ser>
        <c:ser>
          <c:idx val="89"/>
          <c:order val="89"/>
          <c:tx>
            <c:v>Verformt:29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PlotData!$BB$32:$BL$32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xVal>
          <c:yVal>
            <c:numRef>
              <c:f>PlotData!$BO$32:$BY$32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9-6412-44AB-9946-BD3AA8BEC172}"/>
            </c:ext>
          </c:extLst>
        </c:ser>
        <c:ser>
          <c:idx val="90"/>
          <c:order val="90"/>
          <c:tx>
            <c:v>Verformt:30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PlotData!$BB$33:$BL$33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xVal>
          <c:yVal>
            <c:numRef>
              <c:f>PlotData!$BO$33:$BY$33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A-6412-44AB-9946-BD3AA8BEC172}"/>
            </c:ext>
          </c:extLst>
        </c:ser>
        <c:ser>
          <c:idx val="91"/>
          <c:order val="91"/>
          <c:tx>
            <c:v>Verformt:31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PlotData!$BB$34:$BL$34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xVal>
          <c:yVal>
            <c:numRef>
              <c:f>PlotData!$BO$34:$BY$34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B-6412-44AB-9946-BD3AA8BEC172}"/>
            </c:ext>
          </c:extLst>
        </c:ser>
        <c:ser>
          <c:idx val="92"/>
          <c:order val="92"/>
          <c:tx>
            <c:v>Verformt:32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PlotData!$BB$35:$BL$35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xVal>
          <c:yVal>
            <c:numRef>
              <c:f>PlotData!$BO$35:$BY$35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C-6412-44AB-9946-BD3AA8BEC172}"/>
            </c:ext>
          </c:extLst>
        </c:ser>
        <c:ser>
          <c:idx val="93"/>
          <c:order val="93"/>
          <c:tx>
            <c:v>Verformt:33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PlotData!$BB$36:$BL$36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xVal>
          <c:yVal>
            <c:numRef>
              <c:f>PlotData!$BO$36:$BY$36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D-6412-44AB-9946-BD3AA8BEC172}"/>
            </c:ext>
          </c:extLst>
        </c:ser>
        <c:ser>
          <c:idx val="94"/>
          <c:order val="94"/>
          <c:tx>
            <c:v>Verformt:34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PlotData!$BB$37:$BL$37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xVal>
          <c:yVal>
            <c:numRef>
              <c:f>PlotData!$BO$37:$BY$37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E-6412-44AB-9946-BD3AA8BEC172}"/>
            </c:ext>
          </c:extLst>
        </c:ser>
        <c:ser>
          <c:idx val="95"/>
          <c:order val="95"/>
          <c:tx>
            <c:v>Verformt:35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PlotData!$BB$38:$BL$38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xVal>
          <c:yVal>
            <c:numRef>
              <c:f>PlotData!$BO$38:$BY$38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F-6412-44AB-9946-BD3AA8BEC172}"/>
            </c:ext>
          </c:extLst>
        </c:ser>
        <c:ser>
          <c:idx val="96"/>
          <c:order val="96"/>
          <c:tx>
            <c:v>Verformt:36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PlotData!$BB$39:$BL$39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xVal>
          <c:yVal>
            <c:numRef>
              <c:f>PlotData!$BO$39:$BY$39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0-6412-44AB-9946-BD3AA8BEC172}"/>
            </c:ext>
          </c:extLst>
        </c:ser>
        <c:ser>
          <c:idx val="97"/>
          <c:order val="97"/>
          <c:tx>
            <c:v>Verformt:37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PlotData!$BB$40:$BL$40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xVal>
          <c:yVal>
            <c:numRef>
              <c:f>PlotData!$BO$40:$BY$40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1-6412-44AB-9946-BD3AA8BEC172}"/>
            </c:ext>
          </c:extLst>
        </c:ser>
        <c:ser>
          <c:idx val="98"/>
          <c:order val="98"/>
          <c:tx>
            <c:v>Verformt:38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PlotData!$BB$41:$BL$41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xVal>
          <c:yVal>
            <c:numRef>
              <c:f>PlotData!$BO$41:$BY$41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2-6412-44AB-9946-BD3AA8BEC172}"/>
            </c:ext>
          </c:extLst>
        </c:ser>
        <c:ser>
          <c:idx val="99"/>
          <c:order val="99"/>
          <c:tx>
            <c:v>Verformt:39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PlotData!$BB$42:$BL$42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xVal>
          <c:yVal>
            <c:numRef>
              <c:f>PlotData!$BO$42:$BY$42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3-6412-44AB-9946-BD3AA8BEC172}"/>
            </c:ext>
          </c:extLst>
        </c:ser>
        <c:ser>
          <c:idx val="100"/>
          <c:order val="100"/>
          <c:tx>
            <c:v>Verformt:40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PlotData!$BB$43:$BL$43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xVal>
          <c:yVal>
            <c:numRef>
              <c:f>PlotData!$BO$43:$BY$43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4-6412-44AB-9946-BD3AA8BEC172}"/>
            </c:ext>
          </c:extLst>
        </c:ser>
        <c:ser>
          <c:idx val="101"/>
          <c:order val="101"/>
          <c:tx>
            <c:v>Rotzeigeru1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[1]Symbole!$Q$75:$R$75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[1]Symbole!$U$75:$V$75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5-6412-44AB-9946-BD3AA8BEC172}"/>
            </c:ext>
          </c:extLst>
        </c:ser>
        <c:ser>
          <c:idx val="102"/>
          <c:order val="102"/>
          <c:tx>
            <c:v>Rotzeigeru2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[1]Symbole!$Q$76:$R$76</c:f>
              <c:numCache>
                <c:formatCode>General</c:formatCode>
                <c:ptCount val="2"/>
                <c:pt idx="0">
                  <c:v>1.6970562748477138</c:v>
                </c:pt>
                <c:pt idx="1">
                  <c:v>1.6970562748477138</c:v>
                </c:pt>
              </c:numCache>
            </c:numRef>
          </c:xVal>
          <c:yVal>
            <c:numRef>
              <c:f>[1]Symbole!$U$76:$V$76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6-6412-44AB-9946-BD3AA8BEC172}"/>
            </c:ext>
          </c:extLst>
        </c:ser>
        <c:ser>
          <c:idx val="103"/>
          <c:order val="103"/>
          <c:tx>
            <c:v>Rotzeigeru3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[1]Symbole!$Q$77:$R$77</c:f>
              <c:numCache>
                <c:formatCode>General</c:formatCode>
                <c:ptCount val="2"/>
                <c:pt idx="0">
                  <c:v>11.697056274847714</c:v>
                </c:pt>
                <c:pt idx="1">
                  <c:v>11.697056274847714</c:v>
                </c:pt>
              </c:numCache>
            </c:numRef>
          </c:xVal>
          <c:yVal>
            <c:numRef>
              <c:f>[1]Symbole!$U$77:$V$77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7-6412-44AB-9946-BD3AA8BEC172}"/>
            </c:ext>
          </c:extLst>
        </c:ser>
        <c:ser>
          <c:idx val="104"/>
          <c:order val="104"/>
          <c:tx>
            <c:v>Rotzeigeru4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[1]Symbole!$Q$78:$R$78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[1]Symbole!$U$78:$V$78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8-6412-44AB-9946-BD3AA8BEC172}"/>
            </c:ext>
          </c:extLst>
        </c:ser>
        <c:ser>
          <c:idx val="105"/>
          <c:order val="105"/>
          <c:tx>
            <c:v>Rotzeigeru5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[1]Symbole!$Q$79:$R$79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[1]Symbole!$U$79:$V$79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9-6412-44AB-9946-BD3AA8BEC172}"/>
            </c:ext>
          </c:extLst>
        </c:ser>
        <c:ser>
          <c:idx val="106"/>
          <c:order val="106"/>
          <c:tx>
            <c:v>Rotzeigeru6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[1]Symbole!$Q$80:$R$80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[1]Symbole!$U$80:$V$80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A-6412-44AB-9946-BD3AA8BEC172}"/>
            </c:ext>
          </c:extLst>
        </c:ser>
        <c:ser>
          <c:idx val="107"/>
          <c:order val="107"/>
          <c:tx>
            <c:v>Rotzeigeru7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[1]Symbole!$Q$81:$R$81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[1]Symbole!$U$81:$V$81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B-6412-44AB-9946-BD3AA8BEC172}"/>
            </c:ext>
          </c:extLst>
        </c:ser>
        <c:ser>
          <c:idx val="108"/>
          <c:order val="108"/>
          <c:tx>
            <c:v>Rotzeigeru8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[1]Symbole!$Q$82:$R$82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[1]Symbole!$U$82:$V$82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C-6412-44AB-9946-BD3AA8BEC172}"/>
            </c:ext>
          </c:extLst>
        </c:ser>
        <c:ser>
          <c:idx val="109"/>
          <c:order val="109"/>
          <c:tx>
            <c:v>Rotzeigeru9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[1]Symbole!$Q$83:$R$83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[1]Symbole!$U$83:$V$83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D-6412-44AB-9946-BD3AA8BEC172}"/>
            </c:ext>
          </c:extLst>
        </c:ser>
        <c:ser>
          <c:idx val="110"/>
          <c:order val="110"/>
          <c:tx>
            <c:v>Rotzeigeru10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[1]Symbole!$Q$84:$R$84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[1]Symbole!$U$84:$V$84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E-6412-44AB-9946-BD3AA8BEC172}"/>
            </c:ext>
          </c:extLst>
        </c:ser>
        <c:ser>
          <c:idx val="111"/>
          <c:order val="111"/>
          <c:tx>
            <c:v>Rotzeigeru11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[1]Symbole!$Q$85:$R$85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[1]Symbole!$U$85:$V$85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F-6412-44AB-9946-BD3AA8BEC172}"/>
            </c:ext>
          </c:extLst>
        </c:ser>
        <c:ser>
          <c:idx val="113"/>
          <c:order val="112"/>
          <c:tx>
            <c:v>Rotzeigeru12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[1]Symbole!$Q$86:$R$86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[1]Symbole!$U$86:$V$86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0-6412-44AB-9946-BD3AA8BEC172}"/>
            </c:ext>
          </c:extLst>
        </c:ser>
        <c:ser>
          <c:idx val="112"/>
          <c:order val="113"/>
          <c:tx>
            <c:v>Rotzeigeru13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[1]Symbole!$Q$87:$R$87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[1]Symbole!$U$87:$V$87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1-6412-44AB-9946-BD3AA8BEC172}"/>
            </c:ext>
          </c:extLst>
        </c:ser>
        <c:ser>
          <c:idx val="114"/>
          <c:order val="114"/>
          <c:tx>
            <c:v>Rotzeigeru14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[1]Symbole!$Q$88:$R$88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[1]Symbole!$U$88:$V$88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2-6412-44AB-9946-BD3AA8BEC172}"/>
            </c:ext>
          </c:extLst>
        </c:ser>
        <c:ser>
          <c:idx val="115"/>
          <c:order val="115"/>
          <c:tx>
            <c:v>Rotzeigeru15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[1]Symbole!$Q$89:$R$89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[1]Symbole!$U$89:$V$89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3-6412-44AB-9946-BD3AA8BEC172}"/>
            </c:ext>
          </c:extLst>
        </c:ser>
        <c:ser>
          <c:idx val="116"/>
          <c:order val="116"/>
          <c:tx>
            <c:v>Rotzeigeru16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[1]Symbole!$Q$90:$R$90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[1]Symbole!$U$90:$V$90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4-6412-44AB-9946-BD3AA8BEC172}"/>
            </c:ext>
          </c:extLst>
        </c:ser>
        <c:ser>
          <c:idx val="117"/>
          <c:order val="117"/>
          <c:tx>
            <c:v>Rotzeigeru17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[1]Symbole!$Q$91:$R$91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[1]Symbole!$U$91:$V$91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5-6412-44AB-9946-BD3AA8BEC172}"/>
            </c:ext>
          </c:extLst>
        </c:ser>
        <c:ser>
          <c:idx val="118"/>
          <c:order val="118"/>
          <c:tx>
            <c:v>Rotzeigeru18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[1]Symbole!$Q$92:$R$92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[1]Symbole!$U$92:$V$92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6-6412-44AB-9946-BD3AA8BEC172}"/>
            </c:ext>
          </c:extLst>
        </c:ser>
        <c:ser>
          <c:idx val="119"/>
          <c:order val="119"/>
          <c:tx>
            <c:v>Rotzeigeru19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[1]Symbole!$Q$93:$R$93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[1]Symbole!$U$93:$V$93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7-6412-44AB-9946-BD3AA8BEC172}"/>
            </c:ext>
          </c:extLst>
        </c:ser>
        <c:ser>
          <c:idx val="120"/>
          <c:order val="120"/>
          <c:tx>
            <c:v>Rotzeigeru20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[1]Symbole!$Q$94:$R$94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[1]Symbole!$U$94:$V$94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8-6412-44AB-9946-BD3AA8BEC172}"/>
            </c:ext>
          </c:extLst>
        </c:ser>
        <c:ser>
          <c:idx val="121"/>
          <c:order val="121"/>
          <c:tx>
            <c:v>Rotzeigerw1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[1]Symbole!$S$75:$T$75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[1]Symbole!$W$75:$X$75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9-6412-44AB-9946-BD3AA8BEC172}"/>
            </c:ext>
          </c:extLst>
        </c:ser>
        <c:ser>
          <c:idx val="122"/>
          <c:order val="122"/>
          <c:tx>
            <c:v>Rotzeigerw2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[1]Symbole!$S$76:$T$76</c:f>
              <c:numCache>
                <c:formatCode>General</c:formatCode>
                <c:ptCount val="2"/>
                <c:pt idx="0">
                  <c:v>1.6970562748477138</c:v>
                </c:pt>
                <c:pt idx="1">
                  <c:v>1.6970562748477138</c:v>
                </c:pt>
              </c:numCache>
            </c:numRef>
          </c:xVal>
          <c:yVal>
            <c:numRef>
              <c:f>[1]Symbole!$W$76:$X$76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A-6412-44AB-9946-BD3AA8BEC172}"/>
            </c:ext>
          </c:extLst>
        </c:ser>
        <c:ser>
          <c:idx val="123"/>
          <c:order val="123"/>
          <c:tx>
            <c:v>Rotzeigerw3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[1]Symbole!$S$77:$T$77</c:f>
              <c:numCache>
                <c:formatCode>General</c:formatCode>
                <c:ptCount val="2"/>
                <c:pt idx="0">
                  <c:v>11.697056274847714</c:v>
                </c:pt>
                <c:pt idx="1">
                  <c:v>11.697056274847714</c:v>
                </c:pt>
              </c:numCache>
            </c:numRef>
          </c:xVal>
          <c:yVal>
            <c:numRef>
              <c:f>[1]Symbole!$W$77:$X$77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B-6412-44AB-9946-BD3AA8BEC172}"/>
            </c:ext>
          </c:extLst>
        </c:ser>
        <c:ser>
          <c:idx val="124"/>
          <c:order val="124"/>
          <c:tx>
            <c:v>Rotzeigerw4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[1]Symbole!$S$78:$T$78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[1]Symbole!$W$78:$X$78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C-6412-44AB-9946-BD3AA8BEC172}"/>
            </c:ext>
          </c:extLst>
        </c:ser>
        <c:ser>
          <c:idx val="125"/>
          <c:order val="125"/>
          <c:tx>
            <c:v>Rotzeigerw5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[1]Symbole!$S$79:$T$79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[1]Symbole!$W$79:$X$79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D-6412-44AB-9946-BD3AA8BEC172}"/>
            </c:ext>
          </c:extLst>
        </c:ser>
        <c:ser>
          <c:idx val="126"/>
          <c:order val="126"/>
          <c:tx>
            <c:v>Rotzeigerw6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[1]Symbole!$S$80:$T$80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[1]Symbole!$W$80:$X$80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E-6412-44AB-9946-BD3AA8BEC172}"/>
            </c:ext>
          </c:extLst>
        </c:ser>
        <c:ser>
          <c:idx val="127"/>
          <c:order val="127"/>
          <c:tx>
            <c:v>Rotzeigerw7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[1]Symbole!$S$81:$T$81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[1]Symbole!$W$81:$X$81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F-6412-44AB-9946-BD3AA8BEC172}"/>
            </c:ext>
          </c:extLst>
        </c:ser>
        <c:ser>
          <c:idx val="128"/>
          <c:order val="128"/>
          <c:tx>
            <c:v>Rotzeigerw8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[1]Symbole!$S$82:$T$82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[1]Symbole!$W$82:$X$82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0-6412-44AB-9946-BD3AA8BEC172}"/>
            </c:ext>
          </c:extLst>
        </c:ser>
        <c:ser>
          <c:idx val="129"/>
          <c:order val="129"/>
          <c:tx>
            <c:v>Rotzeigerw9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[1]Symbole!$S$83:$T$83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[1]Symbole!$W$83:$X$83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1-6412-44AB-9946-BD3AA8BEC172}"/>
            </c:ext>
          </c:extLst>
        </c:ser>
        <c:ser>
          <c:idx val="130"/>
          <c:order val="130"/>
          <c:tx>
            <c:v>Rotzeigerw10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[1]Symbole!$S$84:$T$84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[1]Symbole!$W$84:$X$84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2-6412-44AB-9946-BD3AA8BEC172}"/>
            </c:ext>
          </c:extLst>
        </c:ser>
        <c:ser>
          <c:idx val="131"/>
          <c:order val="131"/>
          <c:tx>
            <c:v>Rotzeigerw11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[1]Symbole!$S$85:$T$85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[1]Symbole!$W$85:$X$85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3-6412-44AB-9946-BD3AA8BEC172}"/>
            </c:ext>
          </c:extLst>
        </c:ser>
        <c:ser>
          <c:idx val="132"/>
          <c:order val="132"/>
          <c:tx>
            <c:v>Rotzeigerw12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[1]Symbole!$S$86:$T$86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[1]Symbole!$W$86:$X$86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4-6412-44AB-9946-BD3AA8BEC172}"/>
            </c:ext>
          </c:extLst>
        </c:ser>
        <c:ser>
          <c:idx val="133"/>
          <c:order val="133"/>
          <c:tx>
            <c:v>Rotzeigerw13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[1]Symbole!$S$87:$T$87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[1]Symbole!$W$87:$X$87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5-6412-44AB-9946-BD3AA8BEC172}"/>
            </c:ext>
          </c:extLst>
        </c:ser>
        <c:ser>
          <c:idx val="134"/>
          <c:order val="134"/>
          <c:tx>
            <c:v>Rotzeigerw14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[1]Symbole!$S$88:$T$88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[1]Symbole!$W$88:$X$88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6-6412-44AB-9946-BD3AA8BEC172}"/>
            </c:ext>
          </c:extLst>
        </c:ser>
        <c:ser>
          <c:idx val="135"/>
          <c:order val="135"/>
          <c:tx>
            <c:v>Rotzeigerw15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[1]Symbole!$S$89:$T$89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[1]Symbole!$W$89:$X$89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7-6412-44AB-9946-BD3AA8BEC172}"/>
            </c:ext>
          </c:extLst>
        </c:ser>
        <c:ser>
          <c:idx val="136"/>
          <c:order val="136"/>
          <c:tx>
            <c:v>Rotzeigerw16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[1]Symbole!$S$90:$T$90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[1]Symbole!$W$90:$X$90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8-6412-44AB-9946-BD3AA8BEC172}"/>
            </c:ext>
          </c:extLst>
        </c:ser>
        <c:ser>
          <c:idx val="137"/>
          <c:order val="137"/>
          <c:tx>
            <c:v>Rotzeigerw17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[1]Symbole!$S$91:$T$91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[1]Symbole!$W$91:$X$91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9-6412-44AB-9946-BD3AA8BEC172}"/>
            </c:ext>
          </c:extLst>
        </c:ser>
        <c:ser>
          <c:idx val="138"/>
          <c:order val="138"/>
          <c:tx>
            <c:v>Rotzeigerw18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[1]Symbole!$S$92:$T$92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[1]Symbole!$W$92:$X$92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A-6412-44AB-9946-BD3AA8BEC172}"/>
            </c:ext>
          </c:extLst>
        </c:ser>
        <c:ser>
          <c:idx val="139"/>
          <c:order val="139"/>
          <c:tx>
            <c:v>Rotzeigerw19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[1]Symbole!$S$93:$T$93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[1]Symbole!$W$93:$X$93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B-6412-44AB-9946-BD3AA8BEC172}"/>
            </c:ext>
          </c:extLst>
        </c:ser>
        <c:ser>
          <c:idx val="140"/>
          <c:order val="140"/>
          <c:tx>
            <c:v>Rotzeigerw20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[1]Symbole!$S$94:$T$94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[1]Symbole!$W$94:$X$94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C-6412-44AB-9946-BD3AA8BEC172}"/>
            </c:ext>
          </c:extLst>
        </c:ser>
        <c:ser>
          <c:idx val="141"/>
          <c:order val="141"/>
          <c:tx>
            <c:v>hor. Feder 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[1]Symbole!$AF$123:$AR$123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[1]Symbole!$AS$123:$BE$123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D-6412-44AB-9946-BD3AA8BEC172}"/>
            </c:ext>
          </c:extLst>
        </c:ser>
        <c:ser>
          <c:idx val="142"/>
          <c:order val="142"/>
          <c:tx>
            <c:v>hor. Feder 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[1]Symbole!$AF$124:$AR$124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[1]Symbole!$AS$124:$BE$124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E-6412-44AB-9946-BD3AA8BEC172}"/>
            </c:ext>
          </c:extLst>
        </c:ser>
        <c:ser>
          <c:idx val="143"/>
          <c:order val="143"/>
          <c:tx>
            <c:v>hor. Feder 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[1]Symbole!$AF$125:$AR$125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[1]Symbole!$AS$125:$BE$125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F-6412-44AB-9946-BD3AA8BEC172}"/>
            </c:ext>
          </c:extLst>
        </c:ser>
        <c:ser>
          <c:idx val="144"/>
          <c:order val="144"/>
          <c:tx>
            <c:v>hor. Feder 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[1]Symbole!$AF$126:$AR$126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[1]Symbole!$AS$126:$BE$126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0-6412-44AB-9946-BD3AA8BEC172}"/>
            </c:ext>
          </c:extLst>
        </c:ser>
        <c:ser>
          <c:idx val="145"/>
          <c:order val="145"/>
          <c:tx>
            <c:v>hor. Feder 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[1]Symbole!$AF$127:$AR$127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[1]Symbole!$AS$127:$BE$127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1-6412-44AB-9946-BD3AA8BEC172}"/>
            </c:ext>
          </c:extLst>
        </c:ser>
        <c:ser>
          <c:idx val="146"/>
          <c:order val="146"/>
          <c:tx>
            <c:v>hor. Feder 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[1]Symbole!$AF$128:$AR$128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[1]Symbole!$AS$128:$BE$128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2-6412-44AB-9946-BD3AA8BEC172}"/>
            </c:ext>
          </c:extLst>
        </c:ser>
        <c:ser>
          <c:idx val="147"/>
          <c:order val="147"/>
          <c:tx>
            <c:v>hor. 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[1]Symbole!$AF$129:$AR$129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[1]Symbole!$AS$129:$BE$129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3-6412-44AB-9946-BD3AA8BEC172}"/>
            </c:ext>
          </c:extLst>
        </c:ser>
        <c:ser>
          <c:idx val="148"/>
          <c:order val="148"/>
          <c:tx>
            <c:v>hor. Feder 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[1]Symbole!$AF$130:$AR$130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[1]Symbole!$AS$130:$BE$130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4-6412-44AB-9946-BD3AA8BEC172}"/>
            </c:ext>
          </c:extLst>
        </c:ser>
        <c:ser>
          <c:idx val="149"/>
          <c:order val="149"/>
          <c:tx>
            <c:v>hor. Feder 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[1]Symbole!$AF$131:$AR$131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[1]Symbole!$AS$131:$BE$131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5-6412-44AB-9946-BD3AA8BEC172}"/>
            </c:ext>
          </c:extLst>
        </c:ser>
        <c:ser>
          <c:idx val="150"/>
          <c:order val="150"/>
          <c:tx>
            <c:v>hor. Feder 10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[1]Symbole!$AF$132:$AR$132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[1]Symbole!$AS$132:$BE$132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6-6412-44AB-9946-BD3AA8BEC172}"/>
            </c:ext>
          </c:extLst>
        </c:ser>
        <c:ser>
          <c:idx val="151"/>
          <c:order val="151"/>
          <c:tx>
            <c:v>hor. Feder 11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[1]Symbole!$AF$133:$AR$133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[1]Symbole!$AS$133:$BE$133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7-6412-44AB-9946-BD3AA8BEC172}"/>
            </c:ext>
          </c:extLst>
        </c:ser>
        <c:ser>
          <c:idx val="152"/>
          <c:order val="152"/>
          <c:tx>
            <c:v>hor. Feder 12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[1]Symbole!$AF$134:$AR$134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[1]Symbole!$AS$134:$BE$134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8-6412-44AB-9946-BD3AA8BEC172}"/>
            </c:ext>
          </c:extLst>
        </c:ser>
        <c:ser>
          <c:idx val="153"/>
          <c:order val="153"/>
          <c:tx>
            <c:v>hor. Feder 13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[1]Symbole!$AF$135:$AR$135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[1]Symbole!$AS$135:$BE$135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9-6412-44AB-9946-BD3AA8BEC172}"/>
            </c:ext>
          </c:extLst>
        </c:ser>
        <c:ser>
          <c:idx val="154"/>
          <c:order val="154"/>
          <c:tx>
            <c:v>hor. Feder 14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[1]Symbole!$AF$136:$AR$136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[1]Symbole!$AS$136:$BE$136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A-6412-44AB-9946-BD3AA8BEC172}"/>
            </c:ext>
          </c:extLst>
        </c:ser>
        <c:ser>
          <c:idx val="155"/>
          <c:order val="155"/>
          <c:tx>
            <c:v>hor. Feder 15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[1]Symbole!$AF$137:$AR$137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[1]Symbole!$AS$137:$BE$137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B-6412-44AB-9946-BD3AA8BEC172}"/>
            </c:ext>
          </c:extLst>
        </c:ser>
        <c:ser>
          <c:idx val="156"/>
          <c:order val="156"/>
          <c:tx>
            <c:v>hor. Feder 16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[1]Symbole!$AF$138:$AR$138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[1]Symbole!$AS$138:$BE$138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C-6412-44AB-9946-BD3AA8BEC172}"/>
            </c:ext>
          </c:extLst>
        </c:ser>
        <c:ser>
          <c:idx val="157"/>
          <c:order val="157"/>
          <c:tx>
            <c:v>hor. Feder 17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[1]Symbole!$AF$139:$AR$139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[1]Symbole!$AS$139:$BE$139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D-6412-44AB-9946-BD3AA8BEC172}"/>
            </c:ext>
          </c:extLst>
        </c:ser>
        <c:ser>
          <c:idx val="158"/>
          <c:order val="158"/>
          <c:tx>
            <c:v>hor. Feder 18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[1]Symbole!$AF$140:$AR$140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[1]Symbole!$AS$140:$BE$140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E-6412-44AB-9946-BD3AA8BEC172}"/>
            </c:ext>
          </c:extLst>
        </c:ser>
        <c:ser>
          <c:idx val="159"/>
          <c:order val="159"/>
          <c:tx>
            <c:v>hor. Feder 19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[1]Symbole!$AF$141:$AR$141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[1]Symbole!$AS$141:$BE$141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F-6412-44AB-9946-BD3AA8BEC172}"/>
            </c:ext>
          </c:extLst>
        </c:ser>
        <c:ser>
          <c:idx val="160"/>
          <c:order val="160"/>
          <c:tx>
            <c:v>hor. Feder 20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[1]Symbole!$AF$142:$AR$142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[1]Symbole!$AS$142:$BE$142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0-6412-44AB-9946-BD3AA8BEC172}"/>
            </c:ext>
          </c:extLst>
        </c:ser>
        <c:ser>
          <c:idx val="161"/>
          <c:order val="161"/>
          <c:tx>
            <c:v>ver. Feder 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[1]Symbole!$AF$99:$AR$99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[1]Symbole!$AS$99:$BE$99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1-6412-44AB-9946-BD3AA8BEC172}"/>
            </c:ext>
          </c:extLst>
        </c:ser>
        <c:ser>
          <c:idx val="162"/>
          <c:order val="162"/>
          <c:tx>
            <c:v>ver. Feder 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[1]Symbole!$AF$100:$AR$100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[1]Symbole!$AS$100:$BE$100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2-6412-44AB-9946-BD3AA8BEC172}"/>
            </c:ext>
          </c:extLst>
        </c:ser>
        <c:ser>
          <c:idx val="163"/>
          <c:order val="163"/>
          <c:tx>
            <c:v>ver. Feder 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[1]Symbole!$AF$101:$AR$101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[1]Symbole!$AS$101:$BE$101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3-6412-44AB-9946-BD3AA8BEC172}"/>
            </c:ext>
          </c:extLst>
        </c:ser>
        <c:ser>
          <c:idx val="164"/>
          <c:order val="164"/>
          <c:tx>
            <c:v>ver. Feder 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[1]Symbole!$AF$102:$AR$102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[1]Symbole!$AS$102:$BE$102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4-6412-44AB-9946-BD3AA8BEC172}"/>
            </c:ext>
          </c:extLst>
        </c:ser>
        <c:ser>
          <c:idx val="165"/>
          <c:order val="165"/>
          <c:tx>
            <c:v>ver. Feder 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[1]Symbole!$AF$103:$AR$103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[1]Symbole!$AS$103:$BE$103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5-6412-44AB-9946-BD3AA8BEC172}"/>
            </c:ext>
          </c:extLst>
        </c:ser>
        <c:ser>
          <c:idx val="166"/>
          <c:order val="166"/>
          <c:tx>
            <c:v>ver. Feder 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[1]Symbole!$AF$104:$AR$104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[1]Symbole!$AS$104:$BE$104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6-6412-44AB-9946-BD3AA8BEC172}"/>
            </c:ext>
          </c:extLst>
        </c:ser>
        <c:ser>
          <c:idx val="167"/>
          <c:order val="167"/>
          <c:tx>
            <c:v>ver. 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[1]Symbole!$AF$105:$AR$105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[1]Symbole!$AS$105:$BE$105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7-6412-44AB-9946-BD3AA8BEC172}"/>
            </c:ext>
          </c:extLst>
        </c:ser>
        <c:ser>
          <c:idx val="168"/>
          <c:order val="168"/>
          <c:tx>
            <c:v>ver. Feder 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[1]Symbole!$AF$106:$AR$106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[1]Symbole!$AS$106:$BE$106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8-6412-44AB-9946-BD3AA8BEC172}"/>
            </c:ext>
          </c:extLst>
        </c:ser>
        <c:ser>
          <c:idx val="169"/>
          <c:order val="169"/>
          <c:tx>
            <c:v>ver. Feder 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[1]Symbole!$AF$107:$AR$107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[1]Symbole!$AS$107:$BE$107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9-6412-44AB-9946-BD3AA8BEC172}"/>
            </c:ext>
          </c:extLst>
        </c:ser>
        <c:ser>
          <c:idx val="170"/>
          <c:order val="170"/>
          <c:tx>
            <c:v>ver. Feder 10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[1]Symbole!$AF$108:$AR$108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[1]Symbole!$AS$108:$BE$108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A-6412-44AB-9946-BD3AA8BEC172}"/>
            </c:ext>
          </c:extLst>
        </c:ser>
        <c:ser>
          <c:idx val="171"/>
          <c:order val="171"/>
          <c:tx>
            <c:v>ver. Feder 11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[1]Symbole!$AF$109:$AR$109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[1]Symbole!$AS$109:$BE$109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B-6412-44AB-9946-BD3AA8BEC172}"/>
            </c:ext>
          </c:extLst>
        </c:ser>
        <c:ser>
          <c:idx val="172"/>
          <c:order val="172"/>
          <c:tx>
            <c:v>ver. Feder 12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[1]Symbole!$AF$110:$AR$110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[1]Symbole!$AS$110:$BE$110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C-6412-44AB-9946-BD3AA8BEC172}"/>
            </c:ext>
          </c:extLst>
        </c:ser>
        <c:ser>
          <c:idx val="173"/>
          <c:order val="173"/>
          <c:tx>
            <c:v>ver. Feder 13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[1]Symbole!$AF$111:$AR$111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[1]Symbole!$AS$111:$BE$111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D-6412-44AB-9946-BD3AA8BEC172}"/>
            </c:ext>
          </c:extLst>
        </c:ser>
        <c:ser>
          <c:idx val="174"/>
          <c:order val="174"/>
          <c:tx>
            <c:v>ver. Feder 14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[1]Symbole!$AF$112:$AR$112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[1]Symbole!$AS$112:$BE$112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E-6412-44AB-9946-BD3AA8BEC172}"/>
            </c:ext>
          </c:extLst>
        </c:ser>
        <c:ser>
          <c:idx val="175"/>
          <c:order val="175"/>
          <c:tx>
            <c:v>ver. Feder 15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[1]Symbole!$AF$113:$AR$113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[1]Symbole!$AS$113:$BE$113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F-6412-44AB-9946-BD3AA8BEC172}"/>
            </c:ext>
          </c:extLst>
        </c:ser>
        <c:ser>
          <c:idx val="176"/>
          <c:order val="176"/>
          <c:tx>
            <c:v>ver. Feder 16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[1]Symbole!$AF$114:$AR$114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[1]Symbole!$AS$114:$BE$114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0-6412-44AB-9946-BD3AA8BEC172}"/>
            </c:ext>
          </c:extLst>
        </c:ser>
        <c:ser>
          <c:idx val="177"/>
          <c:order val="177"/>
          <c:tx>
            <c:v>ver. Feder 17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[1]Symbole!$AF$115:$AR$115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[1]Symbole!$AS$115:$BE$115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1-6412-44AB-9946-BD3AA8BEC172}"/>
            </c:ext>
          </c:extLst>
        </c:ser>
        <c:ser>
          <c:idx val="178"/>
          <c:order val="178"/>
          <c:tx>
            <c:v>ver. Feder 18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[1]Symbole!$AF$116:$AR$116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[1]Symbole!$AS$116:$BE$116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2-6412-44AB-9946-BD3AA8BEC172}"/>
            </c:ext>
          </c:extLst>
        </c:ser>
        <c:ser>
          <c:idx val="179"/>
          <c:order val="179"/>
          <c:tx>
            <c:v>ver. Feder 19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[1]Symbole!$AF$117:$AR$117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[1]Symbole!$AS$117:$BE$117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3-6412-44AB-9946-BD3AA8BEC172}"/>
            </c:ext>
          </c:extLst>
        </c:ser>
        <c:ser>
          <c:idx val="180"/>
          <c:order val="180"/>
          <c:tx>
            <c:v>ver. Feder 20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[1]Symbole!$AF$118:$AR$118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[1]Symbole!$AS$118:$BE$118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4-6412-44AB-9946-BD3AA8BEC172}"/>
            </c:ext>
          </c:extLst>
        </c:ser>
        <c:ser>
          <c:idx val="181"/>
          <c:order val="181"/>
          <c:tx>
            <c:v>Drehfeder 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[1]Symbole!$AL$147:$BQ$147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xVal>
          <c:yVal>
            <c:numRef>
              <c:f>[1]Symbole!$AL$171:$BQ$171</c:f>
              <c:numCache>
                <c:formatCode>General</c:formatCode>
                <c:ptCount val="3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5-6412-44AB-9946-BD3AA8BEC172}"/>
            </c:ext>
          </c:extLst>
        </c:ser>
        <c:ser>
          <c:idx val="182"/>
          <c:order val="182"/>
          <c:tx>
            <c:v>Drehfeder 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[1]Symbole!$AL$148:$BQ$148</c:f>
              <c:numCache>
                <c:formatCode>General</c:formatCode>
                <c:ptCount val="32"/>
                <c:pt idx="0">
                  <c:v>1.6970562748477138</c:v>
                </c:pt>
                <c:pt idx="1">
                  <c:v>1.6970562748477138</c:v>
                </c:pt>
                <c:pt idx="2">
                  <c:v>1.6970562748477138</c:v>
                </c:pt>
                <c:pt idx="3">
                  <c:v>1.6970562748477138</c:v>
                </c:pt>
                <c:pt idx="4">
                  <c:v>1.6970562748477138</c:v>
                </c:pt>
                <c:pt idx="5">
                  <c:v>1.6970562748477138</c:v>
                </c:pt>
                <c:pt idx="6">
                  <c:v>1.6970562748477138</c:v>
                </c:pt>
                <c:pt idx="7">
                  <c:v>1.6970562748477138</c:v>
                </c:pt>
                <c:pt idx="8">
                  <c:v>1.6970562748477138</c:v>
                </c:pt>
                <c:pt idx="9">
                  <c:v>1.6970562748477138</c:v>
                </c:pt>
                <c:pt idx="10">
                  <c:v>1.6970562748477138</c:v>
                </c:pt>
                <c:pt idx="11">
                  <c:v>1.6970562748477138</c:v>
                </c:pt>
                <c:pt idx="12">
                  <c:v>1.6970562748477138</c:v>
                </c:pt>
                <c:pt idx="13">
                  <c:v>1.6970562748477138</c:v>
                </c:pt>
                <c:pt idx="14">
                  <c:v>1.6970562748477138</c:v>
                </c:pt>
                <c:pt idx="15">
                  <c:v>1.6970562748477138</c:v>
                </c:pt>
                <c:pt idx="16">
                  <c:v>1.6970562748477138</c:v>
                </c:pt>
                <c:pt idx="17">
                  <c:v>1.6970562748477138</c:v>
                </c:pt>
                <c:pt idx="18">
                  <c:v>1.6970562748477138</c:v>
                </c:pt>
                <c:pt idx="19">
                  <c:v>1.6970562748477138</c:v>
                </c:pt>
                <c:pt idx="20">
                  <c:v>1.6970562748477138</c:v>
                </c:pt>
                <c:pt idx="21">
                  <c:v>1.6970562748477138</c:v>
                </c:pt>
                <c:pt idx="22">
                  <c:v>1.6970562748477138</c:v>
                </c:pt>
                <c:pt idx="23">
                  <c:v>1.6970562748477138</c:v>
                </c:pt>
                <c:pt idx="24">
                  <c:v>1.6970562748477138</c:v>
                </c:pt>
                <c:pt idx="25">
                  <c:v>1.6970562748477138</c:v>
                </c:pt>
                <c:pt idx="26">
                  <c:v>1.6970562748477138</c:v>
                </c:pt>
                <c:pt idx="27">
                  <c:v>1.6970562748477138</c:v>
                </c:pt>
                <c:pt idx="28">
                  <c:v>1.6970562748477138</c:v>
                </c:pt>
                <c:pt idx="29">
                  <c:v>1.6970562748477138</c:v>
                </c:pt>
                <c:pt idx="30">
                  <c:v>1.6970562748477138</c:v>
                </c:pt>
                <c:pt idx="31">
                  <c:v>1.6970562748477138</c:v>
                </c:pt>
              </c:numCache>
            </c:numRef>
          </c:xVal>
          <c:yVal>
            <c:numRef>
              <c:f>[1]Symbole!$AL$172:$BQ$172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6-6412-44AB-9946-BD3AA8BEC172}"/>
            </c:ext>
          </c:extLst>
        </c:ser>
        <c:ser>
          <c:idx val="183"/>
          <c:order val="183"/>
          <c:tx>
            <c:v>Drehfeder 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[1]Symbole!$AL$149:$BQ$149</c:f>
              <c:numCache>
                <c:formatCode>General</c:formatCode>
                <c:ptCount val="32"/>
                <c:pt idx="0">
                  <c:v>11.697056274847714</c:v>
                </c:pt>
                <c:pt idx="1">
                  <c:v>11.697056274847714</c:v>
                </c:pt>
                <c:pt idx="2">
                  <c:v>11.697056274847714</c:v>
                </c:pt>
                <c:pt idx="3">
                  <c:v>11.697056274847714</c:v>
                </c:pt>
                <c:pt idx="4">
                  <c:v>11.697056274847714</c:v>
                </c:pt>
                <c:pt idx="5">
                  <c:v>11.697056274847714</c:v>
                </c:pt>
                <c:pt idx="6">
                  <c:v>11.697056274847714</c:v>
                </c:pt>
                <c:pt idx="7">
                  <c:v>11.697056274847714</c:v>
                </c:pt>
                <c:pt idx="8">
                  <c:v>11.697056274847714</c:v>
                </c:pt>
                <c:pt idx="9">
                  <c:v>11.697056274847714</c:v>
                </c:pt>
                <c:pt idx="10">
                  <c:v>11.697056274847714</c:v>
                </c:pt>
                <c:pt idx="11">
                  <c:v>11.697056274847714</c:v>
                </c:pt>
                <c:pt idx="12">
                  <c:v>11.697056274847714</c:v>
                </c:pt>
                <c:pt idx="13">
                  <c:v>11.697056274847714</c:v>
                </c:pt>
                <c:pt idx="14">
                  <c:v>11.697056274847714</c:v>
                </c:pt>
                <c:pt idx="15">
                  <c:v>11.697056274847714</c:v>
                </c:pt>
                <c:pt idx="16">
                  <c:v>11.697056274847714</c:v>
                </c:pt>
                <c:pt idx="17">
                  <c:v>11.697056274847714</c:v>
                </c:pt>
                <c:pt idx="18">
                  <c:v>11.697056274847714</c:v>
                </c:pt>
                <c:pt idx="19">
                  <c:v>11.697056274847714</c:v>
                </c:pt>
                <c:pt idx="20">
                  <c:v>11.697056274847714</c:v>
                </c:pt>
                <c:pt idx="21">
                  <c:v>11.697056274847714</c:v>
                </c:pt>
                <c:pt idx="22">
                  <c:v>11.697056274847714</c:v>
                </c:pt>
                <c:pt idx="23">
                  <c:v>11.697056274847714</c:v>
                </c:pt>
                <c:pt idx="24">
                  <c:v>11.697056274847714</c:v>
                </c:pt>
                <c:pt idx="25">
                  <c:v>11.697056274847714</c:v>
                </c:pt>
                <c:pt idx="26">
                  <c:v>11.697056274847714</c:v>
                </c:pt>
                <c:pt idx="27">
                  <c:v>11.697056274847714</c:v>
                </c:pt>
                <c:pt idx="28">
                  <c:v>11.697056274847714</c:v>
                </c:pt>
                <c:pt idx="29">
                  <c:v>11.697056274847714</c:v>
                </c:pt>
                <c:pt idx="30">
                  <c:v>11.697056274847714</c:v>
                </c:pt>
                <c:pt idx="31">
                  <c:v>11.697056274847714</c:v>
                </c:pt>
              </c:numCache>
            </c:numRef>
          </c:xVal>
          <c:yVal>
            <c:numRef>
              <c:f>[1]Symbole!$AL$173:$BQ$173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7-6412-44AB-9946-BD3AA8BEC172}"/>
            </c:ext>
          </c:extLst>
        </c:ser>
        <c:ser>
          <c:idx val="184"/>
          <c:order val="184"/>
          <c:tx>
            <c:v>Drehfeder 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[1]Symbole!$AL$150:$BQ$150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xVal>
          <c:yVal>
            <c:numRef>
              <c:f>[1]Symbole!$AL$174:$BQ$174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8-6412-44AB-9946-BD3AA8BEC172}"/>
            </c:ext>
          </c:extLst>
        </c:ser>
        <c:ser>
          <c:idx val="185"/>
          <c:order val="185"/>
          <c:tx>
            <c:v>Drehfeder 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[1]Symbole!$AL$151:$BQ$151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xVal>
          <c:yVal>
            <c:numRef>
              <c:f>[1]Symbole!$AL$175:$BQ$175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9-6412-44AB-9946-BD3AA8BEC172}"/>
            </c:ext>
          </c:extLst>
        </c:ser>
        <c:ser>
          <c:idx val="186"/>
          <c:order val="186"/>
          <c:tx>
            <c:v>Drehfeder 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[1]Symbole!$AL$152:$BQ$152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xVal>
          <c:yVal>
            <c:numRef>
              <c:f>[1]Symbole!$AL$176:$BQ$176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A-6412-44AB-9946-BD3AA8BEC172}"/>
            </c:ext>
          </c:extLst>
        </c:ser>
        <c:ser>
          <c:idx val="187"/>
          <c:order val="187"/>
          <c:tx>
            <c:v>Drehfeder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[1]Symbole!$AL$153:$BQ$153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xVal>
          <c:yVal>
            <c:numRef>
              <c:f>[1]Symbole!$AL$177:$BQ$177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B-6412-44AB-9946-BD3AA8BEC172}"/>
            </c:ext>
          </c:extLst>
        </c:ser>
        <c:ser>
          <c:idx val="188"/>
          <c:order val="188"/>
          <c:tx>
            <c:v>Drehfeder 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[1]Symbole!$AL$154:$BQ$154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xVal>
          <c:yVal>
            <c:numRef>
              <c:f>[1]Symbole!$AL$178:$BQ$178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C-6412-44AB-9946-BD3AA8BEC172}"/>
            </c:ext>
          </c:extLst>
        </c:ser>
        <c:ser>
          <c:idx val="189"/>
          <c:order val="189"/>
          <c:tx>
            <c:v>Drehfeder 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[1]Symbole!$AL$155:$BQ$155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xVal>
          <c:yVal>
            <c:numRef>
              <c:f>[1]Symbole!$AL$179:$BQ$179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D-6412-44AB-9946-BD3AA8BEC172}"/>
            </c:ext>
          </c:extLst>
        </c:ser>
        <c:ser>
          <c:idx val="190"/>
          <c:order val="190"/>
          <c:tx>
            <c:v>Drehfeder 10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[1]Symbole!$AL$156:$BQ$156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xVal>
          <c:yVal>
            <c:numRef>
              <c:f>[1]Symbole!$AL$180:$BQ$180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E-6412-44AB-9946-BD3AA8BEC172}"/>
            </c:ext>
          </c:extLst>
        </c:ser>
        <c:ser>
          <c:idx val="191"/>
          <c:order val="191"/>
          <c:tx>
            <c:v>Drehfeder 11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[1]Symbole!$AL$157:$BQ$157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xVal>
          <c:yVal>
            <c:numRef>
              <c:f>[1]Symbole!$AL$181:$BQ$181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F-6412-44AB-9946-BD3AA8BEC172}"/>
            </c:ext>
          </c:extLst>
        </c:ser>
        <c:ser>
          <c:idx val="192"/>
          <c:order val="192"/>
          <c:tx>
            <c:v>Drehfeder 12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[1]Symbole!$AL$158:$BQ$158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xVal>
          <c:yVal>
            <c:numRef>
              <c:f>[1]Symbole!$AL$182:$BQ$182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0-6412-44AB-9946-BD3AA8BEC172}"/>
            </c:ext>
          </c:extLst>
        </c:ser>
        <c:ser>
          <c:idx val="193"/>
          <c:order val="193"/>
          <c:tx>
            <c:v>Drehfeder 13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[1]Symbole!$AL$159:$BQ$159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xVal>
          <c:yVal>
            <c:numRef>
              <c:f>[1]Symbole!$AL$183:$BQ$183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1-6412-44AB-9946-BD3AA8BEC172}"/>
            </c:ext>
          </c:extLst>
        </c:ser>
        <c:ser>
          <c:idx val="194"/>
          <c:order val="194"/>
          <c:tx>
            <c:v>Drehfeder 14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[1]Symbole!$AL$160:$BQ$160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xVal>
          <c:yVal>
            <c:numRef>
              <c:f>[1]Symbole!$AL$184:$BQ$184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2-6412-44AB-9946-BD3AA8BEC172}"/>
            </c:ext>
          </c:extLst>
        </c:ser>
        <c:ser>
          <c:idx val="195"/>
          <c:order val="195"/>
          <c:tx>
            <c:v>Drehfeder 15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[1]Symbole!$AL$161:$BQ$161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xVal>
          <c:yVal>
            <c:numRef>
              <c:f>[1]Symbole!$AL$185:$BQ$185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3-6412-44AB-9946-BD3AA8BEC172}"/>
            </c:ext>
          </c:extLst>
        </c:ser>
        <c:ser>
          <c:idx val="196"/>
          <c:order val="196"/>
          <c:tx>
            <c:v>Drehfeder 16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[1]Symbole!$AL$162:$BQ$162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xVal>
          <c:yVal>
            <c:numRef>
              <c:f>[1]Symbole!$AL$186:$BQ$186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4-6412-44AB-9946-BD3AA8BEC172}"/>
            </c:ext>
          </c:extLst>
        </c:ser>
        <c:ser>
          <c:idx val="197"/>
          <c:order val="197"/>
          <c:tx>
            <c:v>Drehfeder 17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[1]Symbole!$AL$163:$BQ$163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xVal>
          <c:yVal>
            <c:numRef>
              <c:f>[1]Symbole!$AL$187:$BQ$187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5-6412-44AB-9946-BD3AA8BEC172}"/>
            </c:ext>
          </c:extLst>
        </c:ser>
        <c:ser>
          <c:idx val="198"/>
          <c:order val="198"/>
          <c:tx>
            <c:v>Drehfeder 18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[1]Symbole!$AL$164:$BQ$164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xVal>
          <c:yVal>
            <c:numRef>
              <c:f>[1]Symbole!$AL$188:$BQ$188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6-6412-44AB-9946-BD3AA8BEC172}"/>
            </c:ext>
          </c:extLst>
        </c:ser>
        <c:ser>
          <c:idx val="199"/>
          <c:order val="199"/>
          <c:tx>
            <c:v>Drehfeder 19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[1]Symbole!$AL$165:$BQ$165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xVal>
          <c:yVal>
            <c:numRef>
              <c:f>[1]Symbole!$AL$189:$BQ$189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7-6412-44AB-9946-BD3AA8BEC172}"/>
            </c:ext>
          </c:extLst>
        </c:ser>
        <c:ser>
          <c:idx val="200"/>
          <c:order val="200"/>
          <c:tx>
            <c:v>Drehfeder 20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[1]Symbole!$AL$166:$BQ$166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xVal>
          <c:yVal>
            <c:numRef>
              <c:f>[1]Symbole!$AL$190:$BQ$190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8-6412-44AB-9946-BD3AA8BEC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8974832"/>
        <c:axId val="538972872"/>
      </c:scatterChart>
      <c:valAx>
        <c:axId val="5389748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38972872"/>
        <c:crosses val="max"/>
        <c:crossBetween val="midCat"/>
        <c:majorUnit val="1.0000000000000004E-6"/>
      </c:valAx>
      <c:valAx>
        <c:axId val="538972872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538974832"/>
        <c:crosses val="max"/>
        <c:crossBetween val="midCat"/>
        <c:majorUnit val="1.0000000000000004E-6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06" footer="0.4921259845000020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950358500176313E-2"/>
          <c:y val="1.6443420012939549E-2"/>
          <c:w val="0.95137538344606754"/>
          <c:h val="0.95606951802941853"/>
        </c:manualLayout>
      </c:layout>
      <c:scatterChart>
        <c:scatterStyle val="lineMarker"/>
        <c:varyColors val="0"/>
        <c:ser>
          <c:idx val="252"/>
          <c:order val="0"/>
          <c:tx>
            <c:v>BoundingBox</c:v>
          </c:tx>
          <c:spPr>
            <a:ln w="635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PlotData!$CB$7:$CB$10</c:f>
              <c:numCache>
                <c:formatCode>General</c:formatCode>
                <c:ptCount val="4"/>
                <c:pt idx="0">
                  <c:v>-3.4852813742385695</c:v>
                </c:pt>
                <c:pt idx="1">
                  <c:v>13.48528137423857</c:v>
                </c:pt>
                <c:pt idx="2">
                  <c:v>13.48528137423857</c:v>
                </c:pt>
                <c:pt idx="3">
                  <c:v>-3.4852813742385695</c:v>
                </c:pt>
              </c:numCache>
            </c:numRef>
          </c:xVal>
          <c:yVal>
            <c:numRef>
              <c:f>PlotData!$CC$7:$CC$10</c:f>
              <c:numCache>
                <c:formatCode>General</c:formatCode>
                <c:ptCount val="4"/>
                <c:pt idx="0">
                  <c:v>13.48528137423857</c:v>
                </c:pt>
                <c:pt idx="1">
                  <c:v>13.48528137423857</c:v>
                </c:pt>
                <c:pt idx="2">
                  <c:v>-3.4852813742385695</c:v>
                </c:pt>
                <c:pt idx="3">
                  <c:v>-3.4852813742385695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023-4704-BB7E-F7CB03454750}"/>
            </c:ext>
          </c:extLst>
        </c:ser>
        <c:ser>
          <c:idx val="253"/>
          <c:order val="1"/>
          <c:tx>
            <c:v>LagerV1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[1]Symbole!$C$6:$F$6</c:f>
              <c:numCache>
                <c:formatCode>General</c:formatCode>
                <c:ptCount val="4"/>
                <c:pt idx="0">
                  <c:v>0</c:v>
                </c:pt>
                <c:pt idx="1">
                  <c:v>0.42426406871192851</c:v>
                </c:pt>
                <c:pt idx="2">
                  <c:v>-0.42426406871192851</c:v>
                </c:pt>
                <c:pt idx="3">
                  <c:v>0</c:v>
                </c:pt>
              </c:numCache>
            </c:numRef>
          </c:xVal>
          <c:yVal>
            <c:numRef>
              <c:f>[1]Symbole!$G$6:$J$6</c:f>
              <c:numCache>
                <c:formatCode>General</c:formatCode>
                <c:ptCount val="4"/>
                <c:pt idx="0">
                  <c:v>10</c:v>
                </c:pt>
                <c:pt idx="1">
                  <c:v>10.73482536700906</c:v>
                </c:pt>
                <c:pt idx="2">
                  <c:v>10.73482536700906</c:v>
                </c:pt>
                <c:pt idx="3">
                  <c:v>10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023-4704-BB7E-F7CB03454750}"/>
            </c:ext>
          </c:extLst>
        </c:ser>
        <c:ser>
          <c:idx val="254"/>
          <c:order val="2"/>
          <c:tx>
            <c:v>LagerV2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[1]Symbole!$C$7:$F$7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[1]Symbole!$G$7:$J$7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023-4704-BB7E-F7CB03454750}"/>
            </c:ext>
          </c:extLst>
        </c:ser>
        <c:ser>
          <c:idx val="23"/>
          <c:order val="3"/>
          <c:tx>
            <c:v>LagerV3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[1]Symbole!$C$8:$F$8</c:f>
              <c:numCache>
                <c:formatCode>General</c:formatCode>
                <c:ptCount val="4"/>
                <c:pt idx="0">
                  <c:v>10</c:v>
                </c:pt>
                <c:pt idx="1">
                  <c:v>10.424264068711928</c:v>
                </c:pt>
                <c:pt idx="2">
                  <c:v>9.5757359312880723</c:v>
                </c:pt>
                <c:pt idx="3">
                  <c:v>10</c:v>
                </c:pt>
              </c:numCache>
            </c:numRef>
          </c:xVal>
          <c:yVal>
            <c:numRef>
              <c:f>[1]Symbole!$G$8:$J$8</c:f>
              <c:numCache>
                <c:formatCode>General</c:formatCode>
                <c:ptCount val="4"/>
                <c:pt idx="0">
                  <c:v>0</c:v>
                </c:pt>
                <c:pt idx="1">
                  <c:v>0.7348253670090602</c:v>
                </c:pt>
                <c:pt idx="2">
                  <c:v>0.7348253670090602</c:v>
                </c:pt>
                <c:pt idx="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023-4704-BB7E-F7CB03454750}"/>
            </c:ext>
          </c:extLst>
        </c:ser>
        <c:ser>
          <c:idx val="24"/>
          <c:order val="4"/>
          <c:tx>
            <c:v>LagerV4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[1]Symbole!$C$9:$F$9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[1]Symbole!$G$9:$J$9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023-4704-BB7E-F7CB03454750}"/>
            </c:ext>
          </c:extLst>
        </c:ser>
        <c:ser>
          <c:idx val="25"/>
          <c:order val="5"/>
          <c:tx>
            <c:v>LagerV5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[1]Symbole!$C$10:$F$10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[1]Symbole!$G$10:$J$10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023-4704-BB7E-F7CB03454750}"/>
            </c:ext>
          </c:extLst>
        </c:ser>
        <c:ser>
          <c:idx val="26"/>
          <c:order val="6"/>
          <c:tx>
            <c:v>LagerV6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[1]Symbole!$C$11:$F$11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[1]Symbole!$G$11:$J$11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0023-4704-BB7E-F7CB03454750}"/>
            </c:ext>
          </c:extLst>
        </c:ser>
        <c:ser>
          <c:idx val="27"/>
          <c:order val="7"/>
          <c:tx>
            <c:v>LagerV7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[1]Symbole!$C$12:$F$12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[1]Symbole!$G$12:$J$12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0023-4704-BB7E-F7CB03454750}"/>
            </c:ext>
          </c:extLst>
        </c:ser>
        <c:ser>
          <c:idx val="28"/>
          <c:order val="8"/>
          <c:tx>
            <c:v>LagerV8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[1]Symbole!$C$13:$F$13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[1]Symbole!$G$13:$J$13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0023-4704-BB7E-F7CB03454750}"/>
            </c:ext>
          </c:extLst>
        </c:ser>
        <c:ser>
          <c:idx val="29"/>
          <c:order val="9"/>
          <c:tx>
            <c:v>LagerV9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[1]Symbole!$C$14:$F$14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[1]Symbole!$G$14:$J$14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0023-4704-BB7E-F7CB03454750}"/>
            </c:ext>
          </c:extLst>
        </c:ser>
        <c:ser>
          <c:idx val="30"/>
          <c:order val="10"/>
          <c:tx>
            <c:v>LagerV10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[1]Symbole!$C$15:$F$15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[1]Symbole!$G$15:$J$15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0023-4704-BB7E-F7CB03454750}"/>
            </c:ext>
          </c:extLst>
        </c:ser>
        <c:ser>
          <c:idx val="31"/>
          <c:order val="11"/>
          <c:tx>
            <c:v>LagerV11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[1]Symbole!$C$16:$F$16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[1]Symbole!$G$16:$J$16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0023-4704-BB7E-F7CB03454750}"/>
            </c:ext>
          </c:extLst>
        </c:ser>
        <c:ser>
          <c:idx val="32"/>
          <c:order val="12"/>
          <c:tx>
            <c:v>LagerV12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[1]Symbole!$C$17:$F$17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[1]Symbole!$G$17:$J$17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0023-4704-BB7E-F7CB03454750}"/>
            </c:ext>
          </c:extLst>
        </c:ser>
        <c:ser>
          <c:idx val="33"/>
          <c:order val="13"/>
          <c:tx>
            <c:v>LagerV13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[1]Symbole!$C$18:$F$18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[1]Symbole!$G$18:$J$18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0023-4704-BB7E-F7CB03454750}"/>
            </c:ext>
          </c:extLst>
        </c:ser>
        <c:ser>
          <c:idx val="34"/>
          <c:order val="14"/>
          <c:tx>
            <c:v>LagerV14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[1]Symbole!$C$19:$F$19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[1]Symbole!$G$19:$J$19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0023-4704-BB7E-F7CB03454750}"/>
            </c:ext>
          </c:extLst>
        </c:ser>
        <c:ser>
          <c:idx val="35"/>
          <c:order val="15"/>
          <c:tx>
            <c:v>LagerV15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[1]Symbole!$C$20:$F$20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[1]Symbole!$G$20:$J$20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0023-4704-BB7E-F7CB03454750}"/>
            </c:ext>
          </c:extLst>
        </c:ser>
        <c:ser>
          <c:idx val="36"/>
          <c:order val="16"/>
          <c:tx>
            <c:v>LagerV16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[1]Symbole!$C$21:$F$21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[1]Symbole!$G$21:$J$21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0023-4704-BB7E-F7CB03454750}"/>
            </c:ext>
          </c:extLst>
        </c:ser>
        <c:ser>
          <c:idx val="37"/>
          <c:order val="17"/>
          <c:tx>
            <c:v>LagerV17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[1]Symbole!$C$22:$F$22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[1]Symbole!$G$22:$J$22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0023-4704-BB7E-F7CB03454750}"/>
            </c:ext>
          </c:extLst>
        </c:ser>
        <c:ser>
          <c:idx val="38"/>
          <c:order val="18"/>
          <c:tx>
            <c:v>LagerV18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[1]Symbole!$C$23:$F$23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[1]Symbole!$G$23:$J$23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0023-4704-BB7E-F7CB03454750}"/>
            </c:ext>
          </c:extLst>
        </c:ser>
        <c:ser>
          <c:idx val="39"/>
          <c:order val="19"/>
          <c:tx>
            <c:v>LagerV19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[1]Symbole!$C$24:$F$24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[1]Symbole!$G$24:$J$24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0023-4704-BB7E-F7CB03454750}"/>
            </c:ext>
          </c:extLst>
        </c:ser>
        <c:ser>
          <c:idx val="40"/>
          <c:order val="20"/>
          <c:tx>
            <c:v>LagerV20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[1]Symbole!$C$25:$F$25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[1]Symbole!$G$25:$J$25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0023-4704-BB7E-F7CB03454750}"/>
            </c:ext>
          </c:extLst>
        </c:ser>
        <c:ser>
          <c:idx val="41"/>
          <c:order val="21"/>
          <c:tx>
            <c:v>LagerH1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[1]Symbole!$C$29:$F$29</c:f>
              <c:numCache>
                <c:formatCode>General</c:formatCode>
                <c:ptCount val="4"/>
                <c:pt idx="0">
                  <c:v>0</c:v>
                </c:pt>
                <c:pt idx="1">
                  <c:v>0.7348253670090602</c:v>
                </c:pt>
                <c:pt idx="2">
                  <c:v>0.7348253670090602</c:v>
                </c:pt>
                <c:pt idx="3">
                  <c:v>0</c:v>
                </c:pt>
              </c:numCache>
            </c:numRef>
          </c:xVal>
          <c:yVal>
            <c:numRef>
              <c:f>[1]Symbole!$G$29:$J$29</c:f>
              <c:numCache>
                <c:formatCode>General</c:formatCode>
                <c:ptCount val="4"/>
                <c:pt idx="0">
                  <c:v>10</c:v>
                </c:pt>
                <c:pt idx="1">
                  <c:v>10.424264068711928</c:v>
                </c:pt>
                <c:pt idx="2">
                  <c:v>9.5757359312880723</c:v>
                </c:pt>
                <c:pt idx="3">
                  <c:v>10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0023-4704-BB7E-F7CB03454750}"/>
            </c:ext>
          </c:extLst>
        </c:ser>
        <c:ser>
          <c:idx val="42"/>
          <c:order val="22"/>
          <c:tx>
            <c:v>LagerH2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[1]Symbole!$C$30:$F$30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[1]Symbole!$G$30:$J$30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0023-4704-BB7E-F7CB03454750}"/>
            </c:ext>
          </c:extLst>
        </c:ser>
        <c:ser>
          <c:idx val="43"/>
          <c:order val="23"/>
          <c:tx>
            <c:v>LagerH3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[1]Symbole!$C$31:$F$31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xVal>
          <c:yVal>
            <c:numRef>
              <c:f>[1]Symbole!$G$31:$J$31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0023-4704-BB7E-F7CB03454750}"/>
            </c:ext>
          </c:extLst>
        </c:ser>
        <c:ser>
          <c:idx val="44"/>
          <c:order val="24"/>
          <c:tx>
            <c:v>LagerH4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[1]Symbole!$C$32:$F$32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[1]Symbole!$G$32:$J$32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0023-4704-BB7E-F7CB03454750}"/>
            </c:ext>
          </c:extLst>
        </c:ser>
        <c:ser>
          <c:idx val="45"/>
          <c:order val="25"/>
          <c:tx>
            <c:v>LagerH5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[1]Symbole!$C$33:$F$33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[1]Symbole!$G$33:$J$33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0023-4704-BB7E-F7CB03454750}"/>
            </c:ext>
          </c:extLst>
        </c:ser>
        <c:ser>
          <c:idx val="46"/>
          <c:order val="26"/>
          <c:tx>
            <c:v>LagerH6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[1]Symbole!$C$34:$F$34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[1]Symbole!$G$34:$J$34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0023-4704-BB7E-F7CB03454750}"/>
            </c:ext>
          </c:extLst>
        </c:ser>
        <c:ser>
          <c:idx val="47"/>
          <c:order val="27"/>
          <c:tx>
            <c:v>LagerH7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[1]Symbole!$C$35:$F$35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[1]Symbole!$G$35:$J$35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0023-4704-BB7E-F7CB03454750}"/>
            </c:ext>
          </c:extLst>
        </c:ser>
        <c:ser>
          <c:idx val="48"/>
          <c:order val="28"/>
          <c:tx>
            <c:v>LagerH8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[1]Symbole!$C$36:$F$36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[1]Symbole!$G$36:$J$36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0023-4704-BB7E-F7CB03454750}"/>
            </c:ext>
          </c:extLst>
        </c:ser>
        <c:ser>
          <c:idx val="49"/>
          <c:order val="29"/>
          <c:tx>
            <c:v>LagerH9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[1]Symbole!$C$37:$F$37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[1]Symbole!$G$37:$J$37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0023-4704-BB7E-F7CB03454750}"/>
            </c:ext>
          </c:extLst>
        </c:ser>
        <c:ser>
          <c:idx val="50"/>
          <c:order val="30"/>
          <c:tx>
            <c:v>LagerH10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[1]Symbole!$C$38:$F$38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[1]Symbole!$G$38:$J$38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E-0023-4704-BB7E-F7CB03454750}"/>
            </c:ext>
          </c:extLst>
        </c:ser>
        <c:ser>
          <c:idx val="51"/>
          <c:order val="31"/>
          <c:tx>
            <c:v>LagerH11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[1]Symbole!$C$39:$F$39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[1]Symbole!$G$39:$J$39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F-0023-4704-BB7E-F7CB03454750}"/>
            </c:ext>
          </c:extLst>
        </c:ser>
        <c:ser>
          <c:idx val="52"/>
          <c:order val="32"/>
          <c:tx>
            <c:v>LagerH12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[1]Symbole!$C$40:$F$40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[1]Symbole!$G$40:$J$40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0-0023-4704-BB7E-F7CB03454750}"/>
            </c:ext>
          </c:extLst>
        </c:ser>
        <c:ser>
          <c:idx val="53"/>
          <c:order val="33"/>
          <c:tx>
            <c:v>LagerH13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[1]Symbole!$C$41:$F$41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[1]Symbole!$G$41:$J$41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1-0023-4704-BB7E-F7CB03454750}"/>
            </c:ext>
          </c:extLst>
        </c:ser>
        <c:ser>
          <c:idx val="54"/>
          <c:order val="34"/>
          <c:tx>
            <c:v>LagerH14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[1]Symbole!$C$42:$F$42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[1]Symbole!$G$42:$J$42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2-0023-4704-BB7E-F7CB03454750}"/>
            </c:ext>
          </c:extLst>
        </c:ser>
        <c:ser>
          <c:idx val="55"/>
          <c:order val="35"/>
          <c:tx>
            <c:v>LagerH15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[1]Symbole!$C$43:$F$43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[1]Symbole!$G$43:$J$43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3-0023-4704-BB7E-F7CB03454750}"/>
            </c:ext>
          </c:extLst>
        </c:ser>
        <c:ser>
          <c:idx val="56"/>
          <c:order val="36"/>
          <c:tx>
            <c:v>LagerH16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[1]Symbole!$C$44:$F$44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[1]Symbole!$G$44:$J$44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4-0023-4704-BB7E-F7CB03454750}"/>
            </c:ext>
          </c:extLst>
        </c:ser>
        <c:ser>
          <c:idx val="57"/>
          <c:order val="37"/>
          <c:tx>
            <c:v>LagerH17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[1]Symbole!$C$45:$F$45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[1]Symbole!$G$45:$J$45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5-0023-4704-BB7E-F7CB03454750}"/>
            </c:ext>
          </c:extLst>
        </c:ser>
        <c:ser>
          <c:idx val="58"/>
          <c:order val="38"/>
          <c:tx>
            <c:v>LagerH18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[1]Symbole!$C$46:$F$46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[1]Symbole!$G$46:$J$46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6-0023-4704-BB7E-F7CB03454750}"/>
            </c:ext>
          </c:extLst>
        </c:ser>
        <c:ser>
          <c:idx val="59"/>
          <c:order val="39"/>
          <c:tx>
            <c:v>LagerH19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[1]Symbole!$C$47:$F$47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[1]Symbole!$G$47:$J$47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7-0023-4704-BB7E-F7CB03454750}"/>
            </c:ext>
          </c:extLst>
        </c:ser>
        <c:ser>
          <c:idx val="60"/>
          <c:order val="40"/>
          <c:tx>
            <c:v>LagerH20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[1]Symbole!$C$48:$F$48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[1]Symbole!$G$48:$J$48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8-0023-4704-BB7E-F7CB03454750}"/>
            </c:ext>
          </c:extLst>
        </c:ser>
        <c:ser>
          <c:idx val="61"/>
          <c:order val="41"/>
          <c:tx>
            <c:v>LagerR1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[1]Symbole!$C$52:$G$52</c:f>
              <c:numCache>
                <c:formatCode>General</c:formatCode>
                <c:ptCount val="5"/>
                <c:pt idx="0">
                  <c:v>0.21213203435596426</c:v>
                </c:pt>
                <c:pt idx="1">
                  <c:v>-0.21213203435596426</c:v>
                </c:pt>
                <c:pt idx="2">
                  <c:v>-0.21213203435596426</c:v>
                </c:pt>
                <c:pt idx="3">
                  <c:v>0.21213203435596426</c:v>
                </c:pt>
                <c:pt idx="4">
                  <c:v>0.21213203435596426</c:v>
                </c:pt>
              </c:numCache>
            </c:numRef>
          </c:xVal>
          <c:yVal>
            <c:numRef>
              <c:f>[1]Symbole!$H$52:$L$52</c:f>
              <c:numCache>
                <c:formatCode>General</c:formatCode>
                <c:ptCount val="5"/>
                <c:pt idx="0">
                  <c:v>9.7878679656440362</c:v>
                </c:pt>
                <c:pt idx="1">
                  <c:v>9.7878679656440362</c:v>
                </c:pt>
                <c:pt idx="2">
                  <c:v>10.212132034355964</c:v>
                </c:pt>
                <c:pt idx="3">
                  <c:v>10.212132034355964</c:v>
                </c:pt>
                <c:pt idx="4">
                  <c:v>9.7878679656440362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0023-4704-BB7E-F7CB03454750}"/>
            </c:ext>
          </c:extLst>
        </c:ser>
        <c:ser>
          <c:idx val="62"/>
          <c:order val="42"/>
          <c:tx>
            <c:v>LagerR2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[1]Symbole!$C$53:$G$53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[1]Symbole!$H$53:$L$53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A-0023-4704-BB7E-F7CB03454750}"/>
            </c:ext>
          </c:extLst>
        </c:ser>
        <c:ser>
          <c:idx val="63"/>
          <c:order val="43"/>
          <c:tx>
            <c:v>LagerR3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[1]Symbole!$C$54:$G$54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xVal>
          <c:yVal>
            <c:numRef>
              <c:f>[1]Symbole!$H$54:$L$54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B-0023-4704-BB7E-F7CB03454750}"/>
            </c:ext>
          </c:extLst>
        </c:ser>
        <c:ser>
          <c:idx val="64"/>
          <c:order val="44"/>
          <c:tx>
            <c:v>LagerR4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[1]Symbole!$C$55:$G$55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[1]Symbole!$H$55:$L$55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C-0023-4704-BB7E-F7CB03454750}"/>
            </c:ext>
          </c:extLst>
        </c:ser>
        <c:ser>
          <c:idx val="65"/>
          <c:order val="45"/>
          <c:tx>
            <c:v>LagerR5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[1]Symbole!$C$56:$G$56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[1]Symbole!$H$56:$L$56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D-0023-4704-BB7E-F7CB03454750}"/>
            </c:ext>
          </c:extLst>
        </c:ser>
        <c:ser>
          <c:idx val="66"/>
          <c:order val="46"/>
          <c:tx>
            <c:v>LagerR6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[1]Symbole!$C$57:$G$57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[1]Symbole!$H$57:$L$57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E-0023-4704-BB7E-F7CB03454750}"/>
            </c:ext>
          </c:extLst>
        </c:ser>
        <c:ser>
          <c:idx val="67"/>
          <c:order val="47"/>
          <c:tx>
            <c:v>LagerR7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[1]Symbole!$C$58:$G$58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[1]Symbole!$H$58:$L$58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F-0023-4704-BB7E-F7CB03454750}"/>
            </c:ext>
          </c:extLst>
        </c:ser>
        <c:ser>
          <c:idx val="68"/>
          <c:order val="48"/>
          <c:tx>
            <c:v>LagerR8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[1]Symbole!$C$59:$G$59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[1]Symbole!$H$59:$L$59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0-0023-4704-BB7E-F7CB03454750}"/>
            </c:ext>
          </c:extLst>
        </c:ser>
        <c:ser>
          <c:idx val="69"/>
          <c:order val="49"/>
          <c:tx>
            <c:v>LagerR9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[1]Symbole!$C$60:$G$60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[1]Symbole!$H$60:$L$60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1-0023-4704-BB7E-F7CB03454750}"/>
            </c:ext>
          </c:extLst>
        </c:ser>
        <c:ser>
          <c:idx val="70"/>
          <c:order val="50"/>
          <c:tx>
            <c:v>LagerR10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[1]Symbole!$C$61:$G$61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[1]Symbole!$H$61:$L$61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2-0023-4704-BB7E-F7CB03454750}"/>
            </c:ext>
          </c:extLst>
        </c:ser>
        <c:ser>
          <c:idx val="71"/>
          <c:order val="51"/>
          <c:tx>
            <c:v>LagerR11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[1]Symbole!$C$62:$G$62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[1]Symbole!$H$62:$L$62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3-0023-4704-BB7E-F7CB03454750}"/>
            </c:ext>
          </c:extLst>
        </c:ser>
        <c:ser>
          <c:idx val="72"/>
          <c:order val="52"/>
          <c:tx>
            <c:v>LagerR12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[1]Symbole!$C$63:$G$63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[1]Symbole!$H$63:$L$63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4-0023-4704-BB7E-F7CB03454750}"/>
            </c:ext>
          </c:extLst>
        </c:ser>
        <c:ser>
          <c:idx val="73"/>
          <c:order val="53"/>
          <c:tx>
            <c:v>LagerR13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[1]Symbole!$C$64:$G$64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[1]Symbole!$H$64:$L$64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5-0023-4704-BB7E-F7CB03454750}"/>
            </c:ext>
          </c:extLst>
        </c:ser>
        <c:ser>
          <c:idx val="74"/>
          <c:order val="54"/>
          <c:tx>
            <c:v>LagerR14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[1]Symbole!$C$65:$G$65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[1]Symbole!$H$65:$L$65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6-0023-4704-BB7E-F7CB03454750}"/>
            </c:ext>
          </c:extLst>
        </c:ser>
        <c:ser>
          <c:idx val="75"/>
          <c:order val="55"/>
          <c:tx>
            <c:v>LagerR15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[1]Symbole!$C$66:$G$66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[1]Symbole!$H$66:$L$66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7-0023-4704-BB7E-F7CB03454750}"/>
            </c:ext>
          </c:extLst>
        </c:ser>
        <c:ser>
          <c:idx val="76"/>
          <c:order val="56"/>
          <c:tx>
            <c:v>LagerR16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[1]Symbole!$C$67:$G$67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[1]Symbole!$H$67:$L$67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8-0023-4704-BB7E-F7CB03454750}"/>
            </c:ext>
          </c:extLst>
        </c:ser>
        <c:ser>
          <c:idx val="77"/>
          <c:order val="57"/>
          <c:tx>
            <c:v>LagerR17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[1]Symbole!$C$68:$G$68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[1]Symbole!$H$68:$L$68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9-0023-4704-BB7E-F7CB03454750}"/>
            </c:ext>
          </c:extLst>
        </c:ser>
        <c:ser>
          <c:idx val="78"/>
          <c:order val="58"/>
          <c:tx>
            <c:v>LagerR18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[1]Symbole!$C$69:$G$69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[1]Symbole!$H$69:$L$69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A-0023-4704-BB7E-F7CB03454750}"/>
            </c:ext>
          </c:extLst>
        </c:ser>
        <c:ser>
          <c:idx val="79"/>
          <c:order val="59"/>
          <c:tx>
            <c:v>LagerR19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[1]Symbole!$C$70:$G$70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[1]Symbole!$H$70:$L$70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B-0023-4704-BB7E-F7CB03454750}"/>
            </c:ext>
          </c:extLst>
        </c:ser>
        <c:ser>
          <c:idx val="80"/>
          <c:order val="60"/>
          <c:tx>
            <c:v>LagerR20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[1]Symbole!$C$71:$G$71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[1]Symbole!$H$71:$L$71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C-0023-4704-BB7E-F7CB03454750}"/>
            </c:ext>
          </c:extLst>
        </c:ser>
        <c:ser>
          <c:idx val="121"/>
          <c:order val="61"/>
          <c:tx>
            <c:v>Knotenmoment1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[1]KLasten!$C$50:$L$50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xVal>
          <c:yVal>
            <c:numRef>
              <c:f>[1]KLasten!$M$50:$V$50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D-0023-4704-BB7E-F7CB03454750}"/>
            </c:ext>
          </c:extLst>
        </c:ser>
        <c:ser>
          <c:idx val="122"/>
          <c:order val="62"/>
          <c:tx>
            <c:v>Knotenmoment2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[1]KLasten!$C$51:$L$51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xVal>
          <c:yVal>
            <c:numRef>
              <c:f>[1]KLasten!$M$51:$V$51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E-0023-4704-BB7E-F7CB03454750}"/>
            </c:ext>
          </c:extLst>
        </c:ser>
        <c:ser>
          <c:idx val="123"/>
          <c:order val="63"/>
          <c:tx>
            <c:v>Knotenmoment3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[1]KLasten!$C$52:$L$52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xVal>
          <c:yVal>
            <c:numRef>
              <c:f>[1]KLasten!$M$52:$V$52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F-0023-4704-BB7E-F7CB03454750}"/>
            </c:ext>
          </c:extLst>
        </c:ser>
        <c:ser>
          <c:idx val="124"/>
          <c:order val="64"/>
          <c:tx>
            <c:v>Knotenmoment4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[1]KLasten!$C$53:$L$53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xVal>
          <c:yVal>
            <c:numRef>
              <c:f>[1]KLasten!$M$53:$V$53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0-0023-4704-BB7E-F7CB03454750}"/>
            </c:ext>
          </c:extLst>
        </c:ser>
        <c:ser>
          <c:idx val="125"/>
          <c:order val="65"/>
          <c:tx>
            <c:v>Knotenmoment5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[1]KLasten!$C$54:$L$54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xVal>
          <c:yVal>
            <c:numRef>
              <c:f>[1]KLasten!$M$54:$V$54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1-0023-4704-BB7E-F7CB03454750}"/>
            </c:ext>
          </c:extLst>
        </c:ser>
        <c:ser>
          <c:idx val="126"/>
          <c:order val="66"/>
          <c:tx>
            <c:v>Knotenmoment6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[1]KLasten!$C$55:$L$55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xVal>
          <c:yVal>
            <c:numRef>
              <c:f>[1]KLasten!$M$55:$V$55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2-0023-4704-BB7E-F7CB03454750}"/>
            </c:ext>
          </c:extLst>
        </c:ser>
        <c:ser>
          <c:idx val="127"/>
          <c:order val="67"/>
          <c:tx>
            <c:v>Knotenmoment7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[1]KLasten!$C$56:$L$56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xVal>
          <c:yVal>
            <c:numRef>
              <c:f>[1]KLasten!$M$56:$V$56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3-0023-4704-BB7E-F7CB03454750}"/>
            </c:ext>
          </c:extLst>
        </c:ser>
        <c:ser>
          <c:idx val="128"/>
          <c:order val="68"/>
          <c:tx>
            <c:v>Knotenmoment8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[1]KLasten!$C$57:$L$57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xVal>
          <c:yVal>
            <c:numRef>
              <c:f>[1]KLasten!$M$57:$V$57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4-0023-4704-BB7E-F7CB03454750}"/>
            </c:ext>
          </c:extLst>
        </c:ser>
        <c:ser>
          <c:idx val="129"/>
          <c:order val="69"/>
          <c:tx>
            <c:v>Knotenmoment9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[1]KLasten!$C$58:$L$58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xVal>
          <c:yVal>
            <c:numRef>
              <c:f>[1]KLasten!$M$58:$V$58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5-0023-4704-BB7E-F7CB03454750}"/>
            </c:ext>
          </c:extLst>
        </c:ser>
        <c:ser>
          <c:idx val="130"/>
          <c:order val="70"/>
          <c:tx>
            <c:v>Knotenmoment10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[1]KLasten!$C$59:$L$59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xVal>
          <c:yVal>
            <c:numRef>
              <c:f>[1]KLasten!$M$59:$V$59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6-0023-4704-BB7E-F7CB03454750}"/>
            </c:ext>
          </c:extLst>
        </c:ser>
        <c:ser>
          <c:idx val="131"/>
          <c:order val="71"/>
          <c:tx>
            <c:v>Knotenmoment11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[1]KLasten!$C$60:$L$60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xVal>
          <c:yVal>
            <c:numRef>
              <c:f>[1]KLasten!$M$60:$V$60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7-0023-4704-BB7E-F7CB03454750}"/>
            </c:ext>
          </c:extLst>
        </c:ser>
        <c:ser>
          <c:idx val="132"/>
          <c:order val="72"/>
          <c:tx>
            <c:v>Knotenmoment12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[1]KLasten!$C$61:$L$61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xVal>
          <c:yVal>
            <c:numRef>
              <c:f>[1]KLasten!$M$61:$V$61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8-0023-4704-BB7E-F7CB03454750}"/>
            </c:ext>
          </c:extLst>
        </c:ser>
        <c:ser>
          <c:idx val="133"/>
          <c:order val="73"/>
          <c:tx>
            <c:v>Knotenmoment13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[1]KLasten!$C$62:$L$62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xVal>
          <c:yVal>
            <c:numRef>
              <c:f>[1]KLasten!$M$62:$V$62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9-0023-4704-BB7E-F7CB03454750}"/>
            </c:ext>
          </c:extLst>
        </c:ser>
        <c:ser>
          <c:idx val="134"/>
          <c:order val="74"/>
          <c:tx>
            <c:v>Knotenmoment14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[1]KLasten!$C$63:$L$63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xVal>
          <c:yVal>
            <c:numRef>
              <c:f>[1]KLasten!$M$63:$V$63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A-0023-4704-BB7E-F7CB03454750}"/>
            </c:ext>
          </c:extLst>
        </c:ser>
        <c:ser>
          <c:idx val="135"/>
          <c:order val="75"/>
          <c:tx>
            <c:v>Knotenmoment15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[1]KLasten!$C$64:$L$64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xVal>
          <c:yVal>
            <c:numRef>
              <c:f>[1]KLasten!$M$64:$V$64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B-0023-4704-BB7E-F7CB03454750}"/>
            </c:ext>
          </c:extLst>
        </c:ser>
        <c:ser>
          <c:idx val="136"/>
          <c:order val="76"/>
          <c:tx>
            <c:v>Knotenmoment16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[1]KLasten!$C$65:$L$65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xVal>
          <c:yVal>
            <c:numRef>
              <c:f>[1]KLasten!$M$65:$V$65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C-0023-4704-BB7E-F7CB03454750}"/>
            </c:ext>
          </c:extLst>
        </c:ser>
        <c:ser>
          <c:idx val="137"/>
          <c:order val="77"/>
          <c:tx>
            <c:v>Knotenmoment17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[1]KLasten!$C$66:$L$66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xVal>
          <c:yVal>
            <c:numRef>
              <c:f>[1]KLasten!$M$66:$V$66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D-0023-4704-BB7E-F7CB03454750}"/>
            </c:ext>
          </c:extLst>
        </c:ser>
        <c:ser>
          <c:idx val="138"/>
          <c:order val="78"/>
          <c:tx>
            <c:v>Knotenmoment18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[1]KLasten!$C$67:$L$67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xVal>
          <c:yVal>
            <c:numRef>
              <c:f>[1]KLasten!$M$67:$V$67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E-0023-4704-BB7E-F7CB03454750}"/>
            </c:ext>
          </c:extLst>
        </c:ser>
        <c:ser>
          <c:idx val="139"/>
          <c:order val="79"/>
          <c:tx>
            <c:v>Knotenmoment19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[1]KLasten!$C$68:$L$68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xVal>
          <c:yVal>
            <c:numRef>
              <c:f>[1]KLasten!$M$68:$V$68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F-0023-4704-BB7E-F7CB03454750}"/>
            </c:ext>
          </c:extLst>
        </c:ser>
        <c:ser>
          <c:idx val="140"/>
          <c:order val="80"/>
          <c:tx>
            <c:v>Knotenmoment20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[1]KLasten!$C$69:$L$69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xVal>
          <c:yVal>
            <c:numRef>
              <c:f>[1]KLasten!$M$69:$V$69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0-0023-4704-BB7E-F7CB03454750}"/>
            </c:ext>
          </c:extLst>
        </c:ser>
        <c:ser>
          <c:idx val="0"/>
          <c:order val="81"/>
          <c:tx>
            <c:v>Element:1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System!$C$122:$D$122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System!$E$122:$F$122</c:f>
              <c:numCache>
                <c:formatCode>General</c:formatCode>
                <c:ptCount val="2"/>
                <c:pt idx="0">
                  <c:v>10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1-0023-4704-BB7E-F7CB03454750}"/>
            </c:ext>
          </c:extLst>
        </c:ser>
        <c:ser>
          <c:idx val="1"/>
          <c:order val="82"/>
          <c:tx>
            <c:v>Element:2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System!$C$123:$D$123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xVal>
          <c:yVal>
            <c:numRef>
              <c:f>System!$E$123:$F$123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2-0023-4704-BB7E-F7CB03454750}"/>
            </c:ext>
          </c:extLst>
        </c:ser>
        <c:ser>
          <c:idx val="2"/>
          <c:order val="83"/>
          <c:tx>
            <c:v>Element:3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System!$C$124:$D$124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System!$E$124:$F$124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3-0023-4704-BB7E-F7CB03454750}"/>
            </c:ext>
          </c:extLst>
        </c:ser>
        <c:ser>
          <c:idx val="3"/>
          <c:order val="84"/>
          <c:tx>
            <c:v>Element:4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System!$C$125:$D$125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System!$E$125:$F$125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4-0023-4704-BB7E-F7CB03454750}"/>
            </c:ext>
          </c:extLst>
        </c:ser>
        <c:ser>
          <c:idx val="4"/>
          <c:order val="85"/>
          <c:tx>
            <c:v>Element:5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System!$C$126:$D$126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System!$E$126:$F$126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5-0023-4704-BB7E-F7CB03454750}"/>
            </c:ext>
          </c:extLst>
        </c:ser>
        <c:ser>
          <c:idx val="5"/>
          <c:order val="86"/>
          <c:tx>
            <c:v>Element:6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System!$C$127:$D$127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System!$E$127:$F$127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6-0023-4704-BB7E-F7CB03454750}"/>
            </c:ext>
          </c:extLst>
        </c:ser>
        <c:ser>
          <c:idx val="6"/>
          <c:order val="87"/>
          <c:tx>
            <c:v>Element:7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System!$C$128:$D$128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System!$E$128:$F$128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7-0023-4704-BB7E-F7CB03454750}"/>
            </c:ext>
          </c:extLst>
        </c:ser>
        <c:ser>
          <c:idx val="7"/>
          <c:order val="88"/>
          <c:tx>
            <c:v>Element:8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System!$C$129:$D$129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System!$E$129:$F$129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8-0023-4704-BB7E-F7CB03454750}"/>
            </c:ext>
          </c:extLst>
        </c:ser>
        <c:ser>
          <c:idx val="8"/>
          <c:order val="89"/>
          <c:tx>
            <c:v>Element:9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System!$C$130:$D$130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System!$E$130:$F$130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9-0023-4704-BB7E-F7CB03454750}"/>
            </c:ext>
          </c:extLst>
        </c:ser>
        <c:ser>
          <c:idx val="9"/>
          <c:order val="90"/>
          <c:tx>
            <c:v>Element:10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System!$C$131:$D$131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System!$E$131:$F$131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A-0023-4704-BB7E-F7CB03454750}"/>
            </c:ext>
          </c:extLst>
        </c:ser>
        <c:ser>
          <c:idx val="10"/>
          <c:order val="91"/>
          <c:tx>
            <c:v>Element:11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System!$C$132:$D$132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System!$E$132:$F$132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B-0023-4704-BB7E-F7CB03454750}"/>
            </c:ext>
          </c:extLst>
        </c:ser>
        <c:ser>
          <c:idx val="11"/>
          <c:order val="92"/>
          <c:tx>
            <c:v>Element:12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System!$C$133:$D$133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System!$E$133:$F$133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C-0023-4704-BB7E-F7CB03454750}"/>
            </c:ext>
          </c:extLst>
        </c:ser>
        <c:ser>
          <c:idx val="12"/>
          <c:order val="93"/>
          <c:tx>
            <c:v>Element:13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System!$C$134:$D$134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System!$E$134:$F$134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D-0023-4704-BB7E-F7CB03454750}"/>
            </c:ext>
          </c:extLst>
        </c:ser>
        <c:ser>
          <c:idx val="13"/>
          <c:order val="94"/>
          <c:tx>
            <c:v>Element:14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System!$C$135:$D$135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System!$E$135:$F$135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E-0023-4704-BB7E-F7CB03454750}"/>
            </c:ext>
          </c:extLst>
        </c:ser>
        <c:ser>
          <c:idx val="14"/>
          <c:order val="95"/>
          <c:tx>
            <c:v>Element:15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System!$C$136:$D$136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System!$E$136:$F$136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F-0023-4704-BB7E-F7CB03454750}"/>
            </c:ext>
          </c:extLst>
        </c:ser>
        <c:ser>
          <c:idx val="15"/>
          <c:order val="96"/>
          <c:tx>
            <c:v>Element:16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System!$C$137:$D$137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System!$E$137:$F$137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0-0023-4704-BB7E-F7CB03454750}"/>
            </c:ext>
          </c:extLst>
        </c:ser>
        <c:ser>
          <c:idx val="16"/>
          <c:order val="97"/>
          <c:tx>
            <c:v>Element:17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System!$C$138:$D$138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System!$E$138:$F$138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1-0023-4704-BB7E-F7CB03454750}"/>
            </c:ext>
          </c:extLst>
        </c:ser>
        <c:ser>
          <c:idx val="17"/>
          <c:order val="98"/>
          <c:tx>
            <c:v>Element:18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System!$C$139:$D$139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System!$E$139:$F$139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2-0023-4704-BB7E-F7CB03454750}"/>
            </c:ext>
          </c:extLst>
        </c:ser>
        <c:ser>
          <c:idx val="18"/>
          <c:order val="99"/>
          <c:tx>
            <c:v>Element:19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System!$C$140:$D$140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System!$E$140:$F$140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3-0023-4704-BB7E-F7CB03454750}"/>
            </c:ext>
          </c:extLst>
        </c:ser>
        <c:ser>
          <c:idx val="19"/>
          <c:order val="100"/>
          <c:tx>
            <c:v>Element:20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System!$C$141:$D$141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System!$E$141:$F$141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4-0023-4704-BB7E-F7CB03454750}"/>
            </c:ext>
          </c:extLst>
        </c:ser>
        <c:ser>
          <c:idx val="161"/>
          <c:order val="101"/>
          <c:tx>
            <c:v>Element:21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System!$C$142:$D$142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System!$E$142:$F$142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5-0023-4704-BB7E-F7CB03454750}"/>
            </c:ext>
          </c:extLst>
        </c:ser>
        <c:ser>
          <c:idx val="162"/>
          <c:order val="102"/>
          <c:tx>
            <c:v>Element:22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System!$C$143:$D$143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System!$E$143:$F$143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6-0023-4704-BB7E-F7CB03454750}"/>
            </c:ext>
          </c:extLst>
        </c:ser>
        <c:ser>
          <c:idx val="163"/>
          <c:order val="103"/>
          <c:tx>
            <c:v>Element:23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System!$C$144:$D$144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System!$E$144:$F$144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7-0023-4704-BB7E-F7CB03454750}"/>
            </c:ext>
          </c:extLst>
        </c:ser>
        <c:ser>
          <c:idx val="164"/>
          <c:order val="104"/>
          <c:tx>
            <c:v>Element:24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System!$C$145:$D$145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System!$E$145:$F$145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8-0023-4704-BB7E-F7CB03454750}"/>
            </c:ext>
          </c:extLst>
        </c:ser>
        <c:ser>
          <c:idx val="165"/>
          <c:order val="105"/>
          <c:tx>
            <c:v>Element:25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System!$C$146:$D$146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System!$E$146:$F$146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9-0023-4704-BB7E-F7CB03454750}"/>
            </c:ext>
          </c:extLst>
        </c:ser>
        <c:ser>
          <c:idx val="166"/>
          <c:order val="106"/>
          <c:tx>
            <c:v>Element:26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System!$C$147:$D$147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System!$E$147:$F$147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A-0023-4704-BB7E-F7CB03454750}"/>
            </c:ext>
          </c:extLst>
        </c:ser>
        <c:ser>
          <c:idx val="167"/>
          <c:order val="107"/>
          <c:tx>
            <c:v>Element:27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System!$C$148:$D$148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System!$E$148:$F$148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B-0023-4704-BB7E-F7CB03454750}"/>
            </c:ext>
          </c:extLst>
        </c:ser>
        <c:ser>
          <c:idx val="168"/>
          <c:order val="108"/>
          <c:tx>
            <c:v>Element:28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System!$C$149:$D$149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System!$E$149:$F$149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C-0023-4704-BB7E-F7CB03454750}"/>
            </c:ext>
          </c:extLst>
        </c:ser>
        <c:ser>
          <c:idx val="169"/>
          <c:order val="109"/>
          <c:tx>
            <c:v>Element:29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System!$C$150:$D$150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System!$E$150:$F$150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D-0023-4704-BB7E-F7CB03454750}"/>
            </c:ext>
          </c:extLst>
        </c:ser>
        <c:ser>
          <c:idx val="170"/>
          <c:order val="110"/>
          <c:tx>
            <c:v>Element:30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System!$C$151:$D$151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System!$E$151:$F$151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E-0023-4704-BB7E-F7CB03454750}"/>
            </c:ext>
          </c:extLst>
        </c:ser>
        <c:ser>
          <c:idx val="172"/>
          <c:order val="111"/>
          <c:tx>
            <c:v>Element:32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System!$C$153:$D$153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System!$E$153:$F$153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F-0023-4704-BB7E-F7CB03454750}"/>
            </c:ext>
          </c:extLst>
        </c:ser>
        <c:ser>
          <c:idx val="173"/>
          <c:order val="112"/>
          <c:tx>
            <c:v>Element:33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System!$C$154:$D$154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System!$E$154:$F$154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0-0023-4704-BB7E-F7CB03454750}"/>
            </c:ext>
          </c:extLst>
        </c:ser>
        <c:ser>
          <c:idx val="174"/>
          <c:order val="113"/>
          <c:tx>
            <c:v>Element:34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System!$C$155:$D$155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System!$E$155:$F$155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1-0023-4704-BB7E-F7CB03454750}"/>
            </c:ext>
          </c:extLst>
        </c:ser>
        <c:ser>
          <c:idx val="175"/>
          <c:order val="114"/>
          <c:tx>
            <c:v>Element:35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System!$C$156:$D$156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System!$E$156:$F$156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2-0023-4704-BB7E-F7CB03454750}"/>
            </c:ext>
          </c:extLst>
        </c:ser>
        <c:ser>
          <c:idx val="176"/>
          <c:order val="115"/>
          <c:tx>
            <c:v>Element:36</c:v>
          </c:tx>
          <c:spPr>
            <a:ln w="19050">
              <a:solidFill>
                <a:schemeClr val="tx1"/>
              </a:solidFill>
              <a:prstDash val="solid"/>
              <a:round/>
            </a:ln>
          </c:spPr>
          <c:marker>
            <c:symbol val="none"/>
          </c:marker>
          <c:xVal>
            <c:numRef>
              <c:f>System!$C$157:$D$157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System!$E$157:$F$157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3-0023-4704-BB7E-F7CB03454750}"/>
            </c:ext>
          </c:extLst>
        </c:ser>
        <c:ser>
          <c:idx val="177"/>
          <c:order val="116"/>
          <c:tx>
            <c:v>Element:37</c:v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System!$C$158:$D$158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System!$E$158:$F$158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4-0023-4704-BB7E-F7CB03454750}"/>
            </c:ext>
          </c:extLst>
        </c:ser>
        <c:ser>
          <c:idx val="178"/>
          <c:order val="117"/>
          <c:tx>
            <c:v>Element:38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System!$C$159:$D$159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System!$E$159:$F$159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5-0023-4704-BB7E-F7CB03454750}"/>
            </c:ext>
          </c:extLst>
        </c:ser>
        <c:ser>
          <c:idx val="179"/>
          <c:order val="118"/>
          <c:tx>
            <c:v>Element:39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System!$C$160:$D$160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System!$E$160:$F$160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6-0023-4704-BB7E-F7CB03454750}"/>
            </c:ext>
          </c:extLst>
        </c:ser>
        <c:ser>
          <c:idx val="180"/>
          <c:order val="119"/>
          <c:tx>
            <c:v>Element:40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System!$C$161:$D$161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System!$E$161:$F$161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7-0023-4704-BB7E-F7CB03454750}"/>
            </c:ext>
          </c:extLst>
        </c:ser>
        <c:ser>
          <c:idx val="141"/>
          <c:order val="120"/>
          <c:tx>
            <c:v>Elementlast1</c:v>
          </c:tx>
          <c:spPr>
            <a:ln w="12700"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[1]ELasten!$B$47:$R$47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xVal>
          <c:yVal>
            <c:numRef>
              <c:f>[1]ELasten!$S$47:$AI$47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8-0023-4704-BB7E-F7CB03454750}"/>
            </c:ext>
          </c:extLst>
        </c:ser>
        <c:ser>
          <c:idx val="142"/>
          <c:order val="121"/>
          <c:tx>
            <c:v>Elementlast2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[1]ELasten!$B$48:$R$48</c:f>
              <c:numCache>
                <c:formatCode>General</c:formatCode>
                <c:ptCount val="17"/>
                <c:pt idx="0">
                  <c:v>0.50911688245431419</c:v>
                </c:pt>
                <c:pt idx="1">
                  <c:v>0.50911688245431419</c:v>
                </c:pt>
                <c:pt idx="2">
                  <c:v>0.67882250993908566</c:v>
                </c:pt>
                <c:pt idx="3">
                  <c:v>0.33941125496954277</c:v>
                </c:pt>
                <c:pt idx="4">
                  <c:v>0.50911688245431419</c:v>
                </c:pt>
                <c:pt idx="5">
                  <c:v>9.4908831175456854</c:v>
                </c:pt>
                <c:pt idx="6">
                  <c:v>9.4908831175456854</c:v>
                </c:pt>
                <c:pt idx="7">
                  <c:v>9.4908831175456854</c:v>
                </c:pt>
                <c:pt idx="8">
                  <c:v>9.4908831175456854</c:v>
                </c:pt>
                <c:pt idx="9">
                  <c:v>9.6605887450304575</c:v>
                </c:pt>
                <c:pt idx="10">
                  <c:v>9.3211774900609132</c:v>
                </c:pt>
                <c:pt idx="11">
                  <c:v>9.4908831175456854</c:v>
                </c:pt>
                <c:pt idx="12">
                  <c:v>9.4908831175456854</c:v>
                </c:pt>
                <c:pt idx="13">
                  <c:v>9.4908831175456854</c:v>
                </c:pt>
                <c:pt idx="14">
                  <c:v>9.4908831175456854</c:v>
                </c:pt>
                <c:pt idx="15">
                  <c:v>9.4908831175456854</c:v>
                </c:pt>
                <c:pt idx="16">
                  <c:v>0.50911688245431419</c:v>
                </c:pt>
              </c:numCache>
            </c:numRef>
          </c:xVal>
          <c:yVal>
            <c:numRef>
              <c:f>[1]ELasten!$S$48:$AI$48</c:f>
              <c:numCache>
                <c:formatCode>General</c:formatCode>
                <c:ptCount val="17"/>
                <c:pt idx="0">
                  <c:v>-2.206173157302028</c:v>
                </c:pt>
                <c:pt idx="1">
                  <c:v>-0.50911688245431419</c:v>
                </c:pt>
                <c:pt idx="2">
                  <c:v>-1.103086578651014</c:v>
                </c:pt>
                <c:pt idx="3">
                  <c:v>-1.103086578651014</c:v>
                </c:pt>
                <c:pt idx="4">
                  <c:v>-0.50911688245431419</c:v>
                </c:pt>
                <c:pt idx="5">
                  <c:v>-0.50911688245431419</c:v>
                </c:pt>
                <c:pt idx="6">
                  <c:v>-0.50911688245431419</c:v>
                </c:pt>
                <c:pt idx="7">
                  <c:v>-0.50911688245431419</c:v>
                </c:pt>
                <c:pt idx="8">
                  <c:v>-0.50911688245431419</c:v>
                </c:pt>
                <c:pt idx="9">
                  <c:v>-1.103086578651014</c:v>
                </c:pt>
                <c:pt idx="10">
                  <c:v>-1.103086578651014</c:v>
                </c:pt>
                <c:pt idx="11">
                  <c:v>-0.50911688245431419</c:v>
                </c:pt>
                <c:pt idx="12">
                  <c:v>-2.206173157302028</c:v>
                </c:pt>
                <c:pt idx="13">
                  <c:v>-2.206173157302028</c:v>
                </c:pt>
                <c:pt idx="14">
                  <c:v>-2.206173157302028</c:v>
                </c:pt>
                <c:pt idx="15">
                  <c:v>-2.206173157302028</c:v>
                </c:pt>
                <c:pt idx="16">
                  <c:v>-2.206173157302028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9-0023-4704-BB7E-F7CB03454750}"/>
            </c:ext>
          </c:extLst>
        </c:ser>
        <c:ser>
          <c:idx val="143"/>
          <c:order val="122"/>
          <c:tx>
            <c:v>Elementlast3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[1]ELasten!$B$49:$R$49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xVal>
          <c:yVal>
            <c:numRef>
              <c:f>[1]ELasten!$S$49:$AI$49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A-0023-4704-BB7E-F7CB03454750}"/>
            </c:ext>
          </c:extLst>
        </c:ser>
        <c:ser>
          <c:idx val="144"/>
          <c:order val="123"/>
          <c:tx>
            <c:v>Elementlast4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[1]ELasten!$B$50:$R$50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xVal>
          <c:yVal>
            <c:numRef>
              <c:f>[1]ELasten!$S$50:$AI$50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B-0023-4704-BB7E-F7CB03454750}"/>
            </c:ext>
          </c:extLst>
        </c:ser>
        <c:ser>
          <c:idx val="145"/>
          <c:order val="124"/>
          <c:tx>
            <c:v>Elementlast5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[1]ELasten!$B$51:$R$51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xVal>
          <c:yVal>
            <c:numRef>
              <c:f>[1]ELasten!$S$51:$AI$51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C-0023-4704-BB7E-F7CB03454750}"/>
            </c:ext>
          </c:extLst>
        </c:ser>
        <c:ser>
          <c:idx val="146"/>
          <c:order val="125"/>
          <c:tx>
            <c:v>Elementlast6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[1]ELasten!$B$52:$R$52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xVal>
          <c:yVal>
            <c:numRef>
              <c:f>[1]ELasten!$S$52:$AI$52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D-0023-4704-BB7E-F7CB03454750}"/>
            </c:ext>
          </c:extLst>
        </c:ser>
        <c:ser>
          <c:idx val="147"/>
          <c:order val="126"/>
          <c:tx>
            <c:v>Elementlast7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[1]ELasten!$B$53:$R$53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xVal>
          <c:yVal>
            <c:numRef>
              <c:f>[1]ELasten!$S$53:$AI$53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E-0023-4704-BB7E-F7CB03454750}"/>
            </c:ext>
          </c:extLst>
        </c:ser>
        <c:ser>
          <c:idx val="148"/>
          <c:order val="127"/>
          <c:tx>
            <c:v>Elementlast8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[1]ELasten!$B$54:$R$54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xVal>
          <c:yVal>
            <c:numRef>
              <c:f>[1]ELasten!$S$54:$AI$54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F-0023-4704-BB7E-F7CB03454750}"/>
            </c:ext>
          </c:extLst>
        </c:ser>
        <c:ser>
          <c:idx val="149"/>
          <c:order val="128"/>
          <c:tx>
            <c:v>Elementlast9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[1]ELasten!$B$55:$R$55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xVal>
          <c:yVal>
            <c:numRef>
              <c:f>[1]ELasten!$S$55:$AI$55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0-0023-4704-BB7E-F7CB03454750}"/>
            </c:ext>
          </c:extLst>
        </c:ser>
        <c:ser>
          <c:idx val="150"/>
          <c:order val="129"/>
          <c:tx>
            <c:v>Elementlast10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[1]ELasten!$B$56:$R$56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xVal>
          <c:yVal>
            <c:numRef>
              <c:f>[1]ELasten!$S$56:$AI$56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1-0023-4704-BB7E-F7CB03454750}"/>
            </c:ext>
          </c:extLst>
        </c:ser>
        <c:ser>
          <c:idx val="151"/>
          <c:order val="130"/>
          <c:tx>
            <c:v>Elementlast11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[1]ELasten!$B$57:$R$57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xVal>
          <c:yVal>
            <c:numRef>
              <c:f>[1]ELasten!$S$57:$AI$57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2-0023-4704-BB7E-F7CB03454750}"/>
            </c:ext>
          </c:extLst>
        </c:ser>
        <c:ser>
          <c:idx val="152"/>
          <c:order val="131"/>
          <c:tx>
            <c:v>Elementlast12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[1]ELasten!$B$58:$R$58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xVal>
          <c:yVal>
            <c:numRef>
              <c:f>[1]ELasten!$S$58:$AI$58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3-0023-4704-BB7E-F7CB03454750}"/>
            </c:ext>
          </c:extLst>
        </c:ser>
        <c:ser>
          <c:idx val="153"/>
          <c:order val="132"/>
          <c:tx>
            <c:v>Elementlast13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[1]ELasten!$B$59:$R$59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xVal>
          <c:yVal>
            <c:numRef>
              <c:f>[1]ELasten!$S$59:$AI$59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4-0023-4704-BB7E-F7CB03454750}"/>
            </c:ext>
          </c:extLst>
        </c:ser>
        <c:ser>
          <c:idx val="154"/>
          <c:order val="133"/>
          <c:tx>
            <c:v>Elementlast14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[1]ELasten!$B$60:$R$60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xVal>
          <c:yVal>
            <c:numRef>
              <c:f>[1]ELasten!$S$60:$AI$60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5-0023-4704-BB7E-F7CB03454750}"/>
            </c:ext>
          </c:extLst>
        </c:ser>
        <c:ser>
          <c:idx val="155"/>
          <c:order val="134"/>
          <c:tx>
            <c:v>Elementlast15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[1]ELasten!$B$61:$R$61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xVal>
          <c:yVal>
            <c:numRef>
              <c:f>[1]ELasten!$S$61:$AI$61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6-0023-4704-BB7E-F7CB03454750}"/>
            </c:ext>
          </c:extLst>
        </c:ser>
        <c:ser>
          <c:idx val="156"/>
          <c:order val="135"/>
          <c:tx>
            <c:v>Elementlast16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[1]ELasten!$B$62:$R$62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xVal>
          <c:yVal>
            <c:numRef>
              <c:f>[1]ELasten!$S$62:$AI$62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7-0023-4704-BB7E-F7CB03454750}"/>
            </c:ext>
          </c:extLst>
        </c:ser>
        <c:ser>
          <c:idx val="157"/>
          <c:order val="136"/>
          <c:tx>
            <c:v>Elementlast17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[1]ELasten!$B$63:$R$63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xVal>
          <c:yVal>
            <c:numRef>
              <c:f>[1]ELasten!$S$63:$AI$63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8-0023-4704-BB7E-F7CB03454750}"/>
            </c:ext>
          </c:extLst>
        </c:ser>
        <c:ser>
          <c:idx val="158"/>
          <c:order val="137"/>
          <c:tx>
            <c:v>Elementlast18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[1]ELasten!$B$64:$R$64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xVal>
          <c:yVal>
            <c:numRef>
              <c:f>[1]ELasten!$S$64:$AI$64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9-0023-4704-BB7E-F7CB03454750}"/>
            </c:ext>
          </c:extLst>
        </c:ser>
        <c:ser>
          <c:idx val="159"/>
          <c:order val="138"/>
          <c:tx>
            <c:v>Elementlast19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[1]ELasten!$B$65:$R$65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xVal>
          <c:yVal>
            <c:numRef>
              <c:f>[1]ELasten!$S$65:$AI$65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A-0023-4704-BB7E-F7CB03454750}"/>
            </c:ext>
          </c:extLst>
        </c:ser>
        <c:ser>
          <c:idx val="160"/>
          <c:order val="139"/>
          <c:tx>
            <c:v>Elementlast20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[1]ELasten!$B$66:$R$66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xVal>
          <c:yVal>
            <c:numRef>
              <c:f>[1]ELasten!$S$66:$AI$66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B-0023-4704-BB7E-F7CB03454750}"/>
            </c:ext>
          </c:extLst>
        </c:ser>
        <c:ser>
          <c:idx val="181"/>
          <c:order val="140"/>
          <c:tx>
            <c:v>Elementlast21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[1]ELasten!$B$67:$R$67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xVal>
          <c:yVal>
            <c:numRef>
              <c:f>[1]ELasten!$S$67:$AI$67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C-0023-4704-BB7E-F7CB03454750}"/>
            </c:ext>
          </c:extLst>
        </c:ser>
        <c:ser>
          <c:idx val="182"/>
          <c:order val="141"/>
          <c:tx>
            <c:v>Elementlast22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[1]ELasten!$B$68:$R$68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xVal>
          <c:yVal>
            <c:numRef>
              <c:f>[1]ELasten!$S$68:$AI$68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D-0023-4704-BB7E-F7CB03454750}"/>
            </c:ext>
          </c:extLst>
        </c:ser>
        <c:ser>
          <c:idx val="183"/>
          <c:order val="142"/>
          <c:tx>
            <c:v>Elementlast23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[1]ELasten!$B$69:$R$69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xVal>
          <c:yVal>
            <c:numRef>
              <c:f>[1]ELasten!$S$69:$AI$69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E-0023-4704-BB7E-F7CB03454750}"/>
            </c:ext>
          </c:extLst>
        </c:ser>
        <c:ser>
          <c:idx val="184"/>
          <c:order val="143"/>
          <c:tx>
            <c:v>Elementlast24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[1]ELasten!$B$70:$R$70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xVal>
          <c:yVal>
            <c:numRef>
              <c:f>[1]ELasten!$S$70:$AI$70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F-0023-4704-BB7E-F7CB03454750}"/>
            </c:ext>
          </c:extLst>
        </c:ser>
        <c:ser>
          <c:idx val="185"/>
          <c:order val="144"/>
          <c:tx>
            <c:v>Elementlast25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[1]ELasten!$B$71:$R$71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xVal>
          <c:yVal>
            <c:numRef>
              <c:f>[1]ELasten!$S$71:$AI$71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0-0023-4704-BB7E-F7CB03454750}"/>
            </c:ext>
          </c:extLst>
        </c:ser>
        <c:ser>
          <c:idx val="186"/>
          <c:order val="145"/>
          <c:tx>
            <c:v>Elementlast26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[1]ELasten!$B$72:$R$72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xVal>
          <c:yVal>
            <c:numRef>
              <c:f>[1]ELasten!$S$72:$AI$72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1-0023-4704-BB7E-F7CB03454750}"/>
            </c:ext>
          </c:extLst>
        </c:ser>
        <c:ser>
          <c:idx val="187"/>
          <c:order val="146"/>
          <c:tx>
            <c:v>Elementlast27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[1]ELasten!$B$73:$R$73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xVal>
          <c:yVal>
            <c:numRef>
              <c:f>[1]ELasten!$S$73:$AI$73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2-0023-4704-BB7E-F7CB03454750}"/>
            </c:ext>
          </c:extLst>
        </c:ser>
        <c:ser>
          <c:idx val="188"/>
          <c:order val="147"/>
          <c:tx>
            <c:v>Elementlast28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[1]ELasten!$B$74:$R$74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xVal>
          <c:yVal>
            <c:numRef>
              <c:f>[1]ELasten!$S$74:$AI$74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3-0023-4704-BB7E-F7CB03454750}"/>
            </c:ext>
          </c:extLst>
        </c:ser>
        <c:ser>
          <c:idx val="189"/>
          <c:order val="148"/>
          <c:tx>
            <c:v>Elementlast29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[1]ELasten!$B$75:$R$75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xVal>
          <c:yVal>
            <c:numRef>
              <c:f>[1]ELasten!$S$75:$AI$75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4-0023-4704-BB7E-F7CB03454750}"/>
            </c:ext>
          </c:extLst>
        </c:ser>
        <c:ser>
          <c:idx val="190"/>
          <c:order val="149"/>
          <c:tx>
            <c:v>Elementlast30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[1]ELasten!$B$76:$R$76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xVal>
          <c:yVal>
            <c:numRef>
              <c:f>[1]ELasten!$S$76:$AI$76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5-0023-4704-BB7E-F7CB03454750}"/>
            </c:ext>
          </c:extLst>
        </c:ser>
        <c:ser>
          <c:idx val="191"/>
          <c:order val="150"/>
          <c:tx>
            <c:v>Elementlast31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[1]ELasten!$B$77:$R$77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xVal>
          <c:yVal>
            <c:numRef>
              <c:f>[1]ELasten!$S$77:$AI$77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6-0023-4704-BB7E-F7CB03454750}"/>
            </c:ext>
          </c:extLst>
        </c:ser>
        <c:ser>
          <c:idx val="192"/>
          <c:order val="151"/>
          <c:tx>
            <c:v>Elementlast32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[1]ELasten!$B$78:$R$78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xVal>
          <c:yVal>
            <c:numRef>
              <c:f>[1]ELasten!$S$78:$AI$78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7-0023-4704-BB7E-F7CB03454750}"/>
            </c:ext>
          </c:extLst>
        </c:ser>
        <c:ser>
          <c:idx val="193"/>
          <c:order val="152"/>
          <c:tx>
            <c:v>Elementlast33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[1]ELasten!$B$79:$R$79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xVal>
          <c:yVal>
            <c:numRef>
              <c:f>[1]ELasten!$S$79:$AI$79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8-0023-4704-BB7E-F7CB03454750}"/>
            </c:ext>
          </c:extLst>
        </c:ser>
        <c:ser>
          <c:idx val="194"/>
          <c:order val="153"/>
          <c:tx>
            <c:v>Elementlast34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[1]ELasten!$B$80:$R$80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xVal>
          <c:yVal>
            <c:numRef>
              <c:f>[1]ELasten!$S$80:$AI$80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9-0023-4704-BB7E-F7CB03454750}"/>
            </c:ext>
          </c:extLst>
        </c:ser>
        <c:ser>
          <c:idx val="195"/>
          <c:order val="154"/>
          <c:tx>
            <c:v>Elementlast35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[1]ELasten!$B$81:$R$81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xVal>
          <c:yVal>
            <c:numRef>
              <c:f>[1]ELasten!$S$81:$AI$81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A-0023-4704-BB7E-F7CB03454750}"/>
            </c:ext>
          </c:extLst>
        </c:ser>
        <c:ser>
          <c:idx val="196"/>
          <c:order val="155"/>
          <c:tx>
            <c:v>Elementlast36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[1]ELasten!$B$82:$R$82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xVal>
          <c:yVal>
            <c:numRef>
              <c:f>[1]ELasten!$S$82:$AI$82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B-0023-4704-BB7E-F7CB03454750}"/>
            </c:ext>
          </c:extLst>
        </c:ser>
        <c:ser>
          <c:idx val="197"/>
          <c:order val="156"/>
          <c:tx>
            <c:v>Elementlast37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[1]ELasten!$B$83:$R$83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xVal>
          <c:yVal>
            <c:numRef>
              <c:f>[1]ELasten!$S$83:$AI$83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C-0023-4704-BB7E-F7CB03454750}"/>
            </c:ext>
          </c:extLst>
        </c:ser>
        <c:ser>
          <c:idx val="198"/>
          <c:order val="157"/>
          <c:tx>
            <c:v>Elementlast38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[1]ELasten!$B$84:$R$84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xVal>
          <c:yVal>
            <c:numRef>
              <c:f>[1]ELasten!$S$84:$AI$84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D-0023-4704-BB7E-F7CB03454750}"/>
            </c:ext>
          </c:extLst>
        </c:ser>
        <c:ser>
          <c:idx val="199"/>
          <c:order val="158"/>
          <c:tx>
            <c:v>Elementlast39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[1]ELasten!$B$85:$R$85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xVal>
          <c:yVal>
            <c:numRef>
              <c:f>[1]ELasten!$S$85:$AI$85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E-0023-4704-BB7E-F7CB03454750}"/>
            </c:ext>
          </c:extLst>
        </c:ser>
        <c:ser>
          <c:idx val="200"/>
          <c:order val="159"/>
          <c:tx>
            <c:v>Elementlast40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[1]ELasten!$B$86:$R$86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xVal>
          <c:yVal>
            <c:numRef>
              <c:f>[1]ELasten!$S$86:$AI$86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F-0023-4704-BB7E-F7CB03454750}"/>
            </c:ext>
          </c:extLst>
        </c:ser>
        <c:ser>
          <c:idx val="81"/>
          <c:order val="160"/>
          <c:tx>
            <c:v>Knotenlast V 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[1]KLasten!$C$4:$G$4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[1]KLasten!$H$4:$L$4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0-0023-4704-BB7E-F7CB03454750}"/>
            </c:ext>
          </c:extLst>
        </c:ser>
        <c:ser>
          <c:idx val="82"/>
          <c:order val="161"/>
          <c:tx>
            <c:v>Knotenlast V 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[1]KLasten!$C$5:$G$5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-0.16970562748477142</c:v>
                </c:pt>
                <c:pt idx="3">
                  <c:v>0.16970562748477142</c:v>
                </c:pt>
                <c:pt idx="4">
                  <c:v>0</c:v>
                </c:pt>
              </c:numCache>
            </c:numRef>
          </c:xVal>
          <c:yVal>
            <c:numRef>
              <c:f>[1]KLasten!$H$5:$L$5</c:f>
              <c:numCache>
                <c:formatCode>General</c:formatCode>
                <c:ptCount val="5"/>
                <c:pt idx="0">
                  <c:v>-2.0364675298172568</c:v>
                </c:pt>
                <c:pt idx="1">
                  <c:v>-0.33941125496954272</c:v>
                </c:pt>
                <c:pt idx="2">
                  <c:v>-0.93338095116624265</c:v>
                </c:pt>
                <c:pt idx="3">
                  <c:v>-0.93338095116624265</c:v>
                </c:pt>
                <c:pt idx="4">
                  <c:v>-0.33941125496954272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1-0023-4704-BB7E-F7CB03454750}"/>
            </c:ext>
          </c:extLst>
        </c:ser>
        <c:ser>
          <c:idx val="83"/>
          <c:order val="162"/>
          <c:tx>
            <c:v>Knotenlast V 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[1]KLasten!$C$6:$G$6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xVal>
          <c:yVal>
            <c:numRef>
              <c:f>[1]KLasten!$H$6:$L$6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2-0023-4704-BB7E-F7CB03454750}"/>
            </c:ext>
          </c:extLst>
        </c:ser>
        <c:ser>
          <c:idx val="84"/>
          <c:order val="163"/>
          <c:tx>
            <c:v>Knotenlast V 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[1]KLasten!$C$7:$G$7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[1]KLasten!$H$7:$L$7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3-0023-4704-BB7E-F7CB03454750}"/>
            </c:ext>
          </c:extLst>
        </c:ser>
        <c:ser>
          <c:idx val="85"/>
          <c:order val="164"/>
          <c:tx>
            <c:v>Knotenlast V 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[1]KLasten!$C$8:$G$8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[1]KLasten!$H$8:$L$8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4-0023-4704-BB7E-F7CB03454750}"/>
            </c:ext>
          </c:extLst>
        </c:ser>
        <c:ser>
          <c:idx val="86"/>
          <c:order val="165"/>
          <c:tx>
            <c:v>Knotenlast V 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[1]KLasten!$C$9:$G$9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[1]KLasten!$H$9:$L$9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5-0023-4704-BB7E-F7CB03454750}"/>
            </c:ext>
          </c:extLst>
        </c:ser>
        <c:ser>
          <c:idx val="87"/>
          <c:order val="166"/>
          <c:tx>
            <c:v>Knotenlast V 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[1]KLasten!$C$10:$G$10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[1]KLasten!$H$10:$L$10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6-0023-4704-BB7E-F7CB03454750}"/>
            </c:ext>
          </c:extLst>
        </c:ser>
        <c:ser>
          <c:idx val="88"/>
          <c:order val="167"/>
          <c:tx>
            <c:v>Knotenlast V 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[1]KLasten!$C$11:$G$11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[1]KLasten!$H$11:$L$11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7-0023-4704-BB7E-F7CB03454750}"/>
            </c:ext>
          </c:extLst>
        </c:ser>
        <c:ser>
          <c:idx val="89"/>
          <c:order val="168"/>
          <c:tx>
            <c:v>Knotenlast V 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[1]KLasten!$C$12:$G$12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[1]KLasten!$H$12:$L$12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8-0023-4704-BB7E-F7CB03454750}"/>
            </c:ext>
          </c:extLst>
        </c:ser>
        <c:ser>
          <c:idx val="90"/>
          <c:order val="169"/>
          <c:tx>
            <c:v>Knotenlast V 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[1]KLasten!$C$13:$G$13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[1]KLasten!$H$13:$L$13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9-0023-4704-BB7E-F7CB03454750}"/>
            </c:ext>
          </c:extLst>
        </c:ser>
        <c:ser>
          <c:idx val="91"/>
          <c:order val="170"/>
          <c:tx>
            <c:v>Knotenlast V 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[1]KLasten!$C$14:$G$14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[1]KLasten!$H$14:$L$14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A-0023-4704-BB7E-F7CB03454750}"/>
            </c:ext>
          </c:extLst>
        </c:ser>
        <c:ser>
          <c:idx val="92"/>
          <c:order val="171"/>
          <c:tx>
            <c:v>Knotenlast V 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[1]KLasten!$C$15:$G$15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[1]KLasten!$H$15:$L$15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B-0023-4704-BB7E-F7CB03454750}"/>
            </c:ext>
          </c:extLst>
        </c:ser>
        <c:ser>
          <c:idx val="93"/>
          <c:order val="172"/>
          <c:tx>
            <c:v>Knotenlast V 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[1]KLasten!$C$16:$G$16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[1]KLasten!$H$16:$L$16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C-0023-4704-BB7E-F7CB03454750}"/>
            </c:ext>
          </c:extLst>
        </c:ser>
        <c:ser>
          <c:idx val="94"/>
          <c:order val="173"/>
          <c:tx>
            <c:v>Knotenlast V 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[1]KLasten!$C$17:$G$17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[1]KLasten!$H$17:$L$17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D-0023-4704-BB7E-F7CB03454750}"/>
            </c:ext>
          </c:extLst>
        </c:ser>
        <c:ser>
          <c:idx val="95"/>
          <c:order val="174"/>
          <c:tx>
            <c:v>Knotenlast V 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[1]KLasten!$C$18:$G$18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[1]KLasten!$H$18:$L$18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E-0023-4704-BB7E-F7CB03454750}"/>
            </c:ext>
          </c:extLst>
        </c:ser>
        <c:ser>
          <c:idx val="96"/>
          <c:order val="175"/>
          <c:tx>
            <c:v>Knotenlast V 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[1]KLasten!$C$19:$G$19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[1]KLasten!$H$19:$L$19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F-0023-4704-BB7E-F7CB03454750}"/>
            </c:ext>
          </c:extLst>
        </c:ser>
        <c:ser>
          <c:idx val="97"/>
          <c:order val="176"/>
          <c:tx>
            <c:v>Knotenlast V 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[1]KLasten!$C$20:$G$20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[1]KLasten!$H$20:$L$20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0-0023-4704-BB7E-F7CB03454750}"/>
            </c:ext>
          </c:extLst>
        </c:ser>
        <c:ser>
          <c:idx val="98"/>
          <c:order val="177"/>
          <c:tx>
            <c:v>Knotenlast V 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[1]KLasten!$C$21:$G$21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[1]KLasten!$H$21:$L$21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1-0023-4704-BB7E-F7CB03454750}"/>
            </c:ext>
          </c:extLst>
        </c:ser>
        <c:ser>
          <c:idx val="99"/>
          <c:order val="178"/>
          <c:tx>
            <c:v>Knotenlast V 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[1]KLasten!$C$22:$G$22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[1]KLasten!$H$22:$L$22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2-0023-4704-BB7E-F7CB03454750}"/>
            </c:ext>
          </c:extLst>
        </c:ser>
        <c:ser>
          <c:idx val="100"/>
          <c:order val="179"/>
          <c:tx>
            <c:v>Knotenlast V 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[1]KLasten!$C$23:$G$23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[1]KLasten!$H$23:$L$23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3-0023-4704-BB7E-F7CB03454750}"/>
            </c:ext>
          </c:extLst>
        </c:ser>
        <c:ser>
          <c:idx val="101"/>
          <c:order val="180"/>
          <c:tx>
            <c:v>Rotzeigeru1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[1]Symbole!$D$75:$E$75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[1]Symbole!$H$75:$I$75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4-0023-4704-BB7E-F7CB03454750}"/>
            </c:ext>
          </c:extLst>
        </c:ser>
        <c:ser>
          <c:idx val="102"/>
          <c:order val="181"/>
          <c:tx>
            <c:v>Rotzeigeru2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[1]Symbole!$D$76:$E$76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[1]Symbole!$H$76:$I$76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5-0023-4704-BB7E-F7CB03454750}"/>
            </c:ext>
          </c:extLst>
        </c:ser>
        <c:ser>
          <c:idx val="103"/>
          <c:order val="182"/>
          <c:tx>
            <c:v>Rotzeigeru3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[1]Symbole!$D$77:$E$77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xVal>
          <c:yVal>
            <c:numRef>
              <c:f>[1]Symbole!$H$77:$I$77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6-0023-4704-BB7E-F7CB03454750}"/>
            </c:ext>
          </c:extLst>
        </c:ser>
        <c:ser>
          <c:idx val="104"/>
          <c:order val="183"/>
          <c:tx>
            <c:v>Rotzeigeru4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[1]Symbole!$D$78:$E$78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[1]Symbole!$H$78:$I$78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7-0023-4704-BB7E-F7CB03454750}"/>
            </c:ext>
          </c:extLst>
        </c:ser>
        <c:ser>
          <c:idx val="105"/>
          <c:order val="184"/>
          <c:tx>
            <c:v>Rotzeigeru5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[1]Symbole!$D$79:$E$79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[1]Symbole!$H$79:$I$79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8-0023-4704-BB7E-F7CB03454750}"/>
            </c:ext>
          </c:extLst>
        </c:ser>
        <c:ser>
          <c:idx val="106"/>
          <c:order val="185"/>
          <c:tx>
            <c:v>Rotzeigeru6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[1]Symbole!$D$80:$E$80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[1]Symbole!$H$80:$I$80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9-0023-4704-BB7E-F7CB03454750}"/>
            </c:ext>
          </c:extLst>
        </c:ser>
        <c:ser>
          <c:idx val="107"/>
          <c:order val="186"/>
          <c:tx>
            <c:v>Rotzeigeru7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[1]Symbole!$D$81:$E$81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[1]Symbole!$H$81:$I$81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A-0023-4704-BB7E-F7CB03454750}"/>
            </c:ext>
          </c:extLst>
        </c:ser>
        <c:ser>
          <c:idx val="108"/>
          <c:order val="187"/>
          <c:tx>
            <c:v>Rotzeigeru8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[1]Symbole!$D$82:$E$82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[1]Symbole!$H$82:$I$82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B-0023-4704-BB7E-F7CB03454750}"/>
            </c:ext>
          </c:extLst>
        </c:ser>
        <c:ser>
          <c:idx val="109"/>
          <c:order val="188"/>
          <c:tx>
            <c:v>Rotzeigeru9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[1]Symbole!$D$83:$E$83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[1]Symbole!$H$83:$I$83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C-0023-4704-BB7E-F7CB03454750}"/>
            </c:ext>
          </c:extLst>
        </c:ser>
        <c:ser>
          <c:idx val="110"/>
          <c:order val="189"/>
          <c:tx>
            <c:v>Rotzeigeru10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[1]Symbole!$D$84:$E$84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[1]Symbole!$H$84:$I$84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D-0023-4704-BB7E-F7CB03454750}"/>
            </c:ext>
          </c:extLst>
        </c:ser>
        <c:ser>
          <c:idx val="111"/>
          <c:order val="190"/>
          <c:tx>
            <c:v>Rotzeigeru11</c:v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  <a:tailEnd type="triangle"/>
            </a:ln>
          </c:spPr>
          <c:marker>
            <c:symbol val="none"/>
          </c:marker>
          <c:xVal>
            <c:numRef>
              <c:f>[1]Symbole!$D$85:$E$85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[1]Symbole!$H$85:$I$85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E-0023-4704-BB7E-F7CB03454750}"/>
            </c:ext>
          </c:extLst>
        </c:ser>
        <c:ser>
          <c:idx val="112"/>
          <c:order val="191"/>
          <c:tx>
            <c:v>Rotzeigeru12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[1]Symbole!$D$86:$E$86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[1]Symbole!$H$86:$I$86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F-0023-4704-BB7E-F7CB03454750}"/>
            </c:ext>
          </c:extLst>
        </c:ser>
        <c:ser>
          <c:idx val="113"/>
          <c:order val="192"/>
          <c:tx>
            <c:v>Rotzeigeru13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[1]Symbole!$D$87:$E$87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[1]Symbole!$H$87:$I$87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0-0023-4704-BB7E-F7CB03454750}"/>
            </c:ext>
          </c:extLst>
        </c:ser>
        <c:ser>
          <c:idx val="114"/>
          <c:order val="193"/>
          <c:tx>
            <c:v>Rotzeigeru14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[1]Symbole!$D$88:$E$88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[1]Symbole!$H$88:$I$88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1-0023-4704-BB7E-F7CB03454750}"/>
            </c:ext>
          </c:extLst>
        </c:ser>
        <c:ser>
          <c:idx val="115"/>
          <c:order val="194"/>
          <c:tx>
            <c:v>Rotzeigeru15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[1]Symbole!$D$89:$E$89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[1]Symbole!$H$89:$I$89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2-0023-4704-BB7E-F7CB03454750}"/>
            </c:ext>
          </c:extLst>
        </c:ser>
        <c:ser>
          <c:idx val="116"/>
          <c:order val="195"/>
          <c:tx>
            <c:v>Rotzeigeru16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[1]Symbole!$D$90:$E$90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[1]Symbole!$H$90:$I$90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3-0023-4704-BB7E-F7CB03454750}"/>
            </c:ext>
          </c:extLst>
        </c:ser>
        <c:ser>
          <c:idx val="117"/>
          <c:order val="196"/>
          <c:tx>
            <c:v>Rotzeigeru17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[1]Symbole!$D$91:$E$91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[1]Symbole!$H$91:$I$91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4-0023-4704-BB7E-F7CB03454750}"/>
            </c:ext>
          </c:extLst>
        </c:ser>
        <c:ser>
          <c:idx val="118"/>
          <c:order val="197"/>
          <c:tx>
            <c:v>Rotzeigeru18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[1]Symbole!$D$92:$E$92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[1]Symbole!$H$92:$I$92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5-0023-4704-BB7E-F7CB03454750}"/>
            </c:ext>
          </c:extLst>
        </c:ser>
        <c:ser>
          <c:idx val="119"/>
          <c:order val="198"/>
          <c:tx>
            <c:v>Rotzeigeru19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[1]Symbole!$D$93:$E$93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[1]Symbole!$H$93:$I$93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6-0023-4704-BB7E-F7CB03454750}"/>
            </c:ext>
          </c:extLst>
        </c:ser>
        <c:ser>
          <c:idx val="120"/>
          <c:order val="199"/>
          <c:tx>
            <c:v>Rotzeigeru20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[1]Symbole!$D$94:$E$94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[1]Symbole!$H$94:$I$94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7-0023-4704-BB7E-F7CB03454750}"/>
            </c:ext>
          </c:extLst>
        </c:ser>
        <c:ser>
          <c:idx val="201"/>
          <c:order val="200"/>
          <c:tx>
            <c:v>Rotzeigerw1</c:v>
          </c:tx>
          <c:spPr>
            <a:ln w="28575">
              <a:solidFill>
                <a:schemeClr val="accent4">
                  <a:lumMod val="60000"/>
                  <a:lumOff val="40000"/>
                </a:schemeClr>
              </a:solidFill>
              <a:tailEnd type="triangle"/>
            </a:ln>
          </c:spPr>
          <c:marker>
            <c:symbol val="none"/>
          </c:marker>
          <c:xVal>
            <c:numRef>
              <c:f>[1]Symbole!$F$75:$G$75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[1]Symbole!$J$75:$K$75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8-0023-4704-BB7E-F7CB03454750}"/>
            </c:ext>
          </c:extLst>
        </c:ser>
        <c:ser>
          <c:idx val="202"/>
          <c:order val="201"/>
          <c:tx>
            <c:v>Rotzeigerw2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[1]Symbole!$F$76:$G$76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[1]Symbole!$J$76:$K$76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9-0023-4704-BB7E-F7CB03454750}"/>
            </c:ext>
          </c:extLst>
        </c:ser>
        <c:ser>
          <c:idx val="203"/>
          <c:order val="202"/>
          <c:tx>
            <c:v>Rotzeigerw3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[1]Symbole!$F$77:$G$77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xVal>
          <c:yVal>
            <c:numRef>
              <c:f>[1]Symbole!$J$77:$K$77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A-0023-4704-BB7E-F7CB03454750}"/>
            </c:ext>
          </c:extLst>
        </c:ser>
        <c:ser>
          <c:idx val="204"/>
          <c:order val="203"/>
          <c:tx>
            <c:v>Rotzeigerw4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[1]Symbole!$F$78:$G$78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[1]Symbole!$J$78:$K$78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B-0023-4704-BB7E-F7CB03454750}"/>
            </c:ext>
          </c:extLst>
        </c:ser>
        <c:ser>
          <c:idx val="205"/>
          <c:order val="204"/>
          <c:tx>
            <c:v>Rotzeigerw5</c:v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  <a:tailEnd type="triangle"/>
            </a:ln>
          </c:spPr>
          <c:marker>
            <c:symbol val="none"/>
          </c:marker>
          <c:xVal>
            <c:numRef>
              <c:f>[1]Symbole!$F$79:$G$79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[1]Symbole!$J$79:$K$79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C-0023-4704-BB7E-F7CB03454750}"/>
            </c:ext>
          </c:extLst>
        </c:ser>
        <c:ser>
          <c:idx val="206"/>
          <c:order val="205"/>
          <c:tx>
            <c:v>Rotzeigerw6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[1]Symbole!$F$80:$G$80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[1]Symbole!$J$80:$K$80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D-0023-4704-BB7E-F7CB03454750}"/>
            </c:ext>
          </c:extLst>
        </c:ser>
        <c:ser>
          <c:idx val="207"/>
          <c:order val="206"/>
          <c:tx>
            <c:v>Rotzeigerw7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[1]Symbole!$F$81:$G$81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[1]Symbole!$J$81:$K$81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E-0023-4704-BB7E-F7CB03454750}"/>
            </c:ext>
          </c:extLst>
        </c:ser>
        <c:ser>
          <c:idx val="208"/>
          <c:order val="207"/>
          <c:tx>
            <c:v>Rotzeigerw8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[1]Symbole!$F$82:$G$82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[1]Symbole!$J$82:$K$82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F-0023-4704-BB7E-F7CB03454750}"/>
            </c:ext>
          </c:extLst>
        </c:ser>
        <c:ser>
          <c:idx val="209"/>
          <c:order val="208"/>
          <c:tx>
            <c:v>Rotzeigerw9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[1]Symbole!$F$83:$G$83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[1]Symbole!$J$83:$K$83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0-0023-4704-BB7E-F7CB03454750}"/>
            </c:ext>
          </c:extLst>
        </c:ser>
        <c:ser>
          <c:idx val="210"/>
          <c:order val="209"/>
          <c:tx>
            <c:v>Rotzeigerw10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[1]Symbole!$F$84:$G$84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[1]Symbole!$J$84:$K$84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1-0023-4704-BB7E-F7CB03454750}"/>
            </c:ext>
          </c:extLst>
        </c:ser>
        <c:ser>
          <c:idx val="211"/>
          <c:order val="210"/>
          <c:tx>
            <c:v>Rotzeigerw11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[1]Symbole!$F$85:$G$85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[1]Symbole!$J$85:$K$85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2-0023-4704-BB7E-F7CB03454750}"/>
            </c:ext>
          </c:extLst>
        </c:ser>
        <c:ser>
          <c:idx val="212"/>
          <c:order val="211"/>
          <c:tx>
            <c:v>Rotzeigerw12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[1]Symbole!$F$86:$G$86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[1]Symbole!$J$86:$K$86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3-0023-4704-BB7E-F7CB03454750}"/>
            </c:ext>
          </c:extLst>
        </c:ser>
        <c:ser>
          <c:idx val="213"/>
          <c:order val="212"/>
          <c:tx>
            <c:v>Rotzeigerw13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[1]Symbole!$F$87:$G$87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[1]Symbole!$J$87:$K$87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4-0023-4704-BB7E-F7CB03454750}"/>
            </c:ext>
          </c:extLst>
        </c:ser>
        <c:ser>
          <c:idx val="214"/>
          <c:order val="213"/>
          <c:tx>
            <c:v>Rotzeigerw14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[1]Symbole!$F$88:$G$88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[1]Symbole!$J$88:$K$88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5-0023-4704-BB7E-F7CB03454750}"/>
            </c:ext>
          </c:extLst>
        </c:ser>
        <c:ser>
          <c:idx val="215"/>
          <c:order val="214"/>
          <c:tx>
            <c:v>Rotzeigerw15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[1]Symbole!$F$89:$G$89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[1]Symbole!$J$89:$K$89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6-0023-4704-BB7E-F7CB03454750}"/>
            </c:ext>
          </c:extLst>
        </c:ser>
        <c:ser>
          <c:idx val="216"/>
          <c:order val="215"/>
          <c:tx>
            <c:v>Rotzeigerw16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[1]Symbole!$F$90:$G$90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[1]Symbole!$J$90:$K$90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7-0023-4704-BB7E-F7CB03454750}"/>
            </c:ext>
          </c:extLst>
        </c:ser>
        <c:ser>
          <c:idx val="217"/>
          <c:order val="216"/>
          <c:tx>
            <c:v>Rotzeigerw17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[1]Symbole!$F$91:$G$91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[1]Symbole!$J$91:$K$91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8-0023-4704-BB7E-F7CB03454750}"/>
            </c:ext>
          </c:extLst>
        </c:ser>
        <c:ser>
          <c:idx val="218"/>
          <c:order val="217"/>
          <c:tx>
            <c:v>Rotzeigerw18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[1]Symbole!$F$92:$G$92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[1]Symbole!$J$92:$K$92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9-0023-4704-BB7E-F7CB03454750}"/>
            </c:ext>
          </c:extLst>
        </c:ser>
        <c:ser>
          <c:idx val="219"/>
          <c:order val="218"/>
          <c:tx>
            <c:v>Rotzeigerw19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[1]Symbole!$F$93:$G$93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[1]Symbole!$J$93:$K$93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A-0023-4704-BB7E-F7CB03454750}"/>
            </c:ext>
          </c:extLst>
        </c:ser>
        <c:ser>
          <c:idx val="220"/>
          <c:order val="219"/>
          <c:tx>
            <c:v>Rotzeigerw20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[1]Symbole!$F$94:$G$94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[1]Symbole!$J$94:$K$94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B-0023-4704-BB7E-F7CB03454750}"/>
            </c:ext>
          </c:extLst>
        </c:ser>
        <c:ser>
          <c:idx val="21"/>
          <c:order val="240"/>
          <c:tx>
            <c:v>Vorspannung 1</c:v>
          </c:tx>
          <c:spPr>
            <a:ln w="38100" cap="rnd" cmpd="sng" algn="ctr">
              <a:solidFill>
                <a:srgbClr val="00FE73"/>
              </a:solidFill>
              <a:prstDash val="dash"/>
              <a:round/>
              <a:headEnd type="diamond" w="med" len="med"/>
              <a:tailEnd type="diamond" w="med" len="med"/>
            </a:ln>
          </c:spPr>
          <c:marker>
            <c:symbol val="none"/>
          </c:marker>
          <c:xVal>
            <c:numRef>
              <c:f>[1]ELasten!$J$316:$K$316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[1]ELasten!$L$316:$M$316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C-0023-4704-BB7E-F7CB03454750}"/>
            </c:ext>
          </c:extLst>
        </c:ser>
        <c:ser>
          <c:idx val="22"/>
          <c:order val="241"/>
          <c:tx>
            <c:v>Vorspannung 2</c:v>
          </c:tx>
          <c:spPr>
            <a:ln w="38100" cap="rnd" cmpd="sng" algn="ctr">
              <a:solidFill>
                <a:srgbClr val="00FE73"/>
              </a:solidFill>
              <a:prstDash val="dash"/>
              <a:round/>
              <a:headEnd type="diamond" w="med" len="med"/>
              <a:tailEnd type="diamond" w="med" len="med"/>
            </a:ln>
          </c:spPr>
          <c:marker>
            <c:symbol val="none"/>
          </c:marker>
          <c:xVal>
            <c:numRef>
              <c:f>[1]ELasten!$J$317:$K$317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[1]ELasten!$L$317:$M$317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D-0023-4704-BB7E-F7CB03454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9688504"/>
        <c:axId val="679684976"/>
      </c:scatterChart>
      <c:scatterChart>
        <c:scatterStyle val="smoothMarker"/>
        <c:varyColors val="0"/>
        <c:ser>
          <c:idx val="221"/>
          <c:order val="220"/>
          <c:tx>
            <c:v>Knotenlast H 1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[1]KLasten!$C$27:$G$27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[1]KLasten!$H$27:$L$27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E-0023-4704-BB7E-F7CB03454750}"/>
            </c:ext>
          </c:extLst>
        </c:ser>
        <c:ser>
          <c:idx val="223"/>
          <c:order val="221"/>
          <c:tx>
            <c:v>Knotenlast H 2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[1]KLasten!$C$28:$G$28</c:f>
              <c:numCache>
                <c:formatCode>General</c:formatCode>
                <c:ptCount val="5"/>
                <c:pt idx="0">
                  <c:v>-2.0364675298172568</c:v>
                </c:pt>
                <c:pt idx="1">
                  <c:v>-0.33941125496954272</c:v>
                </c:pt>
                <c:pt idx="2">
                  <c:v>-0.93338095116624265</c:v>
                </c:pt>
                <c:pt idx="3">
                  <c:v>-0.93338095116624265</c:v>
                </c:pt>
                <c:pt idx="4">
                  <c:v>-0.33941125496954272</c:v>
                </c:pt>
              </c:numCache>
            </c:numRef>
          </c:xVal>
          <c:yVal>
            <c:numRef>
              <c:f>[1]KLasten!$H$28:$L$28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-0.16970562748477142</c:v>
                </c:pt>
                <c:pt idx="3">
                  <c:v>0.16970562748477142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F-0023-4704-BB7E-F7CB03454750}"/>
            </c:ext>
          </c:extLst>
        </c:ser>
        <c:ser>
          <c:idx val="224"/>
          <c:order val="222"/>
          <c:tx>
            <c:v>Knotenlast H 3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[1]KLasten!$C$29:$G$29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xVal>
          <c:yVal>
            <c:numRef>
              <c:f>[1]KLasten!$H$29:$L$29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0-0023-4704-BB7E-F7CB03454750}"/>
            </c:ext>
          </c:extLst>
        </c:ser>
        <c:ser>
          <c:idx val="225"/>
          <c:order val="223"/>
          <c:tx>
            <c:v>Knotenlast H 4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[1]KLasten!$C$30:$G$30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[1]KLasten!$H$30:$L$30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1-0023-4704-BB7E-F7CB03454750}"/>
            </c:ext>
          </c:extLst>
        </c:ser>
        <c:ser>
          <c:idx val="226"/>
          <c:order val="224"/>
          <c:tx>
            <c:v>Knotenlast H 5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[1]KLasten!$C$31:$G$31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[1]KLasten!$H$31:$L$31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2-0023-4704-BB7E-F7CB03454750}"/>
            </c:ext>
          </c:extLst>
        </c:ser>
        <c:ser>
          <c:idx val="227"/>
          <c:order val="225"/>
          <c:tx>
            <c:v>Knotenlast H 6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[1]KLasten!$C$32:$G$32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[1]KLasten!$H$32:$L$32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3-0023-4704-BB7E-F7CB03454750}"/>
            </c:ext>
          </c:extLst>
        </c:ser>
        <c:ser>
          <c:idx val="228"/>
          <c:order val="226"/>
          <c:tx>
            <c:v>Knotenlast H 7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[1]KLasten!$C$33:$G$33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[1]KLasten!$H$33:$L$33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4-0023-4704-BB7E-F7CB03454750}"/>
            </c:ext>
          </c:extLst>
        </c:ser>
        <c:ser>
          <c:idx val="229"/>
          <c:order val="227"/>
          <c:tx>
            <c:v>Knotenlast H 8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[1]KLasten!$C$34:$G$34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[1]KLasten!$H$34:$L$34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5-0023-4704-BB7E-F7CB03454750}"/>
            </c:ext>
          </c:extLst>
        </c:ser>
        <c:ser>
          <c:idx val="230"/>
          <c:order val="228"/>
          <c:tx>
            <c:v>Knotenlast H 9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[1]KLasten!$C$35:$G$35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[1]KLasten!$H$35:$L$35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6-0023-4704-BB7E-F7CB03454750}"/>
            </c:ext>
          </c:extLst>
        </c:ser>
        <c:ser>
          <c:idx val="231"/>
          <c:order val="229"/>
          <c:tx>
            <c:v>Knotenlast H 10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[1]KLasten!$C$36:$G$36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[1]KLasten!$H$36:$L$36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7-0023-4704-BB7E-F7CB03454750}"/>
            </c:ext>
          </c:extLst>
        </c:ser>
        <c:ser>
          <c:idx val="232"/>
          <c:order val="230"/>
          <c:tx>
            <c:v>Knotenlast H 11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[1]KLasten!$C$37:$G$37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[1]KLasten!$H$37:$L$37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8-0023-4704-BB7E-F7CB03454750}"/>
            </c:ext>
          </c:extLst>
        </c:ser>
        <c:ser>
          <c:idx val="233"/>
          <c:order val="231"/>
          <c:tx>
            <c:v>Knotenlast H 12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[1]KLasten!$C$38:$G$38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[1]KLasten!$H$38:$L$38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9-0023-4704-BB7E-F7CB03454750}"/>
            </c:ext>
          </c:extLst>
        </c:ser>
        <c:ser>
          <c:idx val="234"/>
          <c:order val="232"/>
          <c:tx>
            <c:v>Knotenlast H 13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[1]KLasten!$C$39:$G$39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[1]KLasten!$H$39:$L$39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A-0023-4704-BB7E-F7CB03454750}"/>
            </c:ext>
          </c:extLst>
        </c:ser>
        <c:ser>
          <c:idx val="235"/>
          <c:order val="233"/>
          <c:tx>
            <c:v>Knotenlast H 14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[1]KLasten!$C$40:$G$40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[1]KLasten!$H$40:$L$40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B-0023-4704-BB7E-F7CB03454750}"/>
            </c:ext>
          </c:extLst>
        </c:ser>
        <c:ser>
          <c:idx val="236"/>
          <c:order val="234"/>
          <c:tx>
            <c:v>Knotenlast H 15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[1]KLasten!$C$41:$G$41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[1]KLasten!$H$41:$L$41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C-0023-4704-BB7E-F7CB03454750}"/>
            </c:ext>
          </c:extLst>
        </c:ser>
        <c:ser>
          <c:idx val="237"/>
          <c:order val="235"/>
          <c:tx>
            <c:v>Knotenlast H 16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[1]KLasten!$C$42:$G$42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[1]KLasten!$H$42:$L$42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D-0023-4704-BB7E-F7CB03454750}"/>
            </c:ext>
          </c:extLst>
        </c:ser>
        <c:ser>
          <c:idx val="238"/>
          <c:order val="236"/>
          <c:tx>
            <c:v>Knotenlast H 17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[1]KLasten!$C$43:$G$43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[1]KLasten!$H$43:$L$43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E-0023-4704-BB7E-F7CB03454750}"/>
            </c:ext>
          </c:extLst>
        </c:ser>
        <c:ser>
          <c:idx val="239"/>
          <c:order val="237"/>
          <c:tx>
            <c:v>Knotenlast H 19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[1]KLasten!$C$45:$G$45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[1]KLasten!$H$45:$L$45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F-0023-4704-BB7E-F7CB03454750}"/>
            </c:ext>
          </c:extLst>
        </c:ser>
        <c:ser>
          <c:idx val="242"/>
          <c:order val="238"/>
          <c:tx>
            <c:v>Knotenlast H 20</c:v>
          </c:tx>
          <c:spPr>
            <a:ln w="12700" cmpd="sng">
              <a:solidFill>
                <a:schemeClr val="bg1">
                  <a:lumMod val="5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[1]KLasten!$C$46:$G$46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[1]KLasten!$H$46:$L$46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F0-0023-4704-BB7E-F7CB03454750}"/>
            </c:ext>
          </c:extLst>
        </c:ser>
        <c:ser>
          <c:idx val="20"/>
          <c:order val="239"/>
          <c:tx>
            <c:v>Knotenlast H 18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[1]KLasten!$C$44:$G$44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[1]KLasten!$H$44:$L$44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F1-0023-4704-BB7E-F7CB03454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9688504"/>
        <c:axId val="679684976"/>
      </c:scatterChart>
      <c:valAx>
        <c:axId val="67968850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one"/>
        <c:crossAx val="679684976"/>
        <c:crosses val="autoZero"/>
        <c:crossBetween val="midCat"/>
        <c:majorUnit val="1.0000000000000004E-6"/>
      </c:valAx>
      <c:valAx>
        <c:axId val="67968497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679688504"/>
        <c:crosses val="autoZero"/>
        <c:crossBetween val="midCat"/>
        <c:majorUnit val="1.0000000000000004E-6"/>
      </c:valAx>
      <c:spPr>
        <a:solidFill>
          <a:srgbClr val="C0C0C0"/>
        </a:solidFill>
        <a:ln w="1905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06" footer="0.4921259845000020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1.9721850115353129E-2"/>
          <c:y val="1.7182248871122956E-2"/>
          <c:w val="0.95945446873636242"/>
          <c:h val="0.95707060639093389"/>
        </c:manualLayout>
      </c:layout>
      <c:scatterChart>
        <c:scatterStyle val="lineMarker"/>
        <c:varyColors val="0"/>
        <c:ser>
          <c:idx val="20"/>
          <c:order val="0"/>
          <c:tx>
            <c:v>BoundingBox21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PlotData!$CF$7:$CF$10</c:f>
              <c:numCache>
                <c:formatCode>General</c:formatCode>
                <c:ptCount val="4"/>
                <c:pt idx="0">
                  <c:v>-1.8459686865561604</c:v>
                </c:pt>
                <c:pt idx="1">
                  <c:v>13.543024961403875</c:v>
                </c:pt>
                <c:pt idx="2">
                  <c:v>13.543024961403875</c:v>
                </c:pt>
                <c:pt idx="3">
                  <c:v>-1.8459686865561604</c:v>
                </c:pt>
              </c:numCache>
            </c:numRef>
          </c:xVal>
          <c:yVal>
            <c:numRef>
              <c:f>PlotData!$CG$7:$CG$10</c:f>
              <c:numCache>
                <c:formatCode>General</c:formatCode>
                <c:ptCount val="4"/>
                <c:pt idx="0">
                  <c:v>12.694496823980018</c:v>
                </c:pt>
                <c:pt idx="1">
                  <c:v>12.694496823980018</c:v>
                </c:pt>
                <c:pt idx="2">
                  <c:v>-2.6944968239800176</c:v>
                </c:pt>
                <c:pt idx="3">
                  <c:v>-2.6944968239800176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C95-4996-8772-BE09E6EA23E4}"/>
            </c:ext>
          </c:extLst>
        </c:ser>
        <c:ser>
          <c:idx val="21"/>
          <c:order val="1"/>
          <c:tx>
            <c:v>LagerV1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[1]Symbole!$P$6:$S$6</c:f>
              <c:numCache>
                <c:formatCode>General</c:formatCode>
                <c:ptCount val="4"/>
                <c:pt idx="0">
                  <c:v>0</c:v>
                </c:pt>
                <c:pt idx="1">
                  <c:v>0.42426406871192851</c:v>
                </c:pt>
                <c:pt idx="2">
                  <c:v>-0.42426406871192851</c:v>
                </c:pt>
                <c:pt idx="3">
                  <c:v>0</c:v>
                </c:pt>
              </c:numCache>
            </c:numRef>
          </c:xVal>
          <c:yVal>
            <c:numRef>
              <c:f>[1]Symbole!$T$6:$W$6</c:f>
              <c:numCache>
                <c:formatCode>General</c:formatCode>
                <c:ptCount val="4"/>
                <c:pt idx="0">
                  <c:v>10</c:v>
                </c:pt>
                <c:pt idx="1">
                  <c:v>10.73482536700906</c:v>
                </c:pt>
                <c:pt idx="2">
                  <c:v>10.73482536700906</c:v>
                </c:pt>
                <c:pt idx="3">
                  <c:v>10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C95-4996-8772-BE09E6EA23E4}"/>
            </c:ext>
          </c:extLst>
        </c:ser>
        <c:ser>
          <c:idx val="22"/>
          <c:order val="2"/>
          <c:tx>
            <c:v>LagerV2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[1]Symbole!$P$7:$S$7</c:f>
              <c:numCache>
                <c:formatCode>General</c:formatCode>
                <c:ptCount val="4"/>
                <c:pt idx="0">
                  <c:v>1.6970562748477138</c:v>
                </c:pt>
                <c:pt idx="1">
                  <c:v>1.6970562748477138</c:v>
                </c:pt>
                <c:pt idx="2">
                  <c:v>1.6970562748477138</c:v>
                </c:pt>
                <c:pt idx="3">
                  <c:v>1.6970562748477138</c:v>
                </c:pt>
              </c:numCache>
            </c:numRef>
          </c:xVal>
          <c:yVal>
            <c:numRef>
              <c:f>[1]Symbole!$T$7:$W$7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C95-4996-8772-BE09E6EA23E4}"/>
            </c:ext>
          </c:extLst>
        </c:ser>
        <c:ser>
          <c:idx val="23"/>
          <c:order val="3"/>
          <c:tx>
            <c:v>LagerV3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[1]Symbole!$P$8:$S$8</c:f>
              <c:numCache>
                <c:formatCode>General</c:formatCode>
                <c:ptCount val="4"/>
                <c:pt idx="0">
                  <c:v>11.697056274847714</c:v>
                </c:pt>
                <c:pt idx="1">
                  <c:v>12.121320343559642</c:v>
                </c:pt>
                <c:pt idx="2">
                  <c:v>11.272792206135787</c:v>
                </c:pt>
                <c:pt idx="3">
                  <c:v>11.697056274847714</c:v>
                </c:pt>
              </c:numCache>
            </c:numRef>
          </c:xVal>
          <c:yVal>
            <c:numRef>
              <c:f>[1]Symbole!$T$8:$W$8</c:f>
              <c:numCache>
                <c:formatCode>General</c:formatCode>
                <c:ptCount val="4"/>
                <c:pt idx="0">
                  <c:v>0</c:v>
                </c:pt>
                <c:pt idx="1">
                  <c:v>0.7348253670090602</c:v>
                </c:pt>
                <c:pt idx="2">
                  <c:v>0.7348253670090602</c:v>
                </c:pt>
                <c:pt idx="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C95-4996-8772-BE09E6EA23E4}"/>
            </c:ext>
          </c:extLst>
        </c:ser>
        <c:ser>
          <c:idx val="24"/>
          <c:order val="4"/>
          <c:tx>
            <c:v>LagerV4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[1]Symbole!$P$9:$S$9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[1]Symbole!$T$9:$W$9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C95-4996-8772-BE09E6EA23E4}"/>
            </c:ext>
          </c:extLst>
        </c:ser>
        <c:ser>
          <c:idx val="25"/>
          <c:order val="5"/>
          <c:tx>
            <c:v>LagerV5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[1]Symbole!$P$10:$S$10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[1]Symbole!$T$10:$W$10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C95-4996-8772-BE09E6EA23E4}"/>
            </c:ext>
          </c:extLst>
        </c:ser>
        <c:ser>
          <c:idx val="26"/>
          <c:order val="6"/>
          <c:tx>
            <c:v>LagerV6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[1]Symbole!$P$11:$S$11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[1]Symbole!$T$11:$W$11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9C95-4996-8772-BE09E6EA23E4}"/>
            </c:ext>
          </c:extLst>
        </c:ser>
        <c:ser>
          <c:idx val="27"/>
          <c:order val="7"/>
          <c:tx>
            <c:v>LagerV7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[1]Symbole!$P$12:$S$12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[1]Symbole!$T$12:$W$12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9C95-4996-8772-BE09E6EA23E4}"/>
            </c:ext>
          </c:extLst>
        </c:ser>
        <c:ser>
          <c:idx val="28"/>
          <c:order val="8"/>
          <c:tx>
            <c:v>LagerV8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[1]Symbole!$P$13:$S$13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[1]Symbole!$T$13:$W$13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9C95-4996-8772-BE09E6EA23E4}"/>
            </c:ext>
          </c:extLst>
        </c:ser>
        <c:ser>
          <c:idx val="29"/>
          <c:order val="9"/>
          <c:tx>
            <c:v>LagerV9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[1]Symbole!$P$14:$S$14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[1]Symbole!$T$14:$W$14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9C95-4996-8772-BE09E6EA23E4}"/>
            </c:ext>
          </c:extLst>
        </c:ser>
        <c:ser>
          <c:idx val="30"/>
          <c:order val="10"/>
          <c:tx>
            <c:v>LagerV10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[1]Symbole!$P$15:$S$15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[1]Symbole!$T$15:$W$15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9C95-4996-8772-BE09E6EA23E4}"/>
            </c:ext>
          </c:extLst>
        </c:ser>
        <c:ser>
          <c:idx val="31"/>
          <c:order val="11"/>
          <c:tx>
            <c:v>LagerV11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[1]Symbole!$P$16:$S$16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[1]Symbole!$T$16:$W$16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9C95-4996-8772-BE09E6EA23E4}"/>
            </c:ext>
          </c:extLst>
        </c:ser>
        <c:ser>
          <c:idx val="32"/>
          <c:order val="12"/>
          <c:tx>
            <c:v>LagerV12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[1]Symbole!$P$17:$S$17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[1]Symbole!$T$17:$W$17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9C95-4996-8772-BE09E6EA23E4}"/>
            </c:ext>
          </c:extLst>
        </c:ser>
        <c:ser>
          <c:idx val="33"/>
          <c:order val="13"/>
          <c:tx>
            <c:v>LagerV13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[1]Symbole!$P$18:$S$18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[1]Symbole!$T$18:$W$18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9C95-4996-8772-BE09E6EA23E4}"/>
            </c:ext>
          </c:extLst>
        </c:ser>
        <c:ser>
          <c:idx val="34"/>
          <c:order val="14"/>
          <c:tx>
            <c:v>LagerV14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[1]Symbole!$P$19:$S$19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[1]Symbole!$T$19:$W$19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9C95-4996-8772-BE09E6EA23E4}"/>
            </c:ext>
          </c:extLst>
        </c:ser>
        <c:ser>
          <c:idx val="35"/>
          <c:order val="15"/>
          <c:tx>
            <c:v>LagerV15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[1]Symbole!$P$20:$S$20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[1]Symbole!$T$20:$W$20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9C95-4996-8772-BE09E6EA23E4}"/>
            </c:ext>
          </c:extLst>
        </c:ser>
        <c:ser>
          <c:idx val="36"/>
          <c:order val="16"/>
          <c:tx>
            <c:v>LagerV16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[1]Symbole!$P$21:$S$21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[1]Symbole!$T$21:$W$21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9C95-4996-8772-BE09E6EA23E4}"/>
            </c:ext>
          </c:extLst>
        </c:ser>
        <c:ser>
          <c:idx val="37"/>
          <c:order val="17"/>
          <c:tx>
            <c:v>LagerV17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[1]Symbole!$P$22:$S$22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[1]Symbole!$T$22:$W$22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9C95-4996-8772-BE09E6EA23E4}"/>
            </c:ext>
          </c:extLst>
        </c:ser>
        <c:ser>
          <c:idx val="38"/>
          <c:order val="18"/>
          <c:tx>
            <c:v>LagerV18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[1]Symbole!$P$23:$S$23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[1]Symbole!$T$23:$W$23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9C95-4996-8772-BE09E6EA23E4}"/>
            </c:ext>
          </c:extLst>
        </c:ser>
        <c:ser>
          <c:idx val="39"/>
          <c:order val="19"/>
          <c:tx>
            <c:v>LagerV19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[1]Symbole!$P$24:$S$24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[1]Symbole!$T$24:$W$24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9C95-4996-8772-BE09E6EA23E4}"/>
            </c:ext>
          </c:extLst>
        </c:ser>
        <c:ser>
          <c:idx val="40"/>
          <c:order val="20"/>
          <c:tx>
            <c:v>LagerV20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[1]Symbole!$P$25:$S$25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[1]Symbole!$T$25:$W$25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9C95-4996-8772-BE09E6EA23E4}"/>
            </c:ext>
          </c:extLst>
        </c:ser>
        <c:ser>
          <c:idx val="41"/>
          <c:order val="21"/>
          <c:tx>
            <c:v>LagerH1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[1]Symbole!$P$29:$S$29</c:f>
              <c:numCache>
                <c:formatCode>General</c:formatCode>
                <c:ptCount val="4"/>
                <c:pt idx="0">
                  <c:v>0</c:v>
                </c:pt>
                <c:pt idx="1">
                  <c:v>0.7348253670090602</c:v>
                </c:pt>
                <c:pt idx="2">
                  <c:v>0.7348253670090602</c:v>
                </c:pt>
                <c:pt idx="3">
                  <c:v>0</c:v>
                </c:pt>
              </c:numCache>
            </c:numRef>
          </c:xVal>
          <c:yVal>
            <c:numRef>
              <c:f>[1]Symbole!$T$29:$W$29</c:f>
              <c:numCache>
                <c:formatCode>General</c:formatCode>
                <c:ptCount val="4"/>
                <c:pt idx="0">
                  <c:v>10</c:v>
                </c:pt>
                <c:pt idx="1">
                  <c:v>10.424264068711928</c:v>
                </c:pt>
                <c:pt idx="2">
                  <c:v>9.5757359312880723</c:v>
                </c:pt>
                <c:pt idx="3">
                  <c:v>10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9C95-4996-8772-BE09E6EA23E4}"/>
            </c:ext>
          </c:extLst>
        </c:ser>
        <c:ser>
          <c:idx val="42"/>
          <c:order val="22"/>
          <c:tx>
            <c:v>LagerH2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[1]Symbole!$P$30:$S$30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[1]Symbole!$T$30:$W$30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9C95-4996-8772-BE09E6EA23E4}"/>
            </c:ext>
          </c:extLst>
        </c:ser>
        <c:ser>
          <c:idx val="43"/>
          <c:order val="23"/>
          <c:tx>
            <c:v>LagerH3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[1]Symbole!$P$31:$S$31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[1]Symbole!$T$31:$W$31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9C95-4996-8772-BE09E6EA23E4}"/>
            </c:ext>
          </c:extLst>
        </c:ser>
        <c:ser>
          <c:idx val="44"/>
          <c:order val="24"/>
          <c:tx>
            <c:v>LagerH4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[1]Symbole!$C$32:$F$32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[1]Symbole!$G$32:$J$32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9C95-4996-8772-BE09E6EA23E4}"/>
            </c:ext>
          </c:extLst>
        </c:ser>
        <c:ser>
          <c:idx val="45"/>
          <c:order val="25"/>
          <c:tx>
            <c:v>LagerH5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[1]Symbole!$C$33:$F$33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[1]Symbole!$G$33:$J$33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9C95-4996-8772-BE09E6EA23E4}"/>
            </c:ext>
          </c:extLst>
        </c:ser>
        <c:ser>
          <c:idx val="46"/>
          <c:order val="26"/>
          <c:tx>
            <c:v>LagerH6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[1]Symbole!$C$34:$F$34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[1]Symbole!$G$34:$J$34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9C95-4996-8772-BE09E6EA23E4}"/>
            </c:ext>
          </c:extLst>
        </c:ser>
        <c:ser>
          <c:idx val="47"/>
          <c:order val="27"/>
          <c:tx>
            <c:v>LagerH7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[1]Symbole!$C$35:$F$35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[1]Symbole!$G$35:$J$35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9C95-4996-8772-BE09E6EA23E4}"/>
            </c:ext>
          </c:extLst>
        </c:ser>
        <c:ser>
          <c:idx val="48"/>
          <c:order val="28"/>
          <c:tx>
            <c:v>LagerH8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[1]Symbole!$C$36:$F$36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[1]Symbole!$G$36:$J$36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9C95-4996-8772-BE09E6EA23E4}"/>
            </c:ext>
          </c:extLst>
        </c:ser>
        <c:ser>
          <c:idx val="49"/>
          <c:order val="29"/>
          <c:tx>
            <c:v>LagerH9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[1]Symbole!$C$37:$F$37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[1]Symbole!$G$37:$J$37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9C95-4996-8772-BE09E6EA23E4}"/>
            </c:ext>
          </c:extLst>
        </c:ser>
        <c:ser>
          <c:idx val="50"/>
          <c:order val="30"/>
          <c:tx>
            <c:v>LagerH10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[1]Symbole!$C$38:$F$38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[1]Symbole!$G$38:$J$38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E-9C95-4996-8772-BE09E6EA23E4}"/>
            </c:ext>
          </c:extLst>
        </c:ser>
        <c:ser>
          <c:idx val="51"/>
          <c:order val="31"/>
          <c:tx>
            <c:v>LagerH11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[1]Symbole!$C$39:$F$39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[1]Symbole!$G$39:$J$39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F-9C95-4996-8772-BE09E6EA23E4}"/>
            </c:ext>
          </c:extLst>
        </c:ser>
        <c:ser>
          <c:idx val="52"/>
          <c:order val="32"/>
          <c:tx>
            <c:v>LagerH12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[1]Symbole!$C$40:$F$40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[1]Symbole!$G$40:$J$40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0-9C95-4996-8772-BE09E6EA23E4}"/>
            </c:ext>
          </c:extLst>
        </c:ser>
        <c:ser>
          <c:idx val="53"/>
          <c:order val="33"/>
          <c:tx>
            <c:v>LagerH13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[1]Symbole!$C$41:$F$41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[1]Symbole!$G$41:$J$41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1-9C95-4996-8772-BE09E6EA23E4}"/>
            </c:ext>
          </c:extLst>
        </c:ser>
        <c:ser>
          <c:idx val="54"/>
          <c:order val="34"/>
          <c:tx>
            <c:v>LagerH14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[1]Symbole!$C$42:$F$42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[1]Symbole!$G$42:$J$42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2-9C95-4996-8772-BE09E6EA23E4}"/>
            </c:ext>
          </c:extLst>
        </c:ser>
        <c:ser>
          <c:idx val="55"/>
          <c:order val="35"/>
          <c:tx>
            <c:v>LagerH15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[1]Symbole!$C$43:$F$43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[1]Symbole!$G$43:$J$43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3-9C95-4996-8772-BE09E6EA23E4}"/>
            </c:ext>
          </c:extLst>
        </c:ser>
        <c:ser>
          <c:idx val="56"/>
          <c:order val="36"/>
          <c:tx>
            <c:v>LagerH16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[1]Symbole!$C$44:$F$44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[1]Symbole!$G$44:$J$44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4-9C95-4996-8772-BE09E6EA23E4}"/>
            </c:ext>
          </c:extLst>
        </c:ser>
        <c:ser>
          <c:idx val="57"/>
          <c:order val="37"/>
          <c:tx>
            <c:v>LagerH17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[1]Symbole!$C$45:$F$45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[1]Symbole!$G$45:$J$45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5-9C95-4996-8772-BE09E6EA23E4}"/>
            </c:ext>
          </c:extLst>
        </c:ser>
        <c:ser>
          <c:idx val="58"/>
          <c:order val="38"/>
          <c:tx>
            <c:v>LagerH18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[1]Symbole!$C$46:$F$46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[1]Symbole!$G$46:$J$46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6-9C95-4996-8772-BE09E6EA23E4}"/>
            </c:ext>
          </c:extLst>
        </c:ser>
        <c:ser>
          <c:idx val="59"/>
          <c:order val="39"/>
          <c:tx>
            <c:v>LagerH19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[1]Symbole!$C$47:$F$47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[1]Symbole!$G$47:$J$47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7-9C95-4996-8772-BE09E6EA23E4}"/>
            </c:ext>
          </c:extLst>
        </c:ser>
        <c:ser>
          <c:idx val="60"/>
          <c:order val="40"/>
          <c:tx>
            <c:v>LagerH20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[1]Symbole!$C$48:$F$48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[1]Symbole!$G$48:$J$48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8-9C95-4996-8772-BE09E6EA23E4}"/>
            </c:ext>
          </c:extLst>
        </c:ser>
        <c:ser>
          <c:idx val="61"/>
          <c:order val="41"/>
          <c:tx>
            <c:v>LagerR1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[1]Symbole!$P$52:$T$52</c:f>
              <c:numCache>
                <c:formatCode>General</c:formatCode>
                <c:ptCount val="5"/>
                <c:pt idx="0">
                  <c:v>0.21213203435596426</c:v>
                </c:pt>
                <c:pt idx="1">
                  <c:v>-0.21213203435596426</c:v>
                </c:pt>
                <c:pt idx="2">
                  <c:v>-0.21213203435596426</c:v>
                </c:pt>
                <c:pt idx="3">
                  <c:v>0.21213203435596426</c:v>
                </c:pt>
                <c:pt idx="4">
                  <c:v>0.21213203435596426</c:v>
                </c:pt>
              </c:numCache>
            </c:numRef>
          </c:xVal>
          <c:yVal>
            <c:numRef>
              <c:f>[1]Symbole!$U$52:$Y$52</c:f>
              <c:numCache>
                <c:formatCode>General</c:formatCode>
                <c:ptCount val="5"/>
                <c:pt idx="0">
                  <c:v>9.7878679656440362</c:v>
                </c:pt>
                <c:pt idx="1">
                  <c:v>9.7878679656440362</c:v>
                </c:pt>
                <c:pt idx="2">
                  <c:v>10.212132034355964</c:v>
                </c:pt>
                <c:pt idx="3">
                  <c:v>10.212132034355964</c:v>
                </c:pt>
                <c:pt idx="4">
                  <c:v>9.7878679656440362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9C95-4996-8772-BE09E6EA23E4}"/>
            </c:ext>
          </c:extLst>
        </c:ser>
        <c:ser>
          <c:idx val="62"/>
          <c:order val="42"/>
          <c:tx>
            <c:v>LagerR2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[1]Symbole!$P$53:$T$53</c:f>
              <c:numCache>
                <c:formatCode>General</c:formatCode>
                <c:ptCount val="5"/>
                <c:pt idx="0">
                  <c:v>1.6970562748477138</c:v>
                </c:pt>
                <c:pt idx="1">
                  <c:v>1.6970562748477138</c:v>
                </c:pt>
                <c:pt idx="2">
                  <c:v>1.6970562748477138</c:v>
                </c:pt>
                <c:pt idx="3">
                  <c:v>1.6970562748477138</c:v>
                </c:pt>
                <c:pt idx="4">
                  <c:v>1.6970562748477138</c:v>
                </c:pt>
              </c:numCache>
            </c:numRef>
          </c:xVal>
          <c:yVal>
            <c:numRef>
              <c:f>[1]Symbole!$U$53:$Y$53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A-9C95-4996-8772-BE09E6EA23E4}"/>
            </c:ext>
          </c:extLst>
        </c:ser>
        <c:ser>
          <c:idx val="63"/>
          <c:order val="43"/>
          <c:tx>
            <c:v>LagerR3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[1]Symbole!$P$54:$T$54</c:f>
              <c:numCache>
                <c:formatCode>General</c:formatCode>
                <c:ptCount val="5"/>
                <c:pt idx="0">
                  <c:v>11.697056274847714</c:v>
                </c:pt>
                <c:pt idx="1">
                  <c:v>11.697056274847714</c:v>
                </c:pt>
                <c:pt idx="2">
                  <c:v>11.697056274847714</c:v>
                </c:pt>
                <c:pt idx="3">
                  <c:v>11.697056274847714</c:v>
                </c:pt>
                <c:pt idx="4">
                  <c:v>11.697056274847714</c:v>
                </c:pt>
              </c:numCache>
            </c:numRef>
          </c:xVal>
          <c:yVal>
            <c:numRef>
              <c:f>[1]Symbole!$U$54:$Y$54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B-9C95-4996-8772-BE09E6EA23E4}"/>
            </c:ext>
          </c:extLst>
        </c:ser>
        <c:ser>
          <c:idx val="64"/>
          <c:order val="44"/>
          <c:tx>
            <c:v>LagerR4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[1]Symbole!$P$55:$T$55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[1]Symbole!$U$55:$Y$55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C-9C95-4996-8772-BE09E6EA23E4}"/>
            </c:ext>
          </c:extLst>
        </c:ser>
        <c:ser>
          <c:idx val="65"/>
          <c:order val="45"/>
          <c:tx>
            <c:v>LagerR5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[1]Symbole!$P$56:$T$56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[1]Symbole!$U$56:$Y$56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D-9C95-4996-8772-BE09E6EA23E4}"/>
            </c:ext>
          </c:extLst>
        </c:ser>
        <c:ser>
          <c:idx val="66"/>
          <c:order val="46"/>
          <c:tx>
            <c:v>LagerR6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[1]Symbole!$P$57:$T$57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[1]Symbole!$U$57:$Y$57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E-9C95-4996-8772-BE09E6EA23E4}"/>
            </c:ext>
          </c:extLst>
        </c:ser>
        <c:ser>
          <c:idx val="67"/>
          <c:order val="47"/>
          <c:tx>
            <c:v>LagerR7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[1]Symbole!$P$58:$T$58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[1]Symbole!$U$58:$Y$58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F-9C95-4996-8772-BE09E6EA23E4}"/>
            </c:ext>
          </c:extLst>
        </c:ser>
        <c:ser>
          <c:idx val="68"/>
          <c:order val="48"/>
          <c:tx>
            <c:v>LagerR8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[1]Symbole!$P$59:$T$59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[1]Symbole!$U$59:$Y$59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0-9C95-4996-8772-BE09E6EA23E4}"/>
            </c:ext>
          </c:extLst>
        </c:ser>
        <c:ser>
          <c:idx val="69"/>
          <c:order val="49"/>
          <c:tx>
            <c:v>LagerR9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[1]Symbole!$P$60:$T$60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[1]Symbole!$U$60:$Y$60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1-9C95-4996-8772-BE09E6EA23E4}"/>
            </c:ext>
          </c:extLst>
        </c:ser>
        <c:ser>
          <c:idx val="70"/>
          <c:order val="50"/>
          <c:tx>
            <c:v>LagerR10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[1]Symbole!$P$61:$T$61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[1]Symbole!$U$61:$Y$61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2-9C95-4996-8772-BE09E6EA23E4}"/>
            </c:ext>
          </c:extLst>
        </c:ser>
        <c:ser>
          <c:idx val="71"/>
          <c:order val="51"/>
          <c:tx>
            <c:v>LagerR11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[1]Symbole!$P$62:$T$62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[1]Symbole!$U$62:$Y$62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3-9C95-4996-8772-BE09E6EA23E4}"/>
            </c:ext>
          </c:extLst>
        </c:ser>
        <c:ser>
          <c:idx val="72"/>
          <c:order val="52"/>
          <c:tx>
            <c:v>LagerR12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[1]Symbole!$P$63:$T$63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[1]Symbole!$U$63:$Y$63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4-9C95-4996-8772-BE09E6EA23E4}"/>
            </c:ext>
          </c:extLst>
        </c:ser>
        <c:ser>
          <c:idx val="73"/>
          <c:order val="53"/>
          <c:tx>
            <c:v>LagerR13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[1]Symbole!$P$64:$T$64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[1]Symbole!$U$64:$Y$64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5-9C95-4996-8772-BE09E6EA23E4}"/>
            </c:ext>
          </c:extLst>
        </c:ser>
        <c:ser>
          <c:idx val="74"/>
          <c:order val="54"/>
          <c:tx>
            <c:v>LagerR14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[1]Symbole!$P$65:$T$65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[1]Symbole!$U$65:$Y$65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6-9C95-4996-8772-BE09E6EA23E4}"/>
            </c:ext>
          </c:extLst>
        </c:ser>
        <c:ser>
          <c:idx val="75"/>
          <c:order val="55"/>
          <c:tx>
            <c:v>LagerR15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[1]Symbole!$P$66:$T$66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[1]Symbole!$U$66:$Y$66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7-9C95-4996-8772-BE09E6EA23E4}"/>
            </c:ext>
          </c:extLst>
        </c:ser>
        <c:ser>
          <c:idx val="76"/>
          <c:order val="56"/>
          <c:tx>
            <c:v>LagerR16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[1]Symbole!$P$67:$T$67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[1]Symbole!$U$67:$Y$67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8-9C95-4996-8772-BE09E6EA23E4}"/>
            </c:ext>
          </c:extLst>
        </c:ser>
        <c:ser>
          <c:idx val="77"/>
          <c:order val="57"/>
          <c:tx>
            <c:v>LagerR17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[1]Symbole!$P$68:$T$68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[1]Symbole!$U$68:$Y$68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9-9C95-4996-8772-BE09E6EA23E4}"/>
            </c:ext>
          </c:extLst>
        </c:ser>
        <c:ser>
          <c:idx val="78"/>
          <c:order val="58"/>
          <c:tx>
            <c:v>LagerR18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[1]Symbole!$P$69:$T$69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[1]Symbole!$U$69:$Y$69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A-9C95-4996-8772-BE09E6EA23E4}"/>
            </c:ext>
          </c:extLst>
        </c:ser>
        <c:ser>
          <c:idx val="79"/>
          <c:order val="59"/>
          <c:tx>
            <c:v>LagerR19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[1]Symbole!$P$70:$T$70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[1]Symbole!$U$70:$Y$70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B-9C95-4996-8772-BE09E6EA23E4}"/>
            </c:ext>
          </c:extLst>
        </c:ser>
        <c:ser>
          <c:idx val="80"/>
          <c:order val="60"/>
          <c:tx>
            <c:v>LagerR20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[1]Symbole!$P$71:$T$71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[1]Symbole!$U$71:$Y$71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C-9C95-4996-8772-BE09E6EA23E4}"/>
            </c:ext>
          </c:extLst>
        </c:ser>
        <c:ser>
          <c:idx val="0"/>
          <c:order val="61"/>
          <c:tx>
            <c:v>Verformt:1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PlotData!$BB$4:$BL$4</c:f>
              <c:numCache>
                <c:formatCode>General</c:formatCode>
                <c:ptCount val="11"/>
                <c:pt idx="0">
                  <c:v>0</c:v>
                </c:pt>
                <c:pt idx="1">
                  <c:v>2.7802066306853647E-2</c:v>
                </c:pt>
                <c:pt idx="2">
                  <c:v>0.10639426364591414</c:v>
                </c:pt>
                <c:pt idx="3">
                  <c:v>0.2285555896449305</c:v>
                </c:pt>
                <c:pt idx="4">
                  <c:v>0.3870650419316507</c:v>
                </c:pt>
                <c:pt idx="5">
                  <c:v>0.57470161813382503</c:v>
                </c:pt>
                <c:pt idx="6">
                  <c:v>0.78424431587920185</c:v>
                </c:pt>
                <c:pt idx="7">
                  <c:v>1.0084721327955295</c:v>
                </c:pt>
                <c:pt idx="8">
                  <c:v>1.240164066510558</c:v>
                </c:pt>
                <c:pt idx="9">
                  <c:v>1.4720991146520372</c:v>
                </c:pt>
                <c:pt idx="10">
                  <c:v>1.6970562748477138</c:v>
                </c:pt>
              </c:numCache>
            </c:numRef>
          </c:xVal>
          <c:yVal>
            <c:numRef>
              <c:f>PlotData!$BO$4:$BY$4</c:f>
              <c:numCache>
                <c:formatCode>General</c:formatCode>
                <c:ptCount val="11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D-9C95-4996-8772-BE09E6EA23E4}"/>
            </c:ext>
          </c:extLst>
        </c:ser>
        <c:ser>
          <c:idx val="1"/>
          <c:order val="62"/>
          <c:tx>
            <c:v>Verformt:2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PlotData!$BB$5:$BL$5</c:f>
              <c:numCache>
                <c:formatCode>General</c:formatCode>
                <c:ptCount val="11"/>
                <c:pt idx="0">
                  <c:v>1.6970562748477138</c:v>
                </c:pt>
                <c:pt idx="1">
                  <c:v>2.6970562748477138</c:v>
                </c:pt>
                <c:pt idx="2">
                  <c:v>3.6970562748477138</c:v>
                </c:pt>
                <c:pt idx="3">
                  <c:v>4.6970562748477143</c:v>
                </c:pt>
                <c:pt idx="4">
                  <c:v>5.6970562748477143</c:v>
                </c:pt>
                <c:pt idx="5">
                  <c:v>6.6970562748477143</c:v>
                </c:pt>
                <c:pt idx="6">
                  <c:v>7.6970562748477143</c:v>
                </c:pt>
                <c:pt idx="7">
                  <c:v>8.6970562748477143</c:v>
                </c:pt>
                <c:pt idx="8">
                  <c:v>9.6970562748477143</c:v>
                </c:pt>
                <c:pt idx="9">
                  <c:v>10.697056274847714</c:v>
                </c:pt>
                <c:pt idx="10">
                  <c:v>11.697056274847714</c:v>
                </c:pt>
              </c:numCache>
            </c:numRef>
          </c:xVal>
          <c:yVal>
            <c:numRef>
              <c:f>PlotData!$BO$5:$BY$5</c:f>
              <c:numCache>
                <c:formatCode>General</c:formatCode>
                <c:ptCount val="11"/>
                <c:pt idx="0">
                  <c:v>0</c:v>
                </c:pt>
                <c:pt idx="1">
                  <c:v>0.20797027408746116</c:v>
                </c:pt>
                <c:pt idx="2">
                  <c:v>0.38370164955164915</c:v>
                </c:pt>
                <c:pt idx="3">
                  <c:v>0.51506187890464228</c:v>
                </c:pt>
                <c:pt idx="4">
                  <c:v>0.59385641654291577</c:v>
                </c:pt>
                <c:pt idx="5">
                  <c:v>0.61582841874734373</c:v>
                </c:pt>
                <c:pt idx="6">
                  <c:v>0.58065874368319093</c:v>
                </c:pt>
                <c:pt idx="7">
                  <c:v>0.49196595140012372</c:v>
                </c:pt>
                <c:pt idx="8">
                  <c:v>0.35730630383219775</c:v>
                </c:pt>
                <c:pt idx="9">
                  <c:v>0.18817376479787384</c:v>
                </c:pt>
                <c:pt idx="10">
                  <c:v>2.1268105459097004E-16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E-9C95-4996-8772-BE09E6EA23E4}"/>
            </c:ext>
          </c:extLst>
        </c:ser>
        <c:ser>
          <c:idx val="2"/>
          <c:order val="63"/>
          <c:tx>
            <c:v>Verformt:3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PlotData!$BB$6:$BL$6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xVal>
          <c:yVal>
            <c:numRef>
              <c:f>PlotData!$BO$6:$BY$6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F-9C95-4996-8772-BE09E6EA23E4}"/>
            </c:ext>
          </c:extLst>
        </c:ser>
        <c:ser>
          <c:idx val="3"/>
          <c:order val="64"/>
          <c:tx>
            <c:v>Verformt:4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PlotData!$BB$7:$BL$7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xVal>
          <c:yVal>
            <c:numRef>
              <c:f>PlotData!$BO$7:$BY$7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0-9C95-4996-8772-BE09E6EA23E4}"/>
            </c:ext>
          </c:extLst>
        </c:ser>
        <c:ser>
          <c:idx val="4"/>
          <c:order val="65"/>
          <c:tx>
            <c:v>Verformt:5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PlotData!$BB$8:$BL$8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xVal>
          <c:yVal>
            <c:numRef>
              <c:f>PlotData!$BO$8:$BY$8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1-9C95-4996-8772-BE09E6EA23E4}"/>
            </c:ext>
          </c:extLst>
        </c:ser>
        <c:ser>
          <c:idx val="5"/>
          <c:order val="66"/>
          <c:tx>
            <c:v>Verformt:6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PlotData!$BB$9:$BL$9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xVal>
          <c:yVal>
            <c:numRef>
              <c:f>PlotData!$BO$9:$BY$9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2-9C95-4996-8772-BE09E6EA23E4}"/>
            </c:ext>
          </c:extLst>
        </c:ser>
        <c:ser>
          <c:idx val="6"/>
          <c:order val="67"/>
          <c:tx>
            <c:v>Verformt:7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PlotData!$BB$10:$BL$10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xVal>
          <c:yVal>
            <c:numRef>
              <c:f>PlotData!$BO$10:$BY$10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3-9C95-4996-8772-BE09E6EA23E4}"/>
            </c:ext>
          </c:extLst>
        </c:ser>
        <c:ser>
          <c:idx val="7"/>
          <c:order val="68"/>
          <c:tx>
            <c:v>Verformt:8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PlotData!$BB$11:$BL$11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xVal>
          <c:yVal>
            <c:numRef>
              <c:f>PlotData!$BO$11:$BY$11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4-9C95-4996-8772-BE09E6EA23E4}"/>
            </c:ext>
          </c:extLst>
        </c:ser>
        <c:ser>
          <c:idx val="8"/>
          <c:order val="69"/>
          <c:tx>
            <c:v>Verformt:9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PlotData!$BB$12:$BL$12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xVal>
          <c:yVal>
            <c:numRef>
              <c:f>PlotData!$BO$12:$BY$12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5-9C95-4996-8772-BE09E6EA23E4}"/>
            </c:ext>
          </c:extLst>
        </c:ser>
        <c:ser>
          <c:idx val="9"/>
          <c:order val="70"/>
          <c:tx>
            <c:v>Verformt:10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PlotData!$BB$13:$BL$13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xVal>
          <c:yVal>
            <c:numRef>
              <c:f>PlotData!$BO$13:$BY$13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6-9C95-4996-8772-BE09E6EA23E4}"/>
            </c:ext>
          </c:extLst>
        </c:ser>
        <c:ser>
          <c:idx val="10"/>
          <c:order val="71"/>
          <c:tx>
            <c:v>Verformt:11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PlotData!$BB$14:$BL$14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xVal>
          <c:yVal>
            <c:numRef>
              <c:f>PlotData!$BO$14:$BY$14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7-9C95-4996-8772-BE09E6EA23E4}"/>
            </c:ext>
          </c:extLst>
        </c:ser>
        <c:ser>
          <c:idx val="11"/>
          <c:order val="72"/>
          <c:tx>
            <c:v>Verformt:12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PlotData!$BB$15:$BL$15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xVal>
          <c:yVal>
            <c:numRef>
              <c:f>PlotData!$BO$15:$BY$15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8-9C95-4996-8772-BE09E6EA23E4}"/>
            </c:ext>
          </c:extLst>
        </c:ser>
        <c:ser>
          <c:idx val="12"/>
          <c:order val="73"/>
          <c:tx>
            <c:v>Verformt:13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PlotData!$BB$16:$BL$16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xVal>
          <c:yVal>
            <c:numRef>
              <c:f>PlotData!$BO$16:$BY$16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9-9C95-4996-8772-BE09E6EA23E4}"/>
            </c:ext>
          </c:extLst>
        </c:ser>
        <c:ser>
          <c:idx val="13"/>
          <c:order val="74"/>
          <c:tx>
            <c:v>Verformt:14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PlotData!$BB$17:$BL$17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xVal>
          <c:yVal>
            <c:numRef>
              <c:f>PlotData!$BO$17:$BY$17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A-9C95-4996-8772-BE09E6EA23E4}"/>
            </c:ext>
          </c:extLst>
        </c:ser>
        <c:ser>
          <c:idx val="14"/>
          <c:order val="75"/>
          <c:tx>
            <c:v>Verformt:15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PlotData!$BB$18:$BL$18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xVal>
          <c:yVal>
            <c:numRef>
              <c:f>PlotData!$BO$18:$BY$18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B-9C95-4996-8772-BE09E6EA23E4}"/>
            </c:ext>
          </c:extLst>
        </c:ser>
        <c:ser>
          <c:idx val="15"/>
          <c:order val="76"/>
          <c:tx>
            <c:v>Verformt:16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PlotData!$BB$19:$BL$19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xVal>
          <c:yVal>
            <c:numRef>
              <c:f>PlotData!$BO$19:$BY$19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C-9C95-4996-8772-BE09E6EA23E4}"/>
            </c:ext>
          </c:extLst>
        </c:ser>
        <c:ser>
          <c:idx val="16"/>
          <c:order val="77"/>
          <c:tx>
            <c:v>Verformt:17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PlotData!$BB$20:$BL$20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xVal>
          <c:yVal>
            <c:numRef>
              <c:f>PlotData!$BO$20:$BY$20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D-9C95-4996-8772-BE09E6EA23E4}"/>
            </c:ext>
          </c:extLst>
        </c:ser>
        <c:ser>
          <c:idx val="17"/>
          <c:order val="78"/>
          <c:tx>
            <c:v>Verformt:18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PlotData!$BB$21:$BL$21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xVal>
          <c:yVal>
            <c:numRef>
              <c:f>PlotData!$BO$21:$BY$21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E-9C95-4996-8772-BE09E6EA23E4}"/>
            </c:ext>
          </c:extLst>
        </c:ser>
        <c:ser>
          <c:idx val="18"/>
          <c:order val="79"/>
          <c:tx>
            <c:v>Verformt:19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PlotData!$BB$22:$BL$22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xVal>
          <c:yVal>
            <c:numRef>
              <c:f>PlotData!$BO$22:$BY$22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F-9C95-4996-8772-BE09E6EA23E4}"/>
            </c:ext>
          </c:extLst>
        </c:ser>
        <c:ser>
          <c:idx val="19"/>
          <c:order val="80"/>
          <c:tx>
            <c:v>Verformt:20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PlotData!$BB$23:$BL$23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xVal>
          <c:yVal>
            <c:numRef>
              <c:f>PlotData!$BO$23:$BY$23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0-9C95-4996-8772-BE09E6EA23E4}"/>
            </c:ext>
          </c:extLst>
        </c:ser>
        <c:ser>
          <c:idx val="81"/>
          <c:order val="81"/>
          <c:tx>
            <c:v>Verformt:21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PlotData!$BB$24:$BL$24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xVal>
          <c:yVal>
            <c:numRef>
              <c:f>PlotData!$BO$24:$BY$24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1-9C95-4996-8772-BE09E6EA23E4}"/>
            </c:ext>
          </c:extLst>
        </c:ser>
        <c:ser>
          <c:idx val="82"/>
          <c:order val="82"/>
          <c:tx>
            <c:v>Verformt:22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PlotData!$BB$25:$BL$25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xVal>
          <c:yVal>
            <c:numRef>
              <c:f>PlotData!$BO$25:$BY$25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2-9C95-4996-8772-BE09E6EA23E4}"/>
            </c:ext>
          </c:extLst>
        </c:ser>
        <c:ser>
          <c:idx val="83"/>
          <c:order val="83"/>
          <c:tx>
            <c:v>Verformt:23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PlotData!$BB$26:$BL$26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xVal>
          <c:yVal>
            <c:numRef>
              <c:f>PlotData!$BO$26:$BY$26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3-9C95-4996-8772-BE09E6EA23E4}"/>
            </c:ext>
          </c:extLst>
        </c:ser>
        <c:ser>
          <c:idx val="84"/>
          <c:order val="84"/>
          <c:tx>
            <c:v>Verformt:24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PlotData!$BB$27:$BL$27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xVal>
          <c:yVal>
            <c:numRef>
              <c:f>PlotData!$BO$27:$BY$27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4-9C95-4996-8772-BE09E6EA23E4}"/>
            </c:ext>
          </c:extLst>
        </c:ser>
        <c:ser>
          <c:idx val="85"/>
          <c:order val="85"/>
          <c:tx>
            <c:v>Verformt:25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PlotData!$BB$28:$BL$28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xVal>
          <c:yVal>
            <c:numRef>
              <c:f>PlotData!$BO$28:$BY$28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5-9C95-4996-8772-BE09E6EA23E4}"/>
            </c:ext>
          </c:extLst>
        </c:ser>
        <c:ser>
          <c:idx val="86"/>
          <c:order val="86"/>
          <c:tx>
            <c:v>Verformt:26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PlotData!$BB$29:$BL$29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xVal>
          <c:yVal>
            <c:numRef>
              <c:f>PlotData!$BO$29:$BY$29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6-9C95-4996-8772-BE09E6EA23E4}"/>
            </c:ext>
          </c:extLst>
        </c:ser>
        <c:ser>
          <c:idx val="87"/>
          <c:order val="87"/>
          <c:tx>
            <c:v>Verformt:27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PlotData!$BB$30:$BL$30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xVal>
          <c:yVal>
            <c:numRef>
              <c:f>PlotData!$BO$30:$BY$30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7-9C95-4996-8772-BE09E6EA23E4}"/>
            </c:ext>
          </c:extLst>
        </c:ser>
        <c:ser>
          <c:idx val="88"/>
          <c:order val="88"/>
          <c:tx>
            <c:v>Verformt:28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PlotData!$BB$31:$BL$31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xVal>
          <c:yVal>
            <c:numRef>
              <c:f>PlotData!$BO$31:$BY$31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8-9C95-4996-8772-BE09E6EA23E4}"/>
            </c:ext>
          </c:extLst>
        </c:ser>
        <c:ser>
          <c:idx val="89"/>
          <c:order val="89"/>
          <c:tx>
            <c:v>Verformt:29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PlotData!$BB$32:$BL$32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xVal>
          <c:yVal>
            <c:numRef>
              <c:f>PlotData!$BO$32:$BY$32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9-9C95-4996-8772-BE09E6EA23E4}"/>
            </c:ext>
          </c:extLst>
        </c:ser>
        <c:ser>
          <c:idx val="90"/>
          <c:order val="90"/>
          <c:tx>
            <c:v>Verformt:30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PlotData!$BB$33:$BL$33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xVal>
          <c:yVal>
            <c:numRef>
              <c:f>PlotData!$BO$33:$BY$33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A-9C95-4996-8772-BE09E6EA23E4}"/>
            </c:ext>
          </c:extLst>
        </c:ser>
        <c:ser>
          <c:idx val="91"/>
          <c:order val="91"/>
          <c:tx>
            <c:v>Verformt:31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PlotData!$BB$34:$BL$34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xVal>
          <c:yVal>
            <c:numRef>
              <c:f>PlotData!$BO$34:$BY$34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B-9C95-4996-8772-BE09E6EA23E4}"/>
            </c:ext>
          </c:extLst>
        </c:ser>
        <c:ser>
          <c:idx val="92"/>
          <c:order val="92"/>
          <c:tx>
            <c:v>Verformt:32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PlotData!$BB$35:$BL$35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xVal>
          <c:yVal>
            <c:numRef>
              <c:f>PlotData!$BO$35:$BY$35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C-9C95-4996-8772-BE09E6EA23E4}"/>
            </c:ext>
          </c:extLst>
        </c:ser>
        <c:ser>
          <c:idx val="93"/>
          <c:order val="93"/>
          <c:tx>
            <c:v>Verformt:33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PlotData!$BB$36:$BL$36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xVal>
          <c:yVal>
            <c:numRef>
              <c:f>PlotData!$BO$36:$BY$36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D-9C95-4996-8772-BE09E6EA23E4}"/>
            </c:ext>
          </c:extLst>
        </c:ser>
        <c:ser>
          <c:idx val="94"/>
          <c:order val="94"/>
          <c:tx>
            <c:v>Verformt:34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PlotData!$BB$37:$BL$37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xVal>
          <c:yVal>
            <c:numRef>
              <c:f>PlotData!$BO$37:$BY$37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E-9C95-4996-8772-BE09E6EA23E4}"/>
            </c:ext>
          </c:extLst>
        </c:ser>
        <c:ser>
          <c:idx val="95"/>
          <c:order val="95"/>
          <c:tx>
            <c:v>Verformt:35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PlotData!$BB$38:$BL$38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xVal>
          <c:yVal>
            <c:numRef>
              <c:f>PlotData!$BO$38:$BY$38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F-9C95-4996-8772-BE09E6EA23E4}"/>
            </c:ext>
          </c:extLst>
        </c:ser>
        <c:ser>
          <c:idx val="96"/>
          <c:order val="96"/>
          <c:tx>
            <c:v>Verformt:36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PlotData!$BB$39:$BL$39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xVal>
          <c:yVal>
            <c:numRef>
              <c:f>PlotData!$BO$39:$BY$39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0-9C95-4996-8772-BE09E6EA23E4}"/>
            </c:ext>
          </c:extLst>
        </c:ser>
        <c:ser>
          <c:idx val="97"/>
          <c:order val="97"/>
          <c:tx>
            <c:v>Verformt:37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PlotData!$BB$40:$BL$40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xVal>
          <c:yVal>
            <c:numRef>
              <c:f>PlotData!$BO$40:$BY$40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1-9C95-4996-8772-BE09E6EA23E4}"/>
            </c:ext>
          </c:extLst>
        </c:ser>
        <c:ser>
          <c:idx val="98"/>
          <c:order val="98"/>
          <c:tx>
            <c:v>Verformt:38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PlotData!$BB$41:$BL$41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xVal>
          <c:yVal>
            <c:numRef>
              <c:f>PlotData!$BO$41:$BY$41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2-9C95-4996-8772-BE09E6EA23E4}"/>
            </c:ext>
          </c:extLst>
        </c:ser>
        <c:ser>
          <c:idx val="99"/>
          <c:order val="99"/>
          <c:tx>
            <c:v>Verformt:39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PlotData!$BB$42:$BL$42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xVal>
          <c:yVal>
            <c:numRef>
              <c:f>PlotData!$BO$42:$BY$42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3-9C95-4996-8772-BE09E6EA23E4}"/>
            </c:ext>
          </c:extLst>
        </c:ser>
        <c:ser>
          <c:idx val="100"/>
          <c:order val="100"/>
          <c:tx>
            <c:v>Verformt:40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PlotData!$BB$43:$BL$43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xVal>
          <c:yVal>
            <c:numRef>
              <c:f>PlotData!$BO$43:$BY$43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4-9C95-4996-8772-BE09E6EA23E4}"/>
            </c:ext>
          </c:extLst>
        </c:ser>
        <c:ser>
          <c:idx val="101"/>
          <c:order val="101"/>
          <c:tx>
            <c:v>Rotzeigeru1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[1]Symbole!$Q$75:$R$75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[1]Symbole!$U$75:$V$75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5-9C95-4996-8772-BE09E6EA23E4}"/>
            </c:ext>
          </c:extLst>
        </c:ser>
        <c:ser>
          <c:idx val="102"/>
          <c:order val="102"/>
          <c:tx>
            <c:v>Rotzeigeru2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[1]Symbole!$Q$76:$R$76</c:f>
              <c:numCache>
                <c:formatCode>General</c:formatCode>
                <c:ptCount val="2"/>
                <c:pt idx="0">
                  <c:v>1.6970562748477138</c:v>
                </c:pt>
                <c:pt idx="1">
                  <c:v>1.6970562748477138</c:v>
                </c:pt>
              </c:numCache>
            </c:numRef>
          </c:xVal>
          <c:yVal>
            <c:numRef>
              <c:f>[1]Symbole!$U$76:$V$76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6-9C95-4996-8772-BE09E6EA23E4}"/>
            </c:ext>
          </c:extLst>
        </c:ser>
        <c:ser>
          <c:idx val="103"/>
          <c:order val="103"/>
          <c:tx>
            <c:v>Rotzeigeru3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[1]Symbole!$Q$77:$R$77</c:f>
              <c:numCache>
                <c:formatCode>General</c:formatCode>
                <c:ptCount val="2"/>
                <c:pt idx="0">
                  <c:v>11.697056274847714</c:v>
                </c:pt>
                <c:pt idx="1">
                  <c:v>11.697056274847714</c:v>
                </c:pt>
              </c:numCache>
            </c:numRef>
          </c:xVal>
          <c:yVal>
            <c:numRef>
              <c:f>[1]Symbole!$U$77:$V$77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7-9C95-4996-8772-BE09E6EA23E4}"/>
            </c:ext>
          </c:extLst>
        </c:ser>
        <c:ser>
          <c:idx val="104"/>
          <c:order val="104"/>
          <c:tx>
            <c:v>Rotzeigeru4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[1]Symbole!$Q$78:$R$78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[1]Symbole!$U$78:$V$78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8-9C95-4996-8772-BE09E6EA23E4}"/>
            </c:ext>
          </c:extLst>
        </c:ser>
        <c:ser>
          <c:idx val="105"/>
          <c:order val="105"/>
          <c:tx>
            <c:v>Rotzeigeru5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[1]Symbole!$Q$79:$R$79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[1]Symbole!$U$79:$V$79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9-9C95-4996-8772-BE09E6EA23E4}"/>
            </c:ext>
          </c:extLst>
        </c:ser>
        <c:ser>
          <c:idx val="106"/>
          <c:order val="106"/>
          <c:tx>
            <c:v>Rotzeigeru6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[1]Symbole!$Q$80:$R$80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[1]Symbole!$U$80:$V$80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A-9C95-4996-8772-BE09E6EA23E4}"/>
            </c:ext>
          </c:extLst>
        </c:ser>
        <c:ser>
          <c:idx val="107"/>
          <c:order val="107"/>
          <c:tx>
            <c:v>Rotzeigeru7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[1]Symbole!$Q$81:$R$81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[1]Symbole!$U$81:$V$81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B-9C95-4996-8772-BE09E6EA23E4}"/>
            </c:ext>
          </c:extLst>
        </c:ser>
        <c:ser>
          <c:idx val="108"/>
          <c:order val="108"/>
          <c:tx>
            <c:v>Rotzeigeru8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[1]Symbole!$Q$82:$R$82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[1]Symbole!$U$82:$V$82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C-9C95-4996-8772-BE09E6EA23E4}"/>
            </c:ext>
          </c:extLst>
        </c:ser>
        <c:ser>
          <c:idx val="109"/>
          <c:order val="109"/>
          <c:tx>
            <c:v>Rotzeigeru9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[1]Symbole!$Q$83:$R$83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[1]Symbole!$U$83:$V$83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D-9C95-4996-8772-BE09E6EA23E4}"/>
            </c:ext>
          </c:extLst>
        </c:ser>
        <c:ser>
          <c:idx val="110"/>
          <c:order val="110"/>
          <c:tx>
            <c:v>Rotzeigeru10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[1]Symbole!$Q$84:$R$84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[1]Symbole!$U$84:$V$84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E-9C95-4996-8772-BE09E6EA23E4}"/>
            </c:ext>
          </c:extLst>
        </c:ser>
        <c:ser>
          <c:idx val="111"/>
          <c:order val="111"/>
          <c:tx>
            <c:v>Rotzeigeru11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[1]Symbole!$Q$85:$R$85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[1]Symbole!$U$85:$V$85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F-9C95-4996-8772-BE09E6EA23E4}"/>
            </c:ext>
          </c:extLst>
        </c:ser>
        <c:ser>
          <c:idx val="113"/>
          <c:order val="112"/>
          <c:tx>
            <c:v>Rotzeigeru12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[1]Symbole!$Q$86:$R$86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[1]Symbole!$U$86:$V$86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0-9C95-4996-8772-BE09E6EA23E4}"/>
            </c:ext>
          </c:extLst>
        </c:ser>
        <c:ser>
          <c:idx val="112"/>
          <c:order val="113"/>
          <c:tx>
            <c:v>Rotzeigeru13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[1]Symbole!$Q$87:$R$87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[1]Symbole!$U$87:$V$87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1-9C95-4996-8772-BE09E6EA23E4}"/>
            </c:ext>
          </c:extLst>
        </c:ser>
        <c:ser>
          <c:idx val="114"/>
          <c:order val="114"/>
          <c:tx>
            <c:v>Rotzeigeru14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[1]Symbole!$Q$88:$R$88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[1]Symbole!$U$88:$V$88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2-9C95-4996-8772-BE09E6EA23E4}"/>
            </c:ext>
          </c:extLst>
        </c:ser>
        <c:ser>
          <c:idx val="115"/>
          <c:order val="115"/>
          <c:tx>
            <c:v>Rotzeigeru15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[1]Symbole!$Q$89:$R$89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[1]Symbole!$U$89:$V$89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3-9C95-4996-8772-BE09E6EA23E4}"/>
            </c:ext>
          </c:extLst>
        </c:ser>
        <c:ser>
          <c:idx val="116"/>
          <c:order val="116"/>
          <c:tx>
            <c:v>Rotzeigeru16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[1]Symbole!$Q$90:$R$90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[1]Symbole!$U$90:$V$90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4-9C95-4996-8772-BE09E6EA23E4}"/>
            </c:ext>
          </c:extLst>
        </c:ser>
        <c:ser>
          <c:idx val="117"/>
          <c:order val="117"/>
          <c:tx>
            <c:v>Rotzeigeru17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[1]Symbole!$Q$91:$R$91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[1]Symbole!$U$91:$V$91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5-9C95-4996-8772-BE09E6EA23E4}"/>
            </c:ext>
          </c:extLst>
        </c:ser>
        <c:ser>
          <c:idx val="118"/>
          <c:order val="118"/>
          <c:tx>
            <c:v>Rotzeigeru18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[1]Symbole!$Q$92:$R$92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[1]Symbole!$U$92:$V$92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6-9C95-4996-8772-BE09E6EA23E4}"/>
            </c:ext>
          </c:extLst>
        </c:ser>
        <c:ser>
          <c:idx val="119"/>
          <c:order val="119"/>
          <c:tx>
            <c:v>Rotzeigeru19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[1]Symbole!$Q$93:$R$93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[1]Symbole!$U$93:$V$93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7-9C95-4996-8772-BE09E6EA23E4}"/>
            </c:ext>
          </c:extLst>
        </c:ser>
        <c:ser>
          <c:idx val="120"/>
          <c:order val="120"/>
          <c:tx>
            <c:v>Rotzeigeru20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[1]Symbole!$Q$94:$R$94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[1]Symbole!$U$94:$V$94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8-9C95-4996-8772-BE09E6EA23E4}"/>
            </c:ext>
          </c:extLst>
        </c:ser>
        <c:ser>
          <c:idx val="121"/>
          <c:order val="121"/>
          <c:tx>
            <c:v>Rotzeigerw1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[1]Symbole!$S$75:$T$75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[1]Symbole!$W$75:$X$75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9-9C95-4996-8772-BE09E6EA23E4}"/>
            </c:ext>
          </c:extLst>
        </c:ser>
        <c:ser>
          <c:idx val="122"/>
          <c:order val="122"/>
          <c:tx>
            <c:v>Rotzeigerw2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[1]Symbole!$S$76:$T$76</c:f>
              <c:numCache>
                <c:formatCode>General</c:formatCode>
                <c:ptCount val="2"/>
                <c:pt idx="0">
                  <c:v>1.6970562748477138</c:v>
                </c:pt>
                <c:pt idx="1">
                  <c:v>1.6970562748477138</c:v>
                </c:pt>
              </c:numCache>
            </c:numRef>
          </c:xVal>
          <c:yVal>
            <c:numRef>
              <c:f>[1]Symbole!$W$76:$X$76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A-9C95-4996-8772-BE09E6EA23E4}"/>
            </c:ext>
          </c:extLst>
        </c:ser>
        <c:ser>
          <c:idx val="123"/>
          <c:order val="123"/>
          <c:tx>
            <c:v>Rotzeigerw3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[1]Symbole!$S$77:$T$77</c:f>
              <c:numCache>
                <c:formatCode>General</c:formatCode>
                <c:ptCount val="2"/>
                <c:pt idx="0">
                  <c:v>11.697056274847714</c:v>
                </c:pt>
                <c:pt idx="1">
                  <c:v>11.697056274847714</c:v>
                </c:pt>
              </c:numCache>
            </c:numRef>
          </c:xVal>
          <c:yVal>
            <c:numRef>
              <c:f>[1]Symbole!$W$77:$X$77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B-9C95-4996-8772-BE09E6EA23E4}"/>
            </c:ext>
          </c:extLst>
        </c:ser>
        <c:ser>
          <c:idx val="124"/>
          <c:order val="124"/>
          <c:tx>
            <c:v>Rotzeigerw4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[1]Symbole!$S$78:$T$78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[1]Symbole!$W$78:$X$78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C-9C95-4996-8772-BE09E6EA23E4}"/>
            </c:ext>
          </c:extLst>
        </c:ser>
        <c:ser>
          <c:idx val="125"/>
          <c:order val="125"/>
          <c:tx>
            <c:v>Rotzeigerw5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[1]Symbole!$S$79:$T$79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[1]Symbole!$W$79:$X$79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D-9C95-4996-8772-BE09E6EA23E4}"/>
            </c:ext>
          </c:extLst>
        </c:ser>
        <c:ser>
          <c:idx val="126"/>
          <c:order val="126"/>
          <c:tx>
            <c:v>Rotzeigerw6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[1]Symbole!$S$80:$T$80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[1]Symbole!$W$80:$X$80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E-9C95-4996-8772-BE09E6EA23E4}"/>
            </c:ext>
          </c:extLst>
        </c:ser>
        <c:ser>
          <c:idx val="127"/>
          <c:order val="127"/>
          <c:tx>
            <c:v>Rotzeigerw7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[1]Symbole!$S$81:$T$81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[1]Symbole!$W$81:$X$81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F-9C95-4996-8772-BE09E6EA23E4}"/>
            </c:ext>
          </c:extLst>
        </c:ser>
        <c:ser>
          <c:idx val="128"/>
          <c:order val="128"/>
          <c:tx>
            <c:v>Rotzeigerw8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[1]Symbole!$S$82:$T$82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[1]Symbole!$W$82:$X$82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0-9C95-4996-8772-BE09E6EA23E4}"/>
            </c:ext>
          </c:extLst>
        </c:ser>
        <c:ser>
          <c:idx val="129"/>
          <c:order val="129"/>
          <c:tx>
            <c:v>Rotzeigerw9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[1]Symbole!$S$83:$T$83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[1]Symbole!$W$83:$X$83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1-9C95-4996-8772-BE09E6EA23E4}"/>
            </c:ext>
          </c:extLst>
        </c:ser>
        <c:ser>
          <c:idx val="130"/>
          <c:order val="130"/>
          <c:tx>
            <c:v>Rotzeigerw10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[1]Symbole!$S$84:$T$84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[1]Symbole!$W$84:$X$84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2-9C95-4996-8772-BE09E6EA23E4}"/>
            </c:ext>
          </c:extLst>
        </c:ser>
        <c:ser>
          <c:idx val="131"/>
          <c:order val="131"/>
          <c:tx>
            <c:v>Rotzeigerw11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[1]Symbole!$S$85:$T$85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[1]Symbole!$W$85:$X$85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3-9C95-4996-8772-BE09E6EA23E4}"/>
            </c:ext>
          </c:extLst>
        </c:ser>
        <c:ser>
          <c:idx val="132"/>
          <c:order val="132"/>
          <c:tx>
            <c:v>Rotzeigerw12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[1]Symbole!$S$86:$T$86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[1]Symbole!$W$86:$X$86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4-9C95-4996-8772-BE09E6EA23E4}"/>
            </c:ext>
          </c:extLst>
        </c:ser>
        <c:ser>
          <c:idx val="133"/>
          <c:order val="133"/>
          <c:tx>
            <c:v>Rotzeigerw13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[1]Symbole!$S$87:$T$87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[1]Symbole!$W$87:$X$87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5-9C95-4996-8772-BE09E6EA23E4}"/>
            </c:ext>
          </c:extLst>
        </c:ser>
        <c:ser>
          <c:idx val="134"/>
          <c:order val="134"/>
          <c:tx>
            <c:v>Rotzeigerw14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[1]Symbole!$S$88:$T$88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[1]Symbole!$W$88:$X$88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6-9C95-4996-8772-BE09E6EA23E4}"/>
            </c:ext>
          </c:extLst>
        </c:ser>
        <c:ser>
          <c:idx val="135"/>
          <c:order val="135"/>
          <c:tx>
            <c:v>Rotzeigerw15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[1]Symbole!$S$89:$T$89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[1]Symbole!$W$89:$X$89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7-9C95-4996-8772-BE09E6EA23E4}"/>
            </c:ext>
          </c:extLst>
        </c:ser>
        <c:ser>
          <c:idx val="136"/>
          <c:order val="136"/>
          <c:tx>
            <c:v>Rotzeigerw16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[1]Symbole!$S$90:$T$90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[1]Symbole!$W$90:$X$90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8-9C95-4996-8772-BE09E6EA23E4}"/>
            </c:ext>
          </c:extLst>
        </c:ser>
        <c:ser>
          <c:idx val="137"/>
          <c:order val="137"/>
          <c:tx>
            <c:v>Rotzeigerw17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[1]Symbole!$S$91:$T$91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[1]Symbole!$W$91:$X$91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9-9C95-4996-8772-BE09E6EA23E4}"/>
            </c:ext>
          </c:extLst>
        </c:ser>
        <c:ser>
          <c:idx val="138"/>
          <c:order val="138"/>
          <c:tx>
            <c:v>Rotzeigerw18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[1]Symbole!$S$92:$T$92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[1]Symbole!$W$92:$X$92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A-9C95-4996-8772-BE09E6EA23E4}"/>
            </c:ext>
          </c:extLst>
        </c:ser>
        <c:ser>
          <c:idx val="139"/>
          <c:order val="139"/>
          <c:tx>
            <c:v>Rotzeigerw19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[1]Symbole!$S$93:$T$93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[1]Symbole!$W$93:$X$93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B-9C95-4996-8772-BE09E6EA23E4}"/>
            </c:ext>
          </c:extLst>
        </c:ser>
        <c:ser>
          <c:idx val="140"/>
          <c:order val="140"/>
          <c:tx>
            <c:v>Rotzeigerw20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[1]Symbole!$S$94:$T$94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[1]Symbole!$W$94:$X$94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C-9C95-4996-8772-BE09E6EA23E4}"/>
            </c:ext>
          </c:extLst>
        </c:ser>
        <c:ser>
          <c:idx val="141"/>
          <c:order val="141"/>
          <c:tx>
            <c:v>hor. Feder 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[1]Symbole!$AF$123:$AR$123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[1]Symbole!$AS$123:$BE$123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D-9C95-4996-8772-BE09E6EA23E4}"/>
            </c:ext>
          </c:extLst>
        </c:ser>
        <c:ser>
          <c:idx val="142"/>
          <c:order val="142"/>
          <c:tx>
            <c:v>hor. Feder 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[1]Symbole!$AF$124:$AR$124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[1]Symbole!$AS$124:$BE$124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E-9C95-4996-8772-BE09E6EA23E4}"/>
            </c:ext>
          </c:extLst>
        </c:ser>
        <c:ser>
          <c:idx val="143"/>
          <c:order val="143"/>
          <c:tx>
            <c:v>hor. Feder 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[1]Symbole!$AF$125:$AR$125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[1]Symbole!$AS$125:$BE$125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F-9C95-4996-8772-BE09E6EA23E4}"/>
            </c:ext>
          </c:extLst>
        </c:ser>
        <c:ser>
          <c:idx val="144"/>
          <c:order val="144"/>
          <c:tx>
            <c:v>hor. Feder 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[1]Symbole!$AF$126:$AR$126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[1]Symbole!$AS$126:$BE$126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0-9C95-4996-8772-BE09E6EA23E4}"/>
            </c:ext>
          </c:extLst>
        </c:ser>
        <c:ser>
          <c:idx val="145"/>
          <c:order val="145"/>
          <c:tx>
            <c:v>hor. Feder 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[1]Symbole!$AF$127:$AR$127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[1]Symbole!$AS$127:$BE$127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1-9C95-4996-8772-BE09E6EA23E4}"/>
            </c:ext>
          </c:extLst>
        </c:ser>
        <c:ser>
          <c:idx val="146"/>
          <c:order val="146"/>
          <c:tx>
            <c:v>hor. Feder 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[1]Symbole!$AF$128:$AR$128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[1]Symbole!$AS$128:$BE$128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2-9C95-4996-8772-BE09E6EA23E4}"/>
            </c:ext>
          </c:extLst>
        </c:ser>
        <c:ser>
          <c:idx val="147"/>
          <c:order val="147"/>
          <c:tx>
            <c:v>hor. 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[1]Symbole!$AF$129:$AR$129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[1]Symbole!$AS$129:$BE$129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3-9C95-4996-8772-BE09E6EA23E4}"/>
            </c:ext>
          </c:extLst>
        </c:ser>
        <c:ser>
          <c:idx val="148"/>
          <c:order val="148"/>
          <c:tx>
            <c:v>hor. Feder 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[1]Symbole!$AF$130:$AR$130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[1]Symbole!$AS$130:$BE$130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4-9C95-4996-8772-BE09E6EA23E4}"/>
            </c:ext>
          </c:extLst>
        </c:ser>
        <c:ser>
          <c:idx val="149"/>
          <c:order val="149"/>
          <c:tx>
            <c:v>hor. Feder 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[1]Symbole!$AF$131:$AR$131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[1]Symbole!$AS$131:$BE$131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5-9C95-4996-8772-BE09E6EA23E4}"/>
            </c:ext>
          </c:extLst>
        </c:ser>
        <c:ser>
          <c:idx val="150"/>
          <c:order val="150"/>
          <c:tx>
            <c:v>hor. Feder 10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[1]Symbole!$AF$132:$AR$132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[1]Symbole!$AS$132:$BE$132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6-9C95-4996-8772-BE09E6EA23E4}"/>
            </c:ext>
          </c:extLst>
        </c:ser>
        <c:ser>
          <c:idx val="151"/>
          <c:order val="151"/>
          <c:tx>
            <c:v>hor. Feder 11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[1]Symbole!$AF$133:$AR$133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[1]Symbole!$AS$133:$BE$133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7-9C95-4996-8772-BE09E6EA23E4}"/>
            </c:ext>
          </c:extLst>
        </c:ser>
        <c:ser>
          <c:idx val="152"/>
          <c:order val="152"/>
          <c:tx>
            <c:v>hor. Feder 12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[1]Symbole!$AF$134:$AR$134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[1]Symbole!$AS$134:$BE$134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8-9C95-4996-8772-BE09E6EA23E4}"/>
            </c:ext>
          </c:extLst>
        </c:ser>
        <c:ser>
          <c:idx val="153"/>
          <c:order val="153"/>
          <c:tx>
            <c:v>hor. Feder 13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[1]Symbole!$AF$135:$AR$135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[1]Symbole!$AS$135:$BE$135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9-9C95-4996-8772-BE09E6EA23E4}"/>
            </c:ext>
          </c:extLst>
        </c:ser>
        <c:ser>
          <c:idx val="154"/>
          <c:order val="154"/>
          <c:tx>
            <c:v>hor. Feder 14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[1]Symbole!$AF$136:$AR$136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[1]Symbole!$AS$136:$BE$136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A-9C95-4996-8772-BE09E6EA23E4}"/>
            </c:ext>
          </c:extLst>
        </c:ser>
        <c:ser>
          <c:idx val="155"/>
          <c:order val="155"/>
          <c:tx>
            <c:v>hor. Feder 15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[1]Symbole!$AF$137:$AR$137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[1]Symbole!$AS$137:$BE$137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B-9C95-4996-8772-BE09E6EA23E4}"/>
            </c:ext>
          </c:extLst>
        </c:ser>
        <c:ser>
          <c:idx val="156"/>
          <c:order val="156"/>
          <c:tx>
            <c:v>hor. Feder 16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[1]Symbole!$AF$138:$AR$138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[1]Symbole!$AS$138:$BE$138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C-9C95-4996-8772-BE09E6EA23E4}"/>
            </c:ext>
          </c:extLst>
        </c:ser>
        <c:ser>
          <c:idx val="157"/>
          <c:order val="157"/>
          <c:tx>
            <c:v>hor. Feder 17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[1]Symbole!$AF$139:$AR$139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[1]Symbole!$AS$139:$BE$139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D-9C95-4996-8772-BE09E6EA23E4}"/>
            </c:ext>
          </c:extLst>
        </c:ser>
        <c:ser>
          <c:idx val="158"/>
          <c:order val="158"/>
          <c:tx>
            <c:v>hor. Feder 18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[1]Symbole!$AF$140:$AR$140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[1]Symbole!$AS$140:$BE$140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E-9C95-4996-8772-BE09E6EA23E4}"/>
            </c:ext>
          </c:extLst>
        </c:ser>
        <c:ser>
          <c:idx val="159"/>
          <c:order val="159"/>
          <c:tx>
            <c:v>hor. Feder 19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[1]Symbole!$AF$141:$AR$141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[1]Symbole!$AS$141:$BE$141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F-9C95-4996-8772-BE09E6EA23E4}"/>
            </c:ext>
          </c:extLst>
        </c:ser>
        <c:ser>
          <c:idx val="160"/>
          <c:order val="160"/>
          <c:tx>
            <c:v>hor. Feder 20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[1]Symbole!$AF$142:$AR$142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[1]Symbole!$AS$142:$BE$142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0-9C95-4996-8772-BE09E6EA23E4}"/>
            </c:ext>
          </c:extLst>
        </c:ser>
        <c:ser>
          <c:idx val="161"/>
          <c:order val="161"/>
          <c:tx>
            <c:v>ver. Feder 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[1]Symbole!$AF$99:$AR$99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[1]Symbole!$AS$99:$BE$99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1-9C95-4996-8772-BE09E6EA23E4}"/>
            </c:ext>
          </c:extLst>
        </c:ser>
        <c:ser>
          <c:idx val="162"/>
          <c:order val="162"/>
          <c:tx>
            <c:v>ver. Feder 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[1]Symbole!$AF$100:$AR$100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[1]Symbole!$AS$100:$BE$100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2-9C95-4996-8772-BE09E6EA23E4}"/>
            </c:ext>
          </c:extLst>
        </c:ser>
        <c:ser>
          <c:idx val="163"/>
          <c:order val="163"/>
          <c:tx>
            <c:v>ver. Feder 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[1]Symbole!$AF$101:$AR$101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[1]Symbole!$AS$101:$BE$101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3-9C95-4996-8772-BE09E6EA23E4}"/>
            </c:ext>
          </c:extLst>
        </c:ser>
        <c:ser>
          <c:idx val="164"/>
          <c:order val="164"/>
          <c:tx>
            <c:v>ver. Feder 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[1]Symbole!$AF$102:$AR$102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[1]Symbole!$AS$102:$BE$102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4-9C95-4996-8772-BE09E6EA23E4}"/>
            </c:ext>
          </c:extLst>
        </c:ser>
        <c:ser>
          <c:idx val="165"/>
          <c:order val="165"/>
          <c:tx>
            <c:v>ver. Feder 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[1]Symbole!$AF$103:$AR$103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[1]Symbole!$AS$103:$BE$103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5-9C95-4996-8772-BE09E6EA23E4}"/>
            </c:ext>
          </c:extLst>
        </c:ser>
        <c:ser>
          <c:idx val="166"/>
          <c:order val="166"/>
          <c:tx>
            <c:v>ver. Feder 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[1]Symbole!$AF$104:$AR$104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[1]Symbole!$AS$104:$BE$104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6-9C95-4996-8772-BE09E6EA23E4}"/>
            </c:ext>
          </c:extLst>
        </c:ser>
        <c:ser>
          <c:idx val="167"/>
          <c:order val="167"/>
          <c:tx>
            <c:v>ver. 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[1]Symbole!$AF$105:$AR$105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[1]Symbole!$AS$105:$BE$105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7-9C95-4996-8772-BE09E6EA23E4}"/>
            </c:ext>
          </c:extLst>
        </c:ser>
        <c:ser>
          <c:idx val="168"/>
          <c:order val="168"/>
          <c:tx>
            <c:v>ver. Feder 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[1]Symbole!$AF$106:$AR$106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[1]Symbole!$AS$106:$BE$106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8-9C95-4996-8772-BE09E6EA23E4}"/>
            </c:ext>
          </c:extLst>
        </c:ser>
        <c:ser>
          <c:idx val="169"/>
          <c:order val="169"/>
          <c:tx>
            <c:v>ver. Feder 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[1]Symbole!$AF$107:$AR$107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[1]Symbole!$AS$107:$BE$107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9-9C95-4996-8772-BE09E6EA23E4}"/>
            </c:ext>
          </c:extLst>
        </c:ser>
        <c:ser>
          <c:idx val="170"/>
          <c:order val="170"/>
          <c:tx>
            <c:v>ver. Feder 10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[1]Symbole!$AF$108:$AR$108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[1]Symbole!$AS$108:$BE$108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A-9C95-4996-8772-BE09E6EA23E4}"/>
            </c:ext>
          </c:extLst>
        </c:ser>
        <c:ser>
          <c:idx val="171"/>
          <c:order val="171"/>
          <c:tx>
            <c:v>ver. Feder 11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[1]Symbole!$AF$109:$AR$109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[1]Symbole!$AS$109:$BE$109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B-9C95-4996-8772-BE09E6EA23E4}"/>
            </c:ext>
          </c:extLst>
        </c:ser>
        <c:ser>
          <c:idx val="172"/>
          <c:order val="172"/>
          <c:tx>
            <c:v>ver. Feder 12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[1]Symbole!$AF$110:$AR$110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[1]Symbole!$AS$110:$BE$110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C-9C95-4996-8772-BE09E6EA23E4}"/>
            </c:ext>
          </c:extLst>
        </c:ser>
        <c:ser>
          <c:idx val="173"/>
          <c:order val="173"/>
          <c:tx>
            <c:v>ver. Feder 13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[1]Symbole!$AF$111:$AR$111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[1]Symbole!$AS$111:$BE$111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D-9C95-4996-8772-BE09E6EA23E4}"/>
            </c:ext>
          </c:extLst>
        </c:ser>
        <c:ser>
          <c:idx val="174"/>
          <c:order val="174"/>
          <c:tx>
            <c:v>ver. Feder 14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[1]Symbole!$AF$112:$AR$112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[1]Symbole!$AS$112:$BE$112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E-9C95-4996-8772-BE09E6EA23E4}"/>
            </c:ext>
          </c:extLst>
        </c:ser>
        <c:ser>
          <c:idx val="175"/>
          <c:order val="175"/>
          <c:tx>
            <c:v>ver. Feder 15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[1]Symbole!$AF$113:$AR$113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[1]Symbole!$AS$113:$BE$113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F-9C95-4996-8772-BE09E6EA23E4}"/>
            </c:ext>
          </c:extLst>
        </c:ser>
        <c:ser>
          <c:idx val="176"/>
          <c:order val="176"/>
          <c:tx>
            <c:v>ver. Feder 16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[1]Symbole!$AF$114:$AR$114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[1]Symbole!$AS$114:$BE$114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0-9C95-4996-8772-BE09E6EA23E4}"/>
            </c:ext>
          </c:extLst>
        </c:ser>
        <c:ser>
          <c:idx val="177"/>
          <c:order val="177"/>
          <c:tx>
            <c:v>ver. Feder 17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[1]Symbole!$AF$115:$AR$115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[1]Symbole!$AS$115:$BE$115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1-9C95-4996-8772-BE09E6EA23E4}"/>
            </c:ext>
          </c:extLst>
        </c:ser>
        <c:ser>
          <c:idx val="178"/>
          <c:order val="178"/>
          <c:tx>
            <c:v>ver. Feder 18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[1]Symbole!$AF$116:$AR$116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[1]Symbole!$AS$116:$BE$116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2-9C95-4996-8772-BE09E6EA23E4}"/>
            </c:ext>
          </c:extLst>
        </c:ser>
        <c:ser>
          <c:idx val="179"/>
          <c:order val="179"/>
          <c:tx>
            <c:v>ver. Feder 19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[1]Symbole!$AF$117:$AR$117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[1]Symbole!$AS$117:$BE$117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3-9C95-4996-8772-BE09E6EA23E4}"/>
            </c:ext>
          </c:extLst>
        </c:ser>
        <c:ser>
          <c:idx val="180"/>
          <c:order val="180"/>
          <c:tx>
            <c:v>ver. Feder 20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[1]Symbole!$AF$118:$AR$118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[1]Symbole!$AS$118:$BE$118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4-9C95-4996-8772-BE09E6EA23E4}"/>
            </c:ext>
          </c:extLst>
        </c:ser>
        <c:ser>
          <c:idx val="181"/>
          <c:order val="181"/>
          <c:tx>
            <c:v>Drehfeder 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[1]Symbole!$AL$147:$BQ$147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xVal>
          <c:yVal>
            <c:numRef>
              <c:f>[1]Symbole!$AL$171:$BQ$171</c:f>
              <c:numCache>
                <c:formatCode>General</c:formatCode>
                <c:ptCount val="3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5-9C95-4996-8772-BE09E6EA23E4}"/>
            </c:ext>
          </c:extLst>
        </c:ser>
        <c:ser>
          <c:idx val="182"/>
          <c:order val="182"/>
          <c:tx>
            <c:v>Drehfeder 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[1]Symbole!$AL$148:$BQ$148</c:f>
              <c:numCache>
                <c:formatCode>General</c:formatCode>
                <c:ptCount val="32"/>
                <c:pt idx="0">
                  <c:v>1.6970562748477138</c:v>
                </c:pt>
                <c:pt idx="1">
                  <c:v>1.6970562748477138</c:v>
                </c:pt>
                <c:pt idx="2">
                  <c:v>1.6970562748477138</c:v>
                </c:pt>
                <c:pt idx="3">
                  <c:v>1.6970562748477138</c:v>
                </c:pt>
                <c:pt idx="4">
                  <c:v>1.6970562748477138</c:v>
                </c:pt>
                <c:pt idx="5">
                  <c:v>1.6970562748477138</c:v>
                </c:pt>
                <c:pt idx="6">
                  <c:v>1.6970562748477138</c:v>
                </c:pt>
                <c:pt idx="7">
                  <c:v>1.6970562748477138</c:v>
                </c:pt>
                <c:pt idx="8">
                  <c:v>1.6970562748477138</c:v>
                </c:pt>
                <c:pt idx="9">
                  <c:v>1.6970562748477138</c:v>
                </c:pt>
                <c:pt idx="10">
                  <c:v>1.6970562748477138</c:v>
                </c:pt>
                <c:pt idx="11">
                  <c:v>1.6970562748477138</c:v>
                </c:pt>
                <c:pt idx="12">
                  <c:v>1.6970562748477138</c:v>
                </c:pt>
                <c:pt idx="13">
                  <c:v>1.6970562748477138</c:v>
                </c:pt>
                <c:pt idx="14">
                  <c:v>1.6970562748477138</c:v>
                </c:pt>
                <c:pt idx="15">
                  <c:v>1.6970562748477138</c:v>
                </c:pt>
                <c:pt idx="16">
                  <c:v>1.6970562748477138</c:v>
                </c:pt>
                <c:pt idx="17">
                  <c:v>1.6970562748477138</c:v>
                </c:pt>
                <c:pt idx="18">
                  <c:v>1.6970562748477138</c:v>
                </c:pt>
                <c:pt idx="19">
                  <c:v>1.6970562748477138</c:v>
                </c:pt>
                <c:pt idx="20">
                  <c:v>1.6970562748477138</c:v>
                </c:pt>
                <c:pt idx="21">
                  <c:v>1.6970562748477138</c:v>
                </c:pt>
                <c:pt idx="22">
                  <c:v>1.6970562748477138</c:v>
                </c:pt>
                <c:pt idx="23">
                  <c:v>1.6970562748477138</c:v>
                </c:pt>
                <c:pt idx="24">
                  <c:v>1.6970562748477138</c:v>
                </c:pt>
                <c:pt idx="25">
                  <c:v>1.6970562748477138</c:v>
                </c:pt>
                <c:pt idx="26">
                  <c:v>1.6970562748477138</c:v>
                </c:pt>
                <c:pt idx="27">
                  <c:v>1.6970562748477138</c:v>
                </c:pt>
                <c:pt idx="28">
                  <c:v>1.6970562748477138</c:v>
                </c:pt>
                <c:pt idx="29">
                  <c:v>1.6970562748477138</c:v>
                </c:pt>
                <c:pt idx="30">
                  <c:v>1.6970562748477138</c:v>
                </c:pt>
                <c:pt idx="31">
                  <c:v>1.6970562748477138</c:v>
                </c:pt>
              </c:numCache>
            </c:numRef>
          </c:xVal>
          <c:yVal>
            <c:numRef>
              <c:f>[1]Symbole!$AL$172:$BQ$172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6-9C95-4996-8772-BE09E6EA23E4}"/>
            </c:ext>
          </c:extLst>
        </c:ser>
        <c:ser>
          <c:idx val="183"/>
          <c:order val="183"/>
          <c:tx>
            <c:v>Drehfeder 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[1]Symbole!$AL$149:$BQ$149</c:f>
              <c:numCache>
                <c:formatCode>General</c:formatCode>
                <c:ptCount val="32"/>
                <c:pt idx="0">
                  <c:v>11.697056274847714</c:v>
                </c:pt>
                <c:pt idx="1">
                  <c:v>11.697056274847714</c:v>
                </c:pt>
                <c:pt idx="2">
                  <c:v>11.697056274847714</c:v>
                </c:pt>
                <c:pt idx="3">
                  <c:v>11.697056274847714</c:v>
                </c:pt>
                <c:pt idx="4">
                  <c:v>11.697056274847714</c:v>
                </c:pt>
                <c:pt idx="5">
                  <c:v>11.697056274847714</c:v>
                </c:pt>
                <c:pt idx="6">
                  <c:v>11.697056274847714</c:v>
                </c:pt>
                <c:pt idx="7">
                  <c:v>11.697056274847714</c:v>
                </c:pt>
                <c:pt idx="8">
                  <c:v>11.697056274847714</c:v>
                </c:pt>
                <c:pt idx="9">
                  <c:v>11.697056274847714</c:v>
                </c:pt>
                <c:pt idx="10">
                  <c:v>11.697056274847714</c:v>
                </c:pt>
                <c:pt idx="11">
                  <c:v>11.697056274847714</c:v>
                </c:pt>
                <c:pt idx="12">
                  <c:v>11.697056274847714</c:v>
                </c:pt>
                <c:pt idx="13">
                  <c:v>11.697056274847714</c:v>
                </c:pt>
                <c:pt idx="14">
                  <c:v>11.697056274847714</c:v>
                </c:pt>
                <c:pt idx="15">
                  <c:v>11.697056274847714</c:v>
                </c:pt>
                <c:pt idx="16">
                  <c:v>11.697056274847714</c:v>
                </c:pt>
                <c:pt idx="17">
                  <c:v>11.697056274847714</c:v>
                </c:pt>
                <c:pt idx="18">
                  <c:v>11.697056274847714</c:v>
                </c:pt>
                <c:pt idx="19">
                  <c:v>11.697056274847714</c:v>
                </c:pt>
                <c:pt idx="20">
                  <c:v>11.697056274847714</c:v>
                </c:pt>
                <c:pt idx="21">
                  <c:v>11.697056274847714</c:v>
                </c:pt>
                <c:pt idx="22">
                  <c:v>11.697056274847714</c:v>
                </c:pt>
                <c:pt idx="23">
                  <c:v>11.697056274847714</c:v>
                </c:pt>
                <c:pt idx="24">
                  <c:v>11.697056274847714</c:v>
                </c:pt>
                <c:pt idx="25">
                  <c:v>11.697056274847714</c:v>
                </c:pt>
                <c:pt idx="26">
                  <c:v>11.697056274847714</c:v>
                </c:pt>
                <c:pt idx="27">
                  <c:v>11.697056274847714</c:v>
                </c:pt>
                <c:pt idx="28">
                  <c:v>11.697056274847714</c:v>
                </c:pt>
                <c:pt idx="29">
                  <c:v>11.697056274847714</c:v>
                </c:pt>
                <c:pt idx="30">
                  <c:v>11.697056274847714</c:v>
                </c:pt>
                <c:pt idx="31">
                  <c:v>11.697056274847714</c:v>
                </c:pt>
              </c:numCache>
            </c:numRef>
          </c:xVal>
          <c:yVal>
            <c:numRef>
              <c:f>[1]Symbole!$AL$173:$BQ$173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7-9C95-4996-8772-BE09E6EA23E4}"/>
            </c:ext>
          </c:extLst>
        </c:ser>
        <c:ser>
          <c:idx val="184"/>
          <c:order val="184"/>
          <c:tx>
            <c:v>Drehfeder 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[1]Symbole!$AL$150:$BQ$150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xVal>
          <c:yVal>
            <c:numRef>
              <c:f>[1]Symbole!$AL$174:$BQ$174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8-9C95-4996-8772-BE09E6EA23E4}"/>
            </c:ext>
          </c:extLst>
        </c:ser>
        <c:ser>
          <c:idx val="185"/>
          <c:order val="185"/>
          <c:tx>
            <c:v>Drehfeder 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[1]Symbole!$AL$151:$BQ$151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xVal>
          <c:yVal>
            <c:numRef>
              <c:f>[1]Symbole!$AL$175:$BQ$175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9-9C95-4996-8772-BE09E6EA23E4}"/>
            </c:ext>
          </c:extLst>
        </c:ser>
        <c:ser>
          <c:idx val="186"/>
          <c:order val="186"/>
          <c:tx>
            <c:v>Drehfeder 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[1]Symbole!$AL$152:$BQ$152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xVal>
          <c:yVal>
            <c:numRef>
              <c:f>[1]Symbole!$AL$176:$BQ$176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A-9C95-4996-8772-BE09E6EA23E4}"/>
            </c:ext>
          </c:extLst>
        </c:ser>
        <c:ser>
          <c:idx val="187"/>
          <c:order val="187"/>
          <c:tx>
            <c:v>Drehfeder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[1]Symbole!$AL$153:$BQ$153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xVal>
          <c:yVal>
            <c:numRef>
              <c:f>[1]Symbole!$AL$177:$BQ$177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B-9C95-4996-8772-BE09E6EA23E4}"/>
            </c:ext>
          </c:extLst>
        </c:ser>
        <c:ser>
          <c:idx val="188"/>
          <c:order val="188"/>
          <c:tx>
            <c:v>Drehfeder 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[1]Symbole!$AL$154:$BQ$154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xVal>
          <c:yVal>
            <c:numRef>
              <c:f>[1]Symbole!$AL$178:$BQ$178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C-9C95-4996-8772-BE09E6EA23E4}"/>
            </c:ext>
          </c:extLst>
        </c:ser>
        <c:ser>
          <c:idx val="189"/>
          <c:order val="189"/>
          <c:tx>
            <c:v>Drehfeder 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[1]Symbole!$AL$155:$BQ$155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xVal>
          <c:yVal>
            <c:numRef>
              <c:f>[1]Symbole!$AL$179:$BQ$179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D-9C95-4996-8772-BE09E6EA23E4}"/>
            </c:ext>
          </c:extLst>
        </c:ser>
        <c:ser>
          <c:idx val="190"/>
          <c:order val="190"/>
          <c:tx>
            <c:v>Drehfeder 10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[1]Symbole!$AL$156:$BQ$156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xVal>
          <c:yVal>
            <c:numRef>
              <c:f>[1]Symbole!$AL$180:$BQ$180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E-9C95-4996-8772-BE09E6EA23E4}"/>
            </c:ext>
          </c:extLst>
        </c:ser>
        <c:ser>
          <c:idx val="191"/>
          <c:order val="191"/>
          <c:tx>
            <c:v>Drehfeder 11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[1]Symbole!$AL$157:$BQ$157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xVal>
          <c:yVal>
            <c:numRef>
              <c:f>[1]Symbole!$AL$181:$BQ$181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F-9C95-4996-8772-BE09E6EA23E4}"/>
            </c:ext>
          </c:extLst>
        </c:ser>
        <c:ser>
          <c:idx val="192"/>
          <c:order val="192"/>
          <c:tx>
            <c:v>Drehfeder 12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[1]Symbole!$AL$158:$BQ$158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xVal>
          <c:yVal>
            <c:numRef>
              <c:f>[1]Symbole!$AL$182:$BQ$182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0-9C95-4996-8772-BE09E6EA23E4}"/>
            </c:ext>
          </c:extLst>
        </c:ser>
        <c:ser>
          <c:idx val="193"/>
          <c:order val="193"/>
          <c:tx>
            <c:v>Drehfeder 13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[1]Symbole!$AL$159:$BQ$159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xVal>
          <c:yVal>
            <c:numRef>
              <c:f>[1]Symbole!$AL$183:$BQ$183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1-9C95-4996-8772-BE09E6EA23E4}"/>
            </c:ext>
          </c:extLst>
        </c:ser>
        <c:ser>
          <c:idx val="194"/>
          <c:order val="194"/>
          <c:tx>
            <c:v>Drehfeder 14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[1]Symbole!$AL$160:$BQ$160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xVal>
          <c:yVal>
            <c:numRef>
              <c:f>[1]Symbole!$AL$184:$BQ$184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2-9C95-4996-8772-BE09E6EA23E4}"/>
            </c:ext>
          </c:extLst>
        </c:ser>
        <c:ser>
          <c:idx val="195"/>
          <c:order val="195"/>
          <c:tx>
            <c:v>Drehfeder 15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[1]Symbole!$AL$161:$BQ$161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xVal>
          <c:yVal>
            <c:numRef>
              <c:f>[1]Symbole!$AL$185:$BQ$185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3-9C95-4996-8772-BE09E6EA23E4}"/>
            </c:ext>
          </c:extLst>
        </c:ser>
        <c:ser>
          <c:idx val="196"/>
          <c:order val="196"/>
          <c:tx>
            <c:v>Drehfeder 16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[1]Symbole!$AL$162:$BQ$162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xVal>
          <c:yVal>
            <c:numRef>
              <c:f>[1]Symbole!$AL$186:$BQ$186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4-9C95-4996-8772-BE09E6EA23E4}"/>
            </c:ext>
          </c:extLst>
        </c:ser>
        <c:ser>
          <c:idx val="197"/>
          <c:order val="197"/>
          <c:tx>
            <c:v>Drehfeder 17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[1]Symbole!$AL$163:$BQ$163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xVal>
          <c:yVal>
            <c:numRef>
              <c:f>[1]Symbole!$AL$187:$BQ$187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5-9C95-4996-8772-BE09E6EA23E4}"/>
            </c:ext>
          </c:extLst>
        </c:ser>
        <c:ser>
          <c:idx val="198"/>
          <c:order val="198"/>
          <c:tx>
            <c:v>Drehfeder 18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[1]Symbole!$AL$164:$BQ$164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xVal>
          <c:yVal>
            <c:numRef>
              <c:f>[1]Symbole!$AL$188:$BQ$188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6-9C95-4996-8772-BE09E6EA23E4}"/>
            </c:ext>
          </c:extLst>
        </c:ser>
        <c:ser>
          <c:idx val="199"/>
          <c:order val="199"/>
          <c:tx>
            <c:v>Drehfeder 19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[1]Symbole!$AL$165:$BQ$165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xVal>
          <c:yVal>
            <c:numRef>
              <c:f>[1]Symbole!$AL$189:$BQ$189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7-9C95-4996-8772-BE09E6EA23E4}"/>
            </c:ext>
          </c:extLst>
        </c:ser>
        <c:ser>
          <c:idx val="200"/>
          <c:order val="200"/>
          <c:tx>
            <c:v>Drehfeder 20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[1]Symbole!$AL$166:$BQ$166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xVal>
          <c:yVal>
            <c:numRef>
              <c:f>[1]Symbole!$AL$190:$BQ$190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8-9C95-4996-8772-BE09E6EA2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9685760"/>
        <c:axId val="679686152"/>
      </c:scatterChart>
      <c:valAx>
        <c:axId val="6796857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679686152"/>
        <c:crosses val="max"/>
        <c:crossBetween val="midCat"/>
        <c:majorUnit val="1.0000000000000004E-6"/>
      </c:valAx>
      <c:valAx>
        <c:axId val="679686152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679685760"/>
        <c:crosses val="max"/>
        <c:crossBetween val="midCat"/>
        <c:majorUnit val="1.0000000000000004E-6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06" footer="0.4921259845000020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2.2289042045807554E-2"/>
          <c:y val="1.4514612936709853E-2"/>
          <c:w val="0.95945446873636275"/>
          <c:h val="0.96210377553367188"/>
        </c:manualLayout>
      </c:layout>
      <c:scatterChart>
        <c:scatterStyle val="lineMarker"/>
        <c:varyColors val="0"/>
        <c:ser>
          <c:idx val="20"/>
          <c:order val="0"/>
          <c:tx>
            <c:v>BoundingBox21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PlotN!$BH$6:$BH$10</c:f>
              <c:numCache>
                <c:formatCode>General</c:formatCode>
                <c:ptCount val="5"/>
                <c:pt idx="0">
                  <c:v>-2.0999999999999996</c:v>
                </c:pt>
                <c:pt idx="1">
                  <c:v>12.1</c:v>
                </c:pt>
                <c:pt idx="2">
                  <c:v>12.1</c:v>
                </c:pt>
                <c:pt idx="3">
                  <c:v>-2.0999999999999996</c:v>
                </c:pt>
                <c:pt idx="4">
                  <c:v>-2.0999999999999996</c:v>
                </c:pt>
              </c:numCache>
            </c:numRef>
          </c:xVal>
          <c:yVal>
            <c:numRef>
              <c:f>PlotN!$BI$6:$BI$10</c:f>
              <c:numCache>
                <c:formatCode>General</c:formatCode>
                <c:ptCount val="5"/>
                <c:pt idx="0">
                  <c:v>12.1</c:v>
                </c:pt>
                <c:pt idx="1">
                  <c:v>12.1</c:v>
                </c:pt>
                <c:pt idx="2">
                  <c:v>-2.0999999999999996</c:v>
                </c:pt>
                <c:pt idx="3">
                  <c:v>-2.0999999999999996</c:v>
                </c:pt>
                <c:pt idx="4">
                  <c:v>12.1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9C2-4B61-8F67-863EC62A68B1}"/>
            </c:ext>
          </c:extLst>
        </c:ser>
        <c:ser>
          <c:idx val="0"/>
          <c:order val="1"/>
          <c:tx>
            <c:v>Normalkraft1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9C2-4B61-8F67-863EC62A68B1}"/>
              </c:ext>
            </c:extLst>
          </c:dPt>
          <c:xVal>
            <c:numRef>
              <c:f>PlotN!$AB$3:$AO$3</c:f>
              <c:numCache>
                <c:formatCode>General</c:formatCode>
                <c:ptCount val="14"/>
                <c:pt idx="0">
                  <c:v>0</c:v>
                </c:pt>
                <c:pt idx="1">
                  <c:v>0.12678775930486738</c:v>
                </c:pt>
                <c:pt idx="2">
                  <c:v>0.24128325963176839</c:v>
                </c:pt>
                <c:pt idx="3">
                  <c:v>0.34130142842343236</c:v>
                </c:pt>
                <c:pt idx="4">
                  <c:v>0.42509289698570835</c:v>
                </c:pt>
                <c:pt idx="5">
                  <c:v>0.4913255799680955</c:v>
                </c:pt>
                <c:pt idx="6">
                  <c:v>0.53904239466977255</c:v>
                </c:pt>
                <c:pt idx="7">
                  <c:v>0.56761027580442003</c:v>
                </c:pt>
                <c:pt idx="8">
                  <c:v>0.5766739420435727</c:v>
                </c:pt>
                <c:pt idx="9">
                  <c:v>0.56612448848855834</c:v>
                </c:pt>
                <c:pt idx="10">
                  <c:v>0.53608884930642797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PlotN!$AR$3:$BE$3</c:f>
              <c:numCache>
                <c:formatCode>General</c:formatCode>
                <c:ptCount val="14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10</c:v>
                </c:pt>
                <c:pt idx="13">
                  <c:v>10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9C2-4B61-8F67-863EC62A68B1}"/>
            </c:ext>
          </c:extLst>
        </c:ser>
        <c:ser>
          <c:idx val="1"/>
          <c:order val="2"/>
          <c:tx>
            <c:v>Normalkraft2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9C2-4B61-8F67-863EC62A68B1}"/>
              </c:ext>
            </c:extLst>
          </c:dPt>
          <c:xVal>
            <c:numRef>
              <c:f>PlotN!$AB$4:$AO$4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PlotN!$AR$4:$BE$4</c:f>
              <c:numCache>
                <c:formatCode>General</c:formatCode>
                <c:ptCount val="14"/>
                <c:pt idx="0">
                  <c:v>2.4558465891913337</c:v>
                </c:pt>
                <c:pt idx="1">
                  <c:v>1.7050439456004975</c:v>
                </c:pt>
                <c:pt idx="2">
                  <c:v>0.98478546064878247</c:v>
                </c:pt>
                <c:pt idx="3">
                  <c:v>0.4133113210119273</c:v>
                </c:pt>
                <c:pt idx="4">
                  <c:v>7.278065888292691E-2</c:v>
                </c:pt>
                <c:pt idx="5">
                  <c:v>7.1089358667380089E-3</c:v>
                </c:pt>
                <c:pt idx="6">
                  <c:v>0.220035824467289</c:v>
                </c:pt>
                <c:pt idx="7">
                  <c:v>0.67476068707549985</c:v>
                </c:pt>
                <c:pt idx="8">
                  <c:v>1.2953217787513691</c:v>
                </c:pt>
                <c:pt idx="9">
                  <c:v>1.9686557708060177</c:v>
                </c:pt>
                <c:pt idx="10">
                  <c:v>2.5455844122715705</c:v>
                </c:pt>
                <c:pt idx="11">
                  <c:v>0</c:v>
                </c:pt>
                <c:pt idx="12">
                  <c:v>0</c:v>
                </c:pt>
                <c:pt idx="13">
                  <c:v>2.4558465891913337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79C2-4B61-8F67-863EC62A68B1}"/>
            </c:ext>
          </c:extLst>
        </c:ser>
        <c:ser>
          <c:idx val="2"/>
          <c:order val="3"/>
          <c:tx>
            <c:v>Normalkraft3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79C2-4B61-8F67-863EC62A68B1}"/>
              </c:ext>
            </c:extLst>
          </c:dPt>
          <c:xVal>
            <c:numRef>
              <c:f>PlotN!$AB$5:$AO$5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PlotN!$AR$5:$BE$5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79C2-4B61-8F67-863EC62A68B1}"/>
            </c:ext>
          </c:extLst>
        </c:ser>
        <c:ser>
          <c:idx val="3"/>
          <c:order val="4"/>
          <c:tx>
            <c:v>Normalkraft4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9C2-4B61-8F67-863EC62A68B1}"/>
              </c:ext>
            </c:extLst>
          </c:dPt>
          <c:xVal>
            <c:numRef>
              <c:f>PlotN!$AB$6:$AO$6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PlotN!$AR$6:$BE$6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79C2-4B61-8F67-863EC62A68B1}"/>
            </c:ext>
          </c:extLst>
        </c:ser>
        <c:ser>
          <c:idx val="4"/>
          <c:order val="5"/>
          <c:tx>
            <c:v>Normalkraft5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79C2-4B61-8F67-863EC62A68B1}"/>
              </c:ext>
            </c:extLst>
          </c:dPt>
          <c:xVal>
            <c:numRef>
              <c:f>PlotN!$AB$7:$AO$7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PlotN!$AR$7:$BE$7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79C2-4B61-8F67-863EC62A68B1}"/>
            </c:ext>
          </c:extLst>
        </c:ser>
        <c:ser>
          <c:idx val="5"/>
          <c:order val="6"/>
          <c:tx>
            <c:v>Normalkraft6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9C2-4B61-8F67-863EC62A68B1}"/>
              </c:ext>
            </c:extLst>
          </c:dPt>
          <c:xVal>
            <c:numRef>
              <c:f>PlotN!$AB$8:$AO$8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PlotN!$AR$8:$BE$8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79C2-4B61-8F67-863EC62A68B1}"/>
            </c:ext>
          </c:extLst>
        </c:ser>
        <c:ser>
          <c:idx val="6"/>
          <c:order val="7"/>
          <c:tx>
            <c:v>Normalkraft7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79C2-4B61-8F67-863EC62A68B1}"/>
              </c:ext>
            </c:extLst>
          </c:dPt>
          <c:xVal>
            <c:numRef>
              <c:f>PlotN!$AB$9:$AO$9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PlotN!$AR$9:$BE$9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79C2-4B61-8F67-863EC62A68B1}"/>
            </c:ext>
          </c:extLst>
        </c:ser>
        <c:ser>
          <c:idx val="7"/>
          <c:order val="8"/>
          <c:tx>
            <c:v>Normalkraft8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79C2-4B61-8F67-863EC62A68B1}"/>
              </c:ext>
            </c:extLst>
          </c:dPt>
          <c:xVal>
            <c:numRef>
              <c:f>PlotN!$AB$10:$AO$10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PlotN!$AR$10:$BE$10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79C2-4B61-8F67-863EC62A68B1}"/>
            </c:ext>
          </c:extLst>
        </c:ser>
        <c:ser>
          <c:idx val="8"/>
          <c:order val="9"/>
          <c:tx>
            <c:v>Normalkraft9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79C2-4B61-8F67-863EC62A68B1}"/>
              </c:ext>
            </c:extLst>
          </c:dPt>
          <c:xVal>
            <c:numRef>
              <c:f>PlotN!$AB$11:$AO$11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PlotN!$AR$11:$BE$11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79C2-4B61-8F67-863EC62A68B1}"/>
            </c:ext>
          </c:extLst>
        </c:ser>
        <c:ser>
          <c:idx val="9"/>
          <c:order val="10"/>
          <c:tx>
            <c:v>Normalkraft10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79C2-4B61-8F67-863EC62A68B1}"/>
              </c:ext>
            </c:extLst>
          </c:dPt>
          <c:xVal>
            <c:numRef>
              <c:f>PlotN!$AB$12:$AO$12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PlotN!$AR$12:$BE$12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E-79C2-4B61-8F67-863EC62A68B1}"/>
            </c:ext>
          </c:extLst>
        </c:ser>
        <c:ser>
          <c:idx val="10"/>
          <c:order val="11"/>
          <c:tx>
            <c:v>Normalkraft11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79C2-4B61-8F67-863EC62A68B1}"/>
              </c:ext>
            </c:extLst>
          </c:dPt>
          <c:xVal>
            <c:numRef>
              <c:f>PlotN!$AB$13:$AO$13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PlotN!$AR$13:$BE$13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1-79C2-4B61-8F67-863EC62A68B1}"/>
            </c:ext>
          </c:extLst>
        </c:ser>
        <c:ser>
          <c:idx val="11"/>
          <c:order val="12"/>
          <c:tx>
            <c:v>Normalkraft12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79C2-4B61-8F67-863EC62A68B1}"/>
              </c:ext>
            </c:extLst>
          </c:dPt>
          <c:xVal>
            <c:numRef>
              <c:f>PlotN!$AB$14:$AO$14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PlotN!$AR$14:$BE$14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4-79C2-4B61-8F67-863EC62A68B1}"/>
            </c:ext>
          </c:extLst>
        </c:ser>
        <c:ser>
          <c:idx val="12"/>
          <c:order val="13"/>
          <c:tx>
            <c:v>Normalkraft13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6-79C2-4B61-8F67-863EC62A68B1}"/>
              </c:ext>
            </c:extLst>
          </c:dPt>
          <c:xVal>
            <c:numRef>
              <c:f>PlotN!$AB$15:$AO$15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PlotN!$AR$15:$BE$15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7-79C2-4B61-8F67-863EC62A68B1}"/>
            </c:ext>
          </c:extLst>
        </c:ser>
        <c:ser>
          <c:idx val="13"/>
          <c:order val="14"/>
          <c:tx>
            <c:v>Normalkraft14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79C2-4B61-8F67-863EC62A68B1}"/>
              </c:ext>
            </c:extLst>
          </c:dPt>
          <c:xVal>
            <c:numRef>
              <c:f>PlotN!$AB$16:$AO$16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PlotN!$AR$16:$BE$16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A-79C2-4B61-8F67-863EC62A68B1}"/>
            </c:ext>
          </c:extLst>
        </c:ser>
        <c:ser>
          <c:idx val="14"/>
          <c:order val="15"/>
          <c:tx>
            <c:v>Normalkraft15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C-79C2-4B61-8F67-863EC62A68B1}"/>
              </c:ext>
            </c:extLst>
          </c:dPt>
          <c:xVal>
            <c:numRef>
              <c:f>PlotN!$AB$17:$AO$17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PlotN!$AR$17:$BE$17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D-79C2-4B61-8F67-863EC62A68B1}"/>
            </c:ext>
          </c:extLst>
        </c:ser>
        <c:ser>
          <c:idx val="15"/>
          <c:order val="16"/>
          <c:tx>
            <c:v>Normalkraft16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79C2-4B61-8F67-863EC62A68B1}"/>
              </c:ext>
            </c:extLst>
          </c:dPt>
          <c:xVal>
            <c:numRef>
              <c:f>PlotN!$AB$18:$AO$18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PlotN!$AR$18:$BE$18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0-79C2-4B61-8F67-863EC62A68B1}"/>
            </c:ext>
          </c:extLst>
        </c:ser>
        <c:ser>
          <c:idx val="16"/>
          <c:order val="17"/>
          <c:tx>
            <c:v>Normalkraft17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2-79C2-4B61-8F67-863EC62A68B1}"/>
              </c:ext>
            </c:extLst>
          </c:dPt>
          <c:xVal>
            <c:numRef>
              <c:f>PlotN!$AB$19:$AO$19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PlotN!$AR$19:$BE$19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3-79C2-4B61-8F67-863EC62A68B1}"/>
            </c:ext>
          </c:extLst>
        </c:ser>
        <c:ser>
          <c:idx val="17"/>
          <c:order val="18"/>
          <c:tx>
            <c:v>Normalkraft18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79C2-4B61-8F67-863EC62A68B1}"/>
              </c:ext>
            </c:extLst>
          </c:dPt>
          <c:xVal>
            <c:numRef>
              <c:f>PlotN!$AB$20:$AO$20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PlotN!$AR$20:$BE$20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6-79C2-4B61-8F67-863EC62A68B1}"/>
            </c:ext>
          </c:extLst>
        </c:ser>
        <c:ser>
          <c:idx val="18"/>
          <c:order val="19"/>
          <c:tx>
            <c:v>Normalkraft19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8-79C2-4B61-8F67-863EC62A68B1}"/>
              </c:ext>
            </c:extLst>
          </c:dPt>
          <c:xVal>
            <c:numRef>
              <c:f>PlotN!$AB$21:$AO$21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PlotN!$AR$21:$BE$21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9-79C2-4B61-8F67-863EC62A68B1}"/>
            </c:ext>
          </c:extLst>
        </c:ser>
        <c:ser>
          <c:idx val="19"/>
          <c:order val="20"/>
          <c:tx>
            <c:v>Normalkraft20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79C2-4B61-8F67-863EC62A68B1}"/>
              </c:ext>
            </c:extLst>
          </c:dPt>
          <c:xVal>
            <c:numRef>
              <c:f>PlotN!$AB$22:$AO$22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PlotN!$AR$22:$BE$22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C-79C2-4B61-8F67-863EC62A68B1}"/>
            </c:ext>
          </c:extLst>
        </c:ser>
        <c:ser>
          <c:idx val="21"/>
          <c:order val="21"/>
          <c:tx>
            <c:v>Normalkraft21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E-79C2-4B61-8F67-863EC62A68B1}"/>
              </c:ext>
            </c:extLst>
          </c:dPt>
          <c:xVal>
            <c:numRef>
              <c:f>PlotN!$AB$23:$AO$23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PlotN!$AR$23:$BE$23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F-79C2-4B61-8F67-863EC62A68B1}"/>
            </c:ext>
          </c:extLst>
        </c:ser>
        <c:ser>
          <c:idx val="22"/>
          <c:order val="22"/>
          <c:tx>
            <c:v>Normalkraft22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1-79C2-4B61-8F67-863EC62A68B1}"/>
              </c:ext>
            </c:extLst>
          </c:dPt>
          <c:xVal>
            <c:numRef>
              <c:f>PlotN!$AB$24:$AO$24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PlotN!$AR$24:$BE$24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2-79C2-4B61-8F67-863EC62A68B1}"/>
            </c:ext>
          </c:extLst>
        </c:ser>
        <c:ser>
          <c:idx val="23"/>
          <c:order val="23"/>
          <c:tx>
            <c:v>Normalkraft23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4-79C2-4B61-8F67-863EC62A68B1}"/>
              </c:ext>
            </c:extLst>
          </c:dPt>
          <c:xVal>
            <c:numRef>
              <c:f>PlotN!$AB$25:$AO$25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PlotN!$AR$25:$BE$25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5-79C2-4B61-8F67-863EC62A68B1}"/>
            </c:ext>
          </c:extLst>
        </c:ser>
        <c:ser>
          <c:idx val="24"/>
          <c:order val="24"/>
          <c:tx>
            <c:v>Normalkraft24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7-79C2-4B61-8F67-863EC62A68B1}"/>
              </c:ext>
            </c:extLst>
          </c:dPt>
          <c:xVal>
            <c:numRef>
              <c:f>PlotN!$AB$26:$AO$26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PlotN!$AR$26:$BE$26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8-79C2-4B61-8F67-863EC62A68B1}"/>
            </c:ext>
          </c:extLst>
        </c:ser>
        <c:ser>
          <c:idx val="25"/>
          <c:order val="25"/>
          <c:tx>
            <c:v>Normalkraft25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A-79C2-4B61-8F67-863EC62A68B1}"/>
              </c:ext>
            </c:extLst>
          </c:dPt>
          <c:xVal>
            <c:numRef>
              <c:f>PlotN!$AB$27:$AO$27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PlotN!$AR$27:$BE$27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B-79C2-4B61-8F67-863EC62A68B1}"/>
            </c:ext>
          </c:extLst>
        </c:ser>
        <c:ser>
          <c:idx val="26"/>
          <c:order val="26"/>
          <c:tx>
            <c:v>Normalkraft26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D-79C2-4B61-8F67-863EC62A68B1}"/>
              </c:ext>
            </c:extLst>
          </c:dPt>
          <c:xVal>
            <c:numRef>
              <c:f>PlotN!$AB$28:$AO$28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PlotN!$AR$28:$BE$28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E-79C2-4B61-8F67-863EC62A68B1}"/>
            </c:ext>
          </c:extLst>
        </c:ser>
        <c:ser>
          <c:idx val="27"/>
          <c:order val="27"/>
          <c:tx>
            <c:v>Normalkraft27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0-79C2-4B61-8F67-863EC62A68B1}"/>
              </c:ext>
            </c:extLst>
          </c:dPt>
          <c:xVal>
            <c:numRef>
              <c:f>PlotN!$AB$29:$AO$29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PlotN!$AR$29:$BE$29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1-79C2-4B61-8F67-863EC62A68B1}"/>
            </c:ext>
          </c:extLst>
        </c:ser>
        <c:ser>
          <c:idx val="28"/>
          <c:order val="28"/>
          <c:tx>
            <c:v>Normalkraft28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3-79C2-4B61-8F67-863EC62A68B1}"/>
              </c:ext>
            </c:extLst>
          </c:dPt>
          <c:xVal>
            <c:numRef>
              <c:f>PlotN!$AB$30:$AO$30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PlotN!$AR$30:$BE$30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4-79C2-4B61-8F67-863EC62A68B1}"/>
            </c:ext>
          </c:extLst>
        </c:ser>
        <c:ser>
          <c:idx val="29"/>
          <c:order val="29"/>
          <c:tx>
            <c:v>Normalkraft29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6-79C2-4B61-8F67-863EC62A68B1}"/>
              </c:ext>
            </c:extLst>
          </c:dPt>
          <c:xVal>
            <c:numRef>
              <c:f>PlotN!$AB$31:$AO$31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PlotN!$AR$31:$BE$31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7-79C2-4B61-8F67-863EC62A68B1}"/>
            </c:ext>
          </c:extLst>
        </c:ser>
        <c:ser>
          <c:idx val="30"/>
          <c:order val="30"/>
          <c:tx>
            <c:v>Normalkraft30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9-79C2-4B61-8F67-863EC62A68B1}"/>
              </c:ext>
            </c:extLst>
          </c:dPt>
          <c:xVal>
            <c:numRef>
              <c:f>PlotN!$AB$32:$AO$32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PlotN!$AR$32:$BE$32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A-79C2-4B61-8F67-863EC62A68B1}"/>
            </c:ext>
          </c:extLst>
        </c:ser>
        <c:ser>
          <c:idx val="31"/>
          <c:order val="31"/>
          <c:tx>
            <c:v>Normalkraft31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C-79C2-4B61-8F67-863EC62A68B1}"/>
              </c:ext>
            </c:extLst>
          </c:dPt>
          <c:xVal>
            <c:numRef>
              <c:f>PlotN!$AB$33:$AO$33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PlotN!$AR$33:$BE$33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D-79C2-4B61-8F67-863EC62A68B1}"/>
            </c:ext>
          </c:extLst>
        </c:ser>
        <c:ser>
          <c:idx val="32"/>
          <c:order val="32"/>
          <c:tx>
            <c:v>Normalkraft32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F-79C2-4B61-8F67-863EC62A68B1}"/>
              </c:ext>
            </c:extLst>
          </c:dPt>
          <c:xVal>
            <c:numRef>
              <c:f>PlotN!$AB$34:$AO$34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PlotN!$AR$34:$BE$34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0-79C2-4B61-8F67-863EC62A68B1}"/>
            </c:ext>
          </c:extLst>
        </c:ser>
        <c:ser>
          <c:idx val="33"/>
          <c:order val="33"/>
          <c:tx>
            <c:v>Normalkraft33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2-79C2-4B61-8F67-863EC62A68B1}"/>
              </c:ext>
            </c:extLst>
          </c:dPt>
          <c:xVal>
            <c:numRef>
              <c:f>PlotN!$AB$35:$AO$35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PlotN!$AR$35:$BE$35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3-79C2-4B61-8F67-863EC62A68B1}"/>
            </c:ext>
          </c:extLst>
        </c:ser>
        <c:ser>
          <c:idx val="34"/>
          <c:order val="34"/>
          <c:tx>
            <c:v>Normalkraft34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5-79C2-4B61-8F67-863EC62A68B1}"/>
              </c:ext>
            </c:extLst>
          </c:dPt>
          <c:xVal>
            <c:numRef>
              <c:f>PlotN!$AB$36:$AO$36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PlotN!$AR$36:$BE$36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6-79C2-4B61-8F67-863EC62A68B1}"/>
            </c:ext>
          </c:extLst>
        </c:ser>
        <c:ser>
          <c:idx val="35"/>
          <c:order val="35"/>
          <c:tx>
            <c:v>Normalkraft35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8-79C2-4B61-8F67-863EC62A68B1}"/>
              </c:ext>
            </c:extLst>
          </c:dPt>
          <c:xVal>
            <c:numRef>
              <c:f>PlotN!$AB$37:$AO$37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PlotN!$AR$37:$BE$37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9-79C2-4B61-8F67-863EC62A68B1}"/>
            </c:ext>
          </c:extLst>
        </c:ser>
        <c:ser>
          <c:idx val="36"/>
          <c:order val="36"/>
          <c:tx>
            <c:v>Normalkraft36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B-79C2-4B61-8F67-863EC62A68B1}"/>
              </c:ext>
            </c:extLst>
          </c:dPt>
          <c:xVal>
            <c:numRef>
              <c:f>PlotN!$AB$38:$AO$38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PlotN!$AR$38:$BE$38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C-79C2-4B61-8F67-863EC62A68B1}"/>
            </c:ext>
          </c:extLst>
        </c:ser>
        <c:ser>
          <c:idx val="37"/>
          <c:order val="37"/>
          <c:tx>
            <c:v>Normalkraft37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E-79C2-4B61-8F67-863EC62A68B1}"/>
              </c:ext>
            </c:extLst>
          </c:dPt>
          <c:xVal>
            <c:numRef>
              <c:f>PlotN!$AB$39:$AO$39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PlotN!$AR$39:$BE$39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F-79C2-4B61-8F67-863EC62A68B1}"/>
            </c:ext>
          </c:extLst>
        </c:ser>
        <c:ser>
          <c:idx val="38"/>
          <c:order val="38"/>
          <c:tx>
            <c:v>Normalkraft38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1-79C2-4B61-8F67-863EC62A68B1}"/>
              </c:ext>
            </c:extLst>
          </c:dPt>
          <c:xVal>
            <c:numRef>
              <c:f>PlotN!$AB$40:$AO$40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PlotN!$AR$40:$BE$40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2-79C2-4B61-8F67-863EC62A68B1}"/>
            </c:ext>
          </c:extLst>
        </c:ser>
        <c:ser>
          <c:idx val="39"/>
          <c:order val="39"/>
          <c:tx>
            <c:v>Normalkraft39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4-79C2-4B61-8F67-863EC62A68B1}"/>
              </c:ext>
            </c:extLst>
          </c:dPt>
          <c:xVal>
            <c:numRef>
              <c:f>PlotN!$AB$41:$AO$41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PlotN!$AR$41:$BE$41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5-79C2-4B61-8F67-863EC62A68B1}"/>
            </c:ext>
          </c:extLst>
        </c:ser>
        <c:ser>
          <c:idx val="40"/>
          <c:order val="40"/>
          <c:tx>
            <c:v>Normalkraft40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7-79C2-4B61-8F67-863EC62A68B1}"/>
              </c:ext>
            </c:extLst>
          </c:dPt>
          <c:xVal>
            <c:numRef>
              <c:f>PlotN!$AB$42:$AO$42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PlotN!$AR$42:$BE$42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8-79C2-4B61-8F67-863EC62A68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8972480"/>
        <c:axId val="538973264"/>
      </c:scatterChart>
      <c:valAx>
        <c:axId val="538972480"/>
        <c:scaling>
          <c:orientation val="minMax"/>
        </c:scaling>
        <c:delete val="1"/>
        <c:axPos val="b"/>
        <c:numFmt formatCode="General" sourceLinked="1"/>
        <c:majorTickMark val="in"/>
        <c:minorTickMark val="out"/>
        <c:tickLblPos val="none"/>
        <c:crossAx val="538973264"/>
        <c:crosses val="max"/>
        <c:crossBetween val="midCat"/>
        <c:majorUnit val="1.0000000000000004E-6"/>
      </c:valAx>
      <c:valAx>
        <c:axId val="538973264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one"/>
        <c:crossAx val="538972480"/>
        <c:crosses val="max"/>
        <c:crossBetween val="midCat"/>
        <c:majorUnit val="1.0000000000000004E-6"/>
      </c:valAx>
      <c:spPr>
        <a:solidFill>
          <a:srgbClr val="C0C0C0"/>
        </a:solidFill>
        <a:ln w="25400">
          <a:solidFill>
            <a:sysClr val="window" lastClr="FFFFFF">
              <a:lumMod val="65000"/>
            </a:sys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905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95" footer="0.4921259845000019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1.7272528433945757E-2"/>
          <c:y val="1.4288347835798264E-2"/>
          <c:w val="0.95945446873636275"/>
          <c:h val="0.96441605379053008"/>
        </c:manualLayout>
      </c:layout>
      <c:scatterChart>
        <c:scatterStyle val="lineMarker"/>
        <c:varyColors val="0"/>
        <c:ser>
          <c:idx val="20"/>
          <c:order val="0"/>
          <c:tx>
            <c:v>BoundingBox21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PlotQ!$BH$6:$BH$9</c:f>
              <c:numCache>
                <c:formatCode>General</c:formatCode>
                <c:ptCount val="4"/>
                <c:pt idx="0">
                  <c:v>-3.021715655728384</c:v>
                </c:pt>
                <c:pt idx="1">
                  <c:v>13.021715655728384</c:v>
                </c:pt>
                <c:pt idx="2">
                  <c:v>13.021715655728384</c:v>
                </c:pt>
                <c:pt idx="3">
                  <c:v>-3.021715655728384</c:v>
                </c:pt>
              </c:numCache>
            </c:numRef>
          </c:xVal>
          <c:yVal>
            <c:numRef>
              <c:f>PlotQ!$BI$6:$BI$9</c:f>
              <c:numCache>
                <c:formatCode>General</c:formatCode>
                <c:ptCount val="4"/>
                <c:pt idx="0">
                  <c:v>11.748923449592599</c:v>
                </c:pt>
                <c:pt idx="1">
                  <c:v>11.748923449592599</c:v>
                </c:pt>
                <c:pt idx="2">
                  <c:v>-4.2945078618641688</c:v>
                </c:pt>
                <c:pt idx="3">
                  <c:v>-4.2945078618641688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58-47EA-8A60-19D1F77CD0EA}"/>
            </c:ext>
          </c:extLst>
        </c:ser>
        <c:ser>
          <c:idx val="0"/>
          <c:order val="1"/>
          <c:tx>
            <c:v>Querkraft1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458-47EA-8A60-19D1F77CD0EA}"/>
              </c:ext>
            </c:extLst>
          </c:dPt>
          <c:xVal>
            <c:numRef>
              <c:f>PlotQ!$AB$3:$AO$3</c:f>
              <c:numCache>
                <c:formatCode>General</c:formatCode>
                <c:ptCount val="14"/>
                <c:pt idx="0">
                  <c:v>0.47289705715998165</c:v>
                </c:pt>
                <c:pt idx="1">
                  <c:v>0.47266896219448556</c:v>
                </c:pt>
                <c:pt idx="2">
                  <c:v>0.47207046667365066</c:v>
                </c:pt>
                <c:pt idx="3">
                  <c:v>0.47124169397796645</c:v>
                </c:pt>
                <c:pt idx="4">
                  <c:v>0.47032662644335543</c:v>
                </c:pt>
                <c:pt idx="5">
                  <c:v>0.46946008410172957</c:v>
                </c:pt>
                <c:pt idx="6">
                  <c:v>0.46875699014134714</c:v>
                </c:pt>
                <c:pt idx="7">
                  <c:v>0.46830432791107429</c:v>
                </c:pt>
                <c:pt idx="8">
                  <c:v>0.46815573384887943</c:v>
                </c:pt>
                <c:pt idx="9">
                  <c:v>0.46832845759635988</c:v>
                </c:pt>
                <c:pt idx="10">
                  <c:v>0.46880243232876306</c:v>
                </c:pt>
                <c:pt idx="11">
                  <c:v>0</c:v>
                </c:pt>
                <c:pt idx="12">
                  <c:v>0</c:v>
                </c:pt>
                <c:pt idx="13">
                  <c:v>0.47289705715998165</c:v>
                </c:pt>
              </c:numCache>
            </c:numRef>
          </c:xVal>
          <c:yVal>
            <c:numRef>
              <c:f>PlotQ!$AR$3:$BE$3</c:f>
              <c:numCache>
                <c:formatCode>General</c:formatCode>
                <c:ptCount val="14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10</c:v>
                </c:pt>
                <c:pt idx="13">
                  <c:v>10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458-47EA-8A60-19D1F77CD0EA}"/>
            </c:ext>
          </c:extLst>
        </c:ser>
        <c:ser>
          <c:idx val="1"/>
          <c:order val="2"/>
          <c:tx>
            <c:v>Querkraft2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458-47EA-8A60-19D1F77CD0EA}"/>
              </c:ext>
            </c:extLst>
          </c:dPt>
          <c:xVal>
            <c:numRef>
              <c:f>PlotQ!$AB$4:$AO$4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PlotQ!$AR$4:$BE$4</c:f>
              <c:numCache>
                <c:formatCode>General</c:formatCode>
                <c:ptCount val="14"/>
                <c:pt idx="0">
                  <c:v>2.1476045545970823</c:v>
                </c:pt>
                <c:pt idx="1">
                  <c:v>1.681909690447962</c:v>
                </c:pt>
                <c:pt idx="2">
                  <c:v>1.215226981242209</c:v>
                </c:pt>
                <c:pt idx="3">
                  <c:v>0.74613790102518407</c:v>
                </c:pt>
                <c:pt idx="4">
                  <c:v>0.27464618588820783</c:v>
                </c:pt>
                <c:pt idx="5">
                  <c:v>-0.19811941698142169</c:v>
                </c:pt>
                <c:pt idx="6">
                  <c:v>-0.6705335875559465</c:v>
                </c:pt>
                <c:pt idx="7">
                  <c:v>-1.1412412318603888</c:v>
                </c:pt>
                <c:pt idx="8">
                  <c:v>-1.609834320169407</c:v>
                </c:pt>
                <c:pt idx="9">
                  <c:v>-2.0772289207437544</c:v>
                </c:pt>
                <c:pt idx="10">
                  <c:v>-2.5455844122715705</c:v>
                </c:pt>
                <c:pt idx="11">
                  <c:v>0</c:v>
                </c:pt>
                <c:pt idx="12">
                  <c:v>0</c:v>
                </c:pt>
                <c:pt idx="13">
                  <c:v>2.1476045545970823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7458-47EA-8A60-19D1F77CD0EA}"/>
            </c:ext>
          </c:extLst>
        </c:ser>
        <c:ser>
          <c:idx val="2"/>
          <c:order val="3"/>
          <c:tx>
            <c:v>Querkraft3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7458-47EA-8A60-19D1F77CD0EA}"/>
              </c:ext>
            </c:extLst>
          </c:dPt>
          <c:xVal>
            <c:numRef>
              <c:f>PlotQ!$AB$5:$AO$5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PlotQ!$AR$5:$BE$5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7458-47EA-8A60-19D1F77CD0EA}"/>
            </c:ext>
          </c:extLst>
        </c:ser>
        <c:ser>
          <c:idx val="3"/>
          <c:order val="4"/>
          <c:tx>
            <c:v>Querkraft4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458-47EA-8A60-19D1F77CD0EA}"/>
              </c:ext>
            </c:extLst>
          </c:dPt>
          <c:xVal>
            <c:numRef>
              <c:f>PlotQ!$AB$6:$AO$6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PlotQ!$AR$6:$BE$6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7458-47EA-8A60-19D1F77CD0EA}"/>
            </c:ext>
          </c:extLst>
        </c:ser>
        <c:ser>
          <c:idx val="4"/>
          <c:order val="5"/>
          <c:tx>
            <c:v>Querkraft5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7458-47EA-8A60-19D1F77CD0EA}"/>
              </c:ext>
            </c:extLst>
          </c:dPt>
          <c:xVal>
            <c:numRef>
              <c:f>PlotQ!$AB$7:$AO$7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PlotQ!$AR$7:$BE$7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7458-47EA-8A60-19D1F77CD0EA}"/>
            </c:ext>
          </c:extLst>
        </c:ser>
        <c:ser>
          <c:idx val="5"/>
          <c:order val="6"/>
          <c:tx>
            <c:v>Querkraft6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458-47EA-8A60-19D1F77CD0EA}"/>
              </c:ext>
            </c:extLst>
          </c:dPt>
          <c:xVal>
            <c:numRef>
              <c:f>PlotQ!$AB$8:$AO$8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PlotQ!$AR$8:$BE$8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7458-47EA-8A60-19D1F77CD0EA}"/>
            </c:ext>
          </c:extLst>
        </c:ser>
        <c:ser>
          <c:idx val="6"/>
          <c:order val="7"/>
          <c:tx>
            <c:v>Querkraft7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7458-47EA-8A60-19D1F77CD0EA}"/>
              </c:ext>
            </c:extLst>
          </c:dPt>
          <c:xVal>
            <c:numRef>
              <c:f>PlotQ!$AB$9:$AO$9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PlotQ!$AR$9:$BE$9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7458-47EA-8A60-19D1F77CD0EA}"/>
            </c:ext>
          </c:extLst>
        </c:ser>
        <c:ser>
          <c:idx val="7"/>
          <c:order val="8"/>
          <c:tx>
            <c:v>Querkraft8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7458-47EA-8A60-19D1F77CD0EA}"/>
              </c:ext>
            </c:extLst>
          </c:dPt>
          <c:xVal>
            <c:numRef>
              <c:f>PlotQ!$AB$10:$AO$10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PlotQ!$AR$10:$BE$10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7458-47EA-8A60-19D1F77CD0EA}"/>
            </c:ext>
          </c:extLst>
        </c:ser>
        <c:ser>
          <c:idx val="8"/>
          <c:order val="9"/>
          <c:tx>
            <c:v>Querkraft9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7458-47EA-8A60-19D1F77CD0EA}"/>
              </c:ext>
            </c:extLst>
          </c:dPt>
          <c:xVal>
            <c:numRef>
              <c:f>PlotQ!$AB$11:$AO$11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PlotQ!$AR$11:$BE$11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7458-47EA-8A60-19D1F77CD0EA}"/>
            </c:ext>
          </c:extLst>
        </c:ser>
        <c:ser>
          <c:idx val="9"/>
          <c:order val="10"/>
          <c:tx>
            <c:v>Querkraft10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7458-47EA-8A60-19D1F77CD0EA}"/>
              </c:ext>
            </c:extLst>
          </c:dPt>
          <c:xVal>
            <c:numRef>
              <c:f>PlotQ!$AB$12:$AO$12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PlotQ!$AR$12:$BE$12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E-7458-47EA-8A60-19D1F77CD0EA}"/>
            </c:ext>
          </c:extLst>
        </c:ser>
        <c:ser>
          <c:idx val="10"/>
          <c:order val="11"/>
          <c:tx>
            <c:v>Querkraft11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7458-47EA-8A60-19D1F77CD0EA}"/>
              </c:ext>
            </c:extLst>
          </c:dPt>
          <c:xVal>
            <c:numRef>
              <c:f>PlotQ!$AB$13:$AO$13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PlotQ!$AR$13:$BE$13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1-7458-47EA-8A60-19D1F77CD0EA}"/>
            </c:ext>
          </c:extLst>
        </c:ser>
        <c:ser>
          <c:idx val="11"/>
          <c:order val="12"/>
          <c:tx>
            <c:v>Querkraft12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7458-47EA-8A60-19D1F77CD0EA}"/>
              </c:ext>
            </c:extLst>
          </c:dPt>
          <c:xVal>
            <c:numRef>
              <c:f>PlotQ!$AB$14:$AO$14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PlotQ!$AR$14:$BE$14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4-7458-47EA-8A60-19D1F77CD0EA}"/>
            </c:ext>
          </c:extLst>
        </c:ser>
        <c:ser>
          <c:idx val="12"/>
          <c:order val="13"/>
          <c:tx>
            <c:v>Querkraft13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6-7458-47EA-8A60-19D1F77CD0EA}"/>
              </c:ext>
            </c:extLst>
          </c:dPt>
          <c:xVal>
            <c:numRef>
              <c:f>PlotQ!$AB$15:$AO$15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PlotQ!$AR$15:$BE$15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7-7458-47EA-8A60-19D1F77CD0EA}"/>
            </c:ext>
          </c:extLst>
        </c:ser>
        <c:ser>
          <c:idx val="13"/>
          <c:order val="14"/>
          <c:tx>
            <c:v>Querkraft14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7458-47EA-8A60-19D1F77CD0EA}"/>
              </c:ext>
            </c:extLst>
          </c:dPt>
          <c:xVal>
            <c:numRef>
              <c:f>PlotQ!$AB$16:$AO$16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PlotQ!$AR$16:$BE$16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A-7458-47EA-8A60-19D1F77CD0EA}"/>
            </c:ext>
          </c:extLst>
        </c:ser>
        <c:ser>
          <c:idx val="14"/>
          <c:order val="15"/>
          <c:tx>
            <c:v>Querkraft15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C-7458-47EA-8A60-19D1F77CD0EA}"/>
              </c:ext>
            </c:extLst>
          </c:dPt>
          <c:xVal>
            <c:numRef>
              <c:f>PlotQ!$AB$17:$AO$17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PlotQ!$AR$17:$BE$17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D-7458-47EA-8A60-19D1F77CD0EA}"/>
            </c:ext>
          </c:extLst>
        </c:ser>
        <c:ser>
          <c:idx val="15"/>
          <c:order val="16"/>
          <c:tx>
            <c:v>Querkraft16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7458-47EA-8A60-19D1F77CD0EA}"/>
              </c:ext>
            </c:extLst>
          </c:dPt>
          <c:xVal>
            <c:numRef>
              <c:f>PlotQ!$AB$18:$AO$18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PlotQ!$AR$18:$BE$18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0-7458-47EA-8A60-19D1F77CD0EA}"/>
            </c:ext>
          </c:extLst>
        </c:ser>
        <c:ser>
          <c:idx val="16"/>
          <c:order val="17"/>
          <c:tx>
            <c:v>Querkraft17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2-7458-47EA-8A60-19D1F77CD0EA}"/>
              </c:ext>
            </c:extLst>
          </c:dPt>
          <c:xVal>
            <c:numRef>
              <c:f>PlotQ!$AB$19:$AO$19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PlotQ!$AR$19:$BE$19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3-7458-47EA-8A60-19D1F77CD0EA}"/>
            </c:ext>
          </c:extLst>
        </c:ser>
        <c:ser>
          <c:idx val="17"/>
          <c:order val="18"/>
          <c:tx>
            <c:v>Querkraft18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7458-47EA-8A60-19D1F77CD0EA}"/>
              </c:ext>
            </c:extLst>
          </c:dPt>
          <c:xVal>
            <c:numRef>
              <c:f>PlotQ!$AB$20:$AO$20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PlotQ!$AR$20:$BE$20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6-7458-47EA-8A60-19D1F77CD0EA}"/>
            </c:ext>
          </c:extLst>
        </c:ser>
        <c:ser>
          <c:idx val="18"/>
          <c:order val="19"/>
          <c:tx>
            <c:v>Querkraft19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8-7458-47EA-8A60-19D1F77CD0EA}"/>
              </c:ext>
            </c:extLst>
          </c:dPt>
          <c:xVal>
            <c:numRef>
              <c:f>PlotQ!$AB$21:$AO$21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PlotQ!$AR$21:$BE$21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9-7458-47EA-8A60-19D1F77CD0EA}"/>
            </c:ext>
          </c:extLst>
        </c:ser>
        <c:ser>
          <c:idx val="19"/>
          <c:order val="20"/>
          <c:tx>
            <c:v>Querkraft20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7458-47EA-8A60-19D1F77CD0EA}"/>
              </c:ext>
            </c:extLst>
          </c:dPt>
          <c:xVal>
            <c:numRef>
              <c:f>PlotQ!$AB$22:$AO$22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PlotQ!$AR$22:$BE$22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C-7458-47EA-8A60-19D1F77CD0EA}"/>
            </c:ext>
          </c:extLst>
        </c:ser>
        <c:ser>
          <c:idx val="21"/>
          <c:order val="21"/>
          <c:tx>
            <c:v>Querkraft21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E-7458-47EA-8A60-19D1F77CD0EA}"/>
              </c:ext>
            </c:extLst>
          </c:dPt>
          <c:xVal>
            <c:numRef>
              <c:f>PlotQ!$AB$23:$AO$23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PlotQ!$AR$23:$BE$23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F-7458-47EA-8A60-19D1F77CD0EA}"/>
            </c:ext>
          </c:extLst>
        </c:ser>
        <c:ser>
          <c:idx val="22"/>
          <c:order val="22"/>
          <c:tx>
            <c:v>Querkraft22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1-7458-47EA-8A60-19D1F77CD0EA}"/>
              </c:ext>
            </c:extLst>
          </c:dPt>
          <c:xVal>
            <c:numRef>
              <c:f>PlotQ!$AB$24:$AO$24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PlotQ!$AR$24:$BE$24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2-7458-47EA-8A60-19D1F77CD0EA}"/>
            </c:ext>
          </c:extLst>
        </c:ser>
        <c:ser>
          <c:idx val="23"/>
          <c:order val="23"/>
          <c:tx>
            <c:v>Querkraft23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4-7458-47EA-8A60-19D1F77CD0EA}"/>
              </c:ext>
            </c:extLst>
          </c:dPt>
          <c:xVal>
            <c:numRef>
              <c:f>PlotQ!$AB$25:$AO$25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PlotQ!$AR$25:$BE$25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5-7458-47EA-8A60-19D1F77CD0EA}"/>
            </c:ext>
          </c:extLst>
        </c:ser>
        <c:ser>
          <c:idx val="24"/>
          <c:order val="24"/>
          <c:tx>
            <c:v>Querkraft24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7-7458-47EA-8A60-19D1F77CD0EA}"/>
              </c:ext>
            </c:extLst>
          </c:dPt>
          <c:xVal>
            <c:numRef>
              <c:f>PlotQ!$AB$26:$AO$26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PlotQ!$AR$26:$BE$26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8-7458-47EA-8A60-19D1F77CD0EA}"/>
            </c:ext>
          </c:extLst>
        </c:ser>
        <c:ser>
          <c:idx val="25"/>
          <c:order val="25"/>
          <c:tx>
            <c:v>Querkraft25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A-7458-47EA-8A60-19D1F77CD0EA}"/>
              </c:ext>
            </c:extLst>
          </c:dPt>
          <c:xVal>
            <c:numRef>
              <c:f>PlotQ!$AB$27:$AO$27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PlotQ!$AR$27:$BE$27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B-7458-47EA-8A60-19D1F77CD0EA}"/>
            </c:ext>
          </c:extLst>
        </c:ser>
        <c:ser>
          <c:idx val="26"/>
          <c:order val="26"/>
          <c:tx>
            <c:v>Querkraft26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D-7458-47EA-8A60-19D1F77CD0EA}"/>
              </c:ext>
            </c:extLst>
          </c:dPt>
          <c:xVal>
            <c:numRef>
              <c:f>PlotQ!$AB$28:$AO$28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PlotQ!$AR$28:$BE$28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E-7458-47EA-8A60-19D1F77CD0EA}"/>
            </c:ext>
          </c:extLst>
        </c:ser>
        <c:ser>
          <c:idx val="27"/>
          <c:order val="27"/>
          <c:tx>
            <c:v>Querkraft27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0-7458-47EA-8A60-19D1F77CD0EA}"/>
              </c:ext>
            </c:extLst>
          </c:dPt>
          <c:xVal>
            <c:numRef>
              <c:f>PlotQ!$AB$29:$AO$29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PlotQ!$AR$29:$BE$29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1-7458-47EA-8A60-19D1F77CD0EA}"/>
            </c:ext>
          </c:extLst>
        </c:ser>
        <c:ser>
          <c:idx val="28"/>
          <c:order val="28"/>
          <c:tx>
            <c:v>Querkraft28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3-7458-47EA-8A60-19D1F77CD0EA}"/>
              </c:ext>
            </c:extLst>
          </c:dPt>
          <c:xVal>
            <c:numRef>
              <c:f>PlotQ!$AB$30:$AO$30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PlotQ!$AR$30:$BE$30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4-7458-47EA-8A60-19D1F77CD0EA}"/>
            </c:ext>
          </c:extLst>
        </c:ser>
        <c:ser>
          <c:idx val="29"/>
          <c:order val="29"/>
          <c:tx>
            <c:v>Querkraft29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6-7458-47EA-8A60-19D1F77CD0EA}"/>
              </c:ext>
            </c:extLst>
          </c:dPt>
          <c:xVal>
            <c:numRef>
              <c:f>PlotQ!$AB$31:$AO$31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PlotQ!$AR$31:$BE$31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7-7458-47EA-8A60-19D1F77CD0EA}"/>
            </c:ext>
          </c:extLst>
        </c:ser>
        <c:ser>
          <c:idx val="30"/>
          <c:order val="30"/>
          <c:tx>
            <c:v>Querkraft30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9-7458-47EA-8A60-19D1F77CD0EA}"/>
              </c:ext>
            </c:extLst>
          </c:dPt>
          <c:xVal>
            <c:numRef>
              <c:f>PlotQ!$AB$32:$AO$32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PlotQ!$AR$32:$BE$32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A-7458-47EA-8A60-19D1F77CD0EA}"/>
            </c:ext>
          </c:extLst>
        </c:ser>
        <c:ser>
          <c:idx val="31"/>
          <c:order val="31"/>
          <c:tx>
            <c:v>Querkraft31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C-7458-47EA-8A60-19D1F77CD0EA}"/>
              </c:ext>
            </c:extLst>
          </c:dPt>
          <c:xVal>
            <c:numRef>
              <c:f>PlotQ!$AB$33:$AO$33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PlotQ!$AR$33:$BE$33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D-7458-47EA-8A60-19D1F77CD0EA}"/>
            </c:ext>
          </c:extLst>
        </c:ser>
        <c:ser>
          <c:idx val="32"/>
          <c:order val="32"/>
          <c:tx>
            <c:v>Querkraft32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F-7458-47EA-8A60-19D1F77CD0EA}"/>
              </c:ext>
            </c:extLst>
          </c:dPt>
          <c:xVal>
            <c:numRef>
              <c:f>PlotQ!$AB$34:$AO$34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PlotQ!$AR$34:$BE$34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0-7458-47EA-8A60-19D1F77CD0EA}"/>
            </c:ext>
          </c:extLst>
        </c:ser>
        <c:ser>
          <c:idx val="33"/>
          <c:order val="33"/>
          <c:tx>
            <c:v>Querkraft33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2-7458-47EA-8A60-19D1F77CD0EA}"/>
              </c:ext>
            </c:extLst>
          </c:dPt>
          <c:xVal>
            <c:numRef>
              <c:f>PlotQ!$AB$35:$AO$35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PlotQ!$AR$35:$BE$35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3-7458-47EA-8A60-19D1F77CD0EA}"/>
            </c:ext>
          </c:extLst>
        </c:ser>
        <c:ser>
          <c:idx val="34"/>
          <c:order val="34"/>
          <c:tx>
            <c:v>Querkraft34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5-7458-47EA-8A60-19D1F77CD0EA}"/>
              </c:ext>
            </c:extLst>
          </c:dPt>
          <c:xVal>
            <c:numRef>
              <c:f>PlotQ!$AB$36:$AO$36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PlotQ!$AR$36:$BE$36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6-7458-47EA-8A60-19D1F77CD0EA}"/>
            </c:ext>
          </c:extLst>
        </c:ser>
        <c:ser>
          <c:idx val="35"/>
          <c:order val="35"/>
          <c:tx>
            <c:v>Querkraft35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8-7458-47EA-8A60-19D1F77CD0EA}"/>
              </c:ext>
            </c:extLst>
          </c:dPt>
          <c:xVal>
            <c:numRef>
              <c:f>PlotQ!$AB$37:$AO$37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PlotQ!$AR$37:$BE$37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9-7458-47EA-8A60-19D1F77CD0EA}"/>
            </c:ext>
          </c:extLst>
        </c:ser>
        <c:ser>
          <c:idx val="36"/>
          <c:order val="36"/>
          <c:tx>
            <c:v>Querkraft36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B-7458-47EA-8A60-19D1F77CD0EA}"/>
              </c:ext>
            </c:extLst>
          </c:dPt>
          <c:xVal>
            <c:numRef>
              <c:f>PlotQ!$AB$38:$AO$38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PlotQ!$AR$38:$BE$38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C-7458-47EA-8A60-19D1F77CD0EA}"/>
            </c:ext>
          </c:extLst>
        </c:ser>
        <c:ser>
          <c:idx val="37"/>
          <c:order val="37"/>
          <c:tx>
            <c:v>Querkraft37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E-7458-47EA-8A60-19D1F77CD0EA}"/>
              </c:ext>
            </c:extLst>
          </c:dPt>
          <c:xVal>
            <c:numRef>
              <c:f>PlotQ!$AB$39:$AO$39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PlotQ!$AR$39:$BE$39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F-7458-47EA-8A60-19D1F77CD0EA}"/>
            </c:ext>
          </c:extLst>
        </c:ser>
        <c:ser>
          <c:idx val="38"/>
          <c:order val="38"/>
          <c:tx>
            <c:v>Querkraft38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1-7458-47EA-8A60-19D1F77CD0EA}"/>
              </c:ext>
            </c:extLst>
          </c:dPt>
          <c:xVal>
            <c:numRef>
              <c:f>PlotQ!$AB$40:$AO$40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PlotQ!$AR$40:$BE$40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2-7458-47EA-8A60-19D1F77CD0EA}"/>
            </c:ext>
          </c:extLst>
        </c:ser>
        <c:ser>
          <c:idx val="39"/>
          <c:order val="39"/>
          <c:tx>
            <c:v>Querkraft39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4-7458-47EA-8A60-19D1F77CD0EA}"/>
              </c:ext>
            </c:extLst>
          </c:dPt>
          <c:xVal>
            <c:numRef>
              <c:f>PlotQ!$AB$41:$AO$41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PlotQ!$AR$41:$BE$41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5-7458-47EA-8A60-19D1F77CD0EA}"/>
            </c:ext>
          </c:extLst>
        </c:ser>
        <c:ser>
          <c:idx val="40"/>
          <c:order val="40"/>
          <c:tx>
            <c:v>Querkraft40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7-7458-47EA-8A60-19D1F77CD0EA}"/>
              </c:ext>
            </c:extLst>
          </c:dPt>
          <c:xVal>
            <c:numRef>
              <c:f>PlotQ!$AB$42:$AO$42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PlotQ!$AR$42:$BE$42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8-7458-47EA-8A60-19D1F77CD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6053856"/>
        <c:axId val="636052288"/>
      </c:scatterChart>
      <c:valAx>
        <c:axId val="636053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36052288"/>
        <c:crosses val="max"/>
        <c:crossBetween val="midCat"/>
        <c:majorUnit val="1.0000000000000005E-2"/>
      </c:valAx>
      <c:valAx>
        <c:axId val="636052288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one"/>
        <c:crossAx val="636053856"/>
        <c:crosses val="max"/>
        <c:crossBetween val="midCat"/>
        <c:majorUnit val="1.0000000000000005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95" footer="0.4921259845000019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2.5113884069576046E-2"/>
          <c:y val="1.7171991808748354E-2"/>
          <c:w val="0.95202872846339748"/>
          <c:h val="0.96399149760477876"/>
        </c:manualLayout>
      </c:layout>
      <c:scatterChart>
        <c:scatterStyle val="lineMarker"/>
        <c:varyColors val="0"/>
        <c:ser>
          <c:idx val="20"/>
          <c:order val="0"/>
          <c:tx>
            <c:v>BoundingBox21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PlotM!$BH$6:$BH$9</c:f>
              <c:numCache>
                <c:formatCode>General</c:formatCode>
                <c:ptCount val="4"/>
                <c:pt idx="0">
                  <c:v>-4.1384983259418737</c:v>
                </c:pt>
                <c:pt idx="1">
                  <c:v>11.768221732157297</c:v>
                </c:pt>
                <c:pt idx="2">
                  <c:v>11.768221732157297</c:v>
                </c:pt>
                <c:pt idx="3">
                  <c:v>-4.1384983259418737</c:v>
                </c:pt>
              </c:numCache>
            </c:numRef>
          </c:xVal>
          <c:yVal>
            <c:numRef>
              <c:f>PlotM!$BI$6:$BI$9</c:f>
              <c:numCache>
                <c:formatCode>General</c:formatCode>
                <c:ptCount val="4"/>
                <c:pt idx="0">
                  <c:v>12.953360029049586</c:v>
                </c:pt>
                <c:pt idx="1">
                  <c:v>12.953360029049586</c:v>
                </c:pt>
                <c:pt idx="2">
                  <c:v>-2.9533600290495858</c:v>
                </c:pt>
                <c:pt idx="3">
                  <c:v>-2.9533600290495858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BA1-4D02-A307-DD1DBF5E2900}"/>
            </c:ext>
          </c:extLst>
        </c:ser>
        <c:ser>
          <c:idx val="0"/>
          <c:order val="1"/>
          <c:tx>
            <c:v>Moment1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PlotM!$AB$3:$AO$3</c:f>
              <c:numCache>
                <c:formatCode>General</c:formatCode>
                <c:ptCount val="14"/>
                <c:pt idx="0">
                  <c:v>-2.3702765937845762</c:v>
                </c:pt>
                <c:pt idx="1">
                  <c:v>-2.1750232835684291</c:v>
                </c:pt>
                <c:pt idx="2">
                  <c:v>-1.9405695734211781</c:v>
                </c:pt>
                <c:pt idx="3">
                  <c:v>-1.671141017741498</c:v>
                </c:pt>
                <c:pt idx="4">
                  <c:v>-1.3715935218501709</c:v>
                </c:pt>
                <c:pt idx="5">
                  <c:v>-1.0473258241083025</c:v>
                </c:pt>
                <c:pt idx="6">
                  <c:v>-0.70418219456681708</c:v>
                </c:pt>
                <c:pt idx="7">
                  <c:v>-0.34834710380745715</c:v>
                </c:pt>
                <c:pt idx="8">
                  <c:v>1.3766239643381938E-2</c:v>
                </c:pt>
                <c:pt idx="9">
                  <c:v>0.37563147444010009</c:v>
                </c:pt>
                <c:pt idx="10">
                  <c:v>0.73072671089427033</c:v>
                </c:pt>
                <c:pt idx="11">
                  <c:v>0</c:v>
                </c:pt>
                <c:pt idx="12">
                  <c:v>0</c:v>
                </c:pt>
                <c:pt idx="13">
                  <c:v>-2.3702765937845762</c:v>
                </c:pt>
              </c:numCache>
            </c:numRef>
          </c:xVal>
          <c:yVal>
            <c:numRef>
              <c:f>PlotM!$AR$3:$BE$3</c:f>
              <c:numCache>
                <c:formatCode>General</c:formatCode>
                <c:ptCount val="14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10</c:v>
                </c:pt>
                <c:pt idx="13">
                  <c:v>10</c:v>
                </c:pt>
              </c:numCache>
            </c:numRef>
          </c:yVal>
          <c:smooth val="0"/>
        </c:ser>
        <c:ser>
          <c:idx val="1"/>
          <c:order val="2"/>
          <c:tx>
            <c:v>Moment2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PlotM!$AB$4:$AO$4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PlotM!$AR$4:$BE$4</c:f>
              <c:numCache>
                <c:formatCode>General</c:formatCode>
                <c:ptCount val="14"/>
                <c:pt idx="0">
                  <c:v>0.73072681540965922</c:v>
                </c:pt>
                <c:pt idx="1">
                  <c:v>1.4425336955127197</c:v>
                </c:pt>
                <c:pt idx="2">
                  <c:v>1.9799228952504415</c:v>
                </c:pt>
                <c:pt idx="3">
                  <c:v>2.3428944146228243</c:v>
                </c:pt>
                <c:pt idx="4">
                  <c:v>2.5314482536298666</c:v>
                </c:pt>
                <c:pt idx="5">
                  <c:v>2.545584412271571</c:v>
                </c:pt>
                <c:pt idx="6">
                  <c:v>2.3853028905479352</c:v>
                </c:pt>
                <c:pt idx="7">
                  <c:v>2.0506036884589607</c:v>
                </c:pt>
                <c:pt idx="8">
                  <c:v>1.5414868060046469</c:v>
                </c:pt>
                <c:pt idx="9">
                  <c:v>0.85795224318499352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0.73072681540965922</c:v>
                </c:pt>
              </c:numCache>
            </c:numRef>
          </c:yVal>
          <c:smooth val="0"/>
        </c:ser>
        <c:ser>
          <c:idx val="2"/>
          <c:order val="3"/>
          <c:tx>
            <c:v>Moment3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PlotM!$AB$5:$AO$5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PlotM!$AR$5:$BE$5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</c:ser>
        <c:ser>
          <c:idx val="3"/>
          <c:order val="4"/>
          <c:tx>
            <c:v>Moment4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PlotM!$AB$6:$AO$6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PlotM!$AR$6:$BE$6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</c:ser>
        <c:ser>
          <c:idx val="4"/>
          <c:order val="5"/>
          <c:tx>
            <c:v>Moment5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PlotM!$AB$7:$AO$7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PlotM!$AR$7:$BE$7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</c:ser>
        <c:ser>
          <c:idx val="5"/>
          <c:order val="6"/>
          <c:tx>
            <c:v>Moment6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PlotM!$AB$8:$AO$8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PlotM!$AR$8:$BE$8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</c:ser>
        <c:ser>
          <c:idx val="6"/>
          <c:order val="7"/>
          <c:tx>
            <c:v>Moment7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PlotM!$AB$9:$AO$9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PlotM!$AR$9:$BE$9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</c:ser>
        <c:ser>
          <c:idx val="7"/>
          <c:order val="8"/>
          <c:tx>
            <c:v>Moment8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PlotM!$AB$10:$AO$10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PlotM!$AR$10:$BE$10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</c:ser>
        <c:ser>
          <c:idx val="8"/>
          <c:order val="9"/>
          <c:tx>
            <c:v>Moment9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PlotM!$AB$11:$AO$11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PlotM!$AR$11:$BE$11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</c:ser>
        <c:ser>
          <c:idx val="9"/>
          <c:order val="10"/>
          <c:tx>
            <c:v>Moment10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PlotM!$AB$12:$AO$12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PlotM!$AR$12:$BE$12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</c:ser>
        <c:ser>
          <c:idx val="10"/>
          <c:order val="11"/>
          <c:tx>
            <c:v>Moment11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PlotM!$AB$13:$AO$13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PlotM!$AR$13:$BE$13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</c:ser>
        <c:ser>
          <c:idx val="11"/>
          <c:order val="12"/>
          <c:tx>
            <c:v>Moment12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PlotM!$AB$14:$AO$14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PlotM!$AR$14:$BE$14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</c:ser>
        <c:ser>
          <c:idx val="12"/>
          <c:order val="13"/>
          <c:tx>
            <c:v>Moment13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PlotM!$AB$15:$AO$15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PlotM!$AR$15:$BE$15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</c:ser>
        <c:ser>
          <c:idx val="13"/>
          <c:order val="14"/>
          <c:tx>
            <c:v>Moment14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PlotM!$AB$16:$AO$16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PlotM!$AR$16:$BE$16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</c:ser>
        <c:ser>
          <c:idx val="14"/>
          <c:order val="15"/>
          <c:tx>
            <c:v>Moment15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PlotM!$AB$17:$AO$17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PlotM!$AR$17:$BE$17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</c:ser>
        <c:ser>
          <c:idx val="15"/>
          <c:order val="16"/>
          <c:tx>
            <c:v>Moment16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PlotM!$AB$18:$AO$18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PlotM!$AR$18:$BE$18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</c:ser>
        <c:ser>
          <c:idx val="16"/>
          <c:order val="17"/>
          <c:tx>
            <c:v>Moment17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PlotM!$AB$19:$AO$19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PlotM!$AR$19:$BE$19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</c:ser>
        <c:ser>
          <c:idx val="17"/>
          <c:order val="18"/>
          <c:tx>
            <c:v>Moment18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PlotM!$AB$20:$AO$20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PlotM!$AR$20:$BE$20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</c:ser>
        <c:ser>
          <c:idx val="18"/>
          <c:order val="19"/>
          <c:tx>
            <c:v>Moment19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PlotM!$AB$21:$AO$21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PlotM!$AR$21:$BE$21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</c:ser>
        <c:ser>
          <c:idx val="19"/>
          <c:order val="20"/>
          <c:tx>
            <c:v>Moment20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PlotM!$AB$22:$AO$22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PlotM!$AR$22:$BE$22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</c:ser>
        <c:ser>
          <c:idx val="21"/>
          <c:order val="21"/>
          <c:tx>
            <c:v>Moment21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PlotM!$AB$23:$AO$23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PlotM!$AR$23:$BE$23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</c:ser>
        <c:ser>
          <c:idx val="22"/>
          <c:order val="22"/>
          <c:tx>
            <c:v>Moment22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PlotM!$AB$24:$AO$24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PlotM!$AR$24:$BE$24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</c:ser>
        <c:ser>
          <c:idx val="23"/>
          <c:order val="23"/>
          <c:tx>
            <c:v>Moment23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PlotM!$AB$25:$AO$25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PlotM!$AR$25:$BE$25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</c:ser>
        <c:ser>
          <c:idx val="24"/>
          <c:order val="24"/>
          <c:tx>
            <c:v>Moment24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PlotM!$AB$26:$AO$26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PlotM!$AR$26:$BE$26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</c:ser>
        <c:ser>
          <c:idx val="25"/>
          <c:order val="25"/>
          <c:tx>
            <c:v>Moment25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PlotM!$AB$27:$AO$27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PlotM!$AR$27:$BE$27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</c:ser>
        <c:ser>
          <c:idx val="26"/>
          <c:order val="26"/>
          <c:tx>
            <c:v>Moment26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PlotM!$AB$28:$AO$28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PlotM!$AR$28:$BE$28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</c:ser>
        <c:ser>
          <c:idx val="27"/>
          <c:order val="27"/>
          <c:tx>
            <c:v>Moment27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PlotM!$AB$29:$AO$29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PlotM!$AR$29:$BE$29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</c:ser>
        <c:ser>
          <c:idx val="28"/>
          <c:order val="28"/>
          <c:tx>
            <c:v>Moment28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PlotM!$AB$30:$AO$30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PlotM!$AR$30:$BE$30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</c:ser>
        <c:ser>
          <c:idx val="29"/>
          <c:order val="29"/>
          <c:tx>
            <c:v>Moment29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PlotM!$AB$31:$AO$31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PlotM!$AR$31:$BE$31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</c:ser>
        <c:ser>
          <c:idx val="30"/>
          <c:order val="30"/>
          <c:tx>
            <c:v>Moment30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PlotM!$AB$32:$AO$32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PlotM!$AR$32:$BE$32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</c:ser>
        <c:ser>
          <c:idx val="31"/>
          <c:order val="31"/>
          <c:tx>
            <c:v>Moment31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PlotM!$AB$33:$AO$33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PlotM!$AR$33:$BE$33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</c:ser>
        <c:ser>
          <c:idx val="32"/>
          <c:order val="32"/>
          <c:tx>
            <c:v>Moment32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PlotM!$AB$34:$AO$34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PlotM!$AR$34:$BE$34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</c:ser>
        <c:ser>
          <c:idx val="33"/>
          <c:order val="33"/>
          <c:tx>
            <c:v>Moment33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PlotM!$AB$35:$AO$35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PlotM!$AR$35:$BE$35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</c:ser>
        <c:ser>
          <c:idx val="34"/>
          <c:order val="34"/>
          <c:tx>
            <c:v>Moment34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PlotM!$AB$36:$AO$36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PlotM!$AR$36:$BE$36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</c:ser>
        <c:ser>
          <c:idx val="35"/>
          <c:order val="35"/>
          <c:tx>
            <c:v>Moment35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PlotM!$AB$37:$AO$37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PlotM!$AR$37:$BE$37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</c:ser>
        <c:ser>
          <c:idx val="36"/>
          <c:order val="36"/>
          <c:tx>
            <c:v>Moment36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PlotM!$AB$38:$AO$38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PlotM!$AR$38:$BE$38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</c:ser>
        <c:ser>
          <c:idx val="37"/>
          <c:order val="37"/>
          <c:tx>
            <c:v>Moment37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PlotM!$AB$39:$AO$39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PlotM!$AR$39:$BE$39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</c:ser>
        <c:ser>
          <c:idx val="38"/>
          <c:order val="38"/>
          <c:tx>
            <c:v>Moment38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PlotM!$AB$40:$AO$40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PlotM!$AR$40:$BE$40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</c:ser>
        <c:ser>
          <c:idx val="39"/>
          <c:order val="39"/>
          <c:tx>
            <c:v>Moment39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PlotM!$AB$41:$AO$41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PlotM!$AR$41:$BE$41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</c:ser>
        <c:ser>
          <c:idx val="40"/>
          <c:order val="40"/>
          <c:tx>
            <c:v>Moment40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PlotM!$AB$42:$AO$42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PlotM!$AR$42:$BE$42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9686936"/>
        <c:axId val="679687328"/>
        <c:extLst xmlns:c16r2="http://schemas.microsoft.com/office/drawing/2015/06/chart"/>
      </c:scatterChart>
      <c:valAx>
        <c:axId val="679686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9687328"/>
        <c:crosses val="max"/>
        <c:crossBetween val="midCat"/>
        <c:majorUnit val="1.0000000000000005E-2"/>
      </c:valAx>
      <c:valAx>
        <c:axId val="679687328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one"/>
        <c:crossAx val="679686936"/>
        <c:crosses val="max"/>
        <c:crossBetween val="midCat"/>
        <c:majorUnit val="1.0000000000000005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95" footer="0.4921259845000019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2.5113884069576053E-2"/>
          <c:y val="2.1991268002795182E-2"/>
          <c:w val="0.95202872846339748"/>
          <c:h val="0.96399149760477876"/>
        </c:manualLayout>
      </c:layout>
      <c:scatterChart>
        <c:scatterStyle val="lineMarker"/>
        <c:varyColors val="0"/>
        <c:ser>
          <c:idx val="20"/>
          <c:order val="0"/>
          <c:tx>
            <c:v>BoundingBox21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PlotS!$BH$6:$BH$9</c:f>
              <c:numCache>
                <c:formatCode>General</c:formatCode>
                <c:ptCount val="4"/>
                <c:pt idx="0">
                  <c:v>-2.0710678118654755</c:v>
                </c:pt>
                <c:pt idx="1">
                  <c:v>12.071067811865476</c:v>
                </c:pt>
                <c:pt idx="2">
                  <c:v>12.071067811865476</c:v>
                </c:pt>
                <c:pt idx="3">
                  <c:v>-2.0710678118654755</c:v>
                </c:pt>
              </c:numCache>
            </c:numRef>
          </c:xVal>
          <c:yVal>
            <c:numRef>
              <c:f>PlotS!$BI$6:$BI$9</c:f>
              <c:numCache>
                <c:formatCode>General</c:formatCode>
                <c:ptCount val="4"/>
                <c:pt idx="0">
                  <c:v>12.071067811865476</c:v>
                </c:pt>
                <c:pt idx="1">
                  <c:v>12.071067811865476</c:v>
                </c:pt>
                <c:pt idx="2">
                  <c:v>-2.0710678118654755</c:v>
                </c:pt>
                <c:pt idx="3">
                  <c:v>-2.0710678118654755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BA1-4D02-A307-DD1DBF5E2900}"/>
            </c:ext>
          </c:extLst>
        </c:ser>
        <c:ser>
          <c:idx val="41"/>
          <c:order val="1"/>
          <c:tx>
            <c:v>SensA1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PlotS!$AB$3:$AO$3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PlotS!$AR$3:$BE$3</c:f>
              <c:numCache>
                <c:formatCode>General</c:formatCode>
                <c:ptCount val="14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10</c:v>
                </c:pt>
                <c:pt idx="13">
                  <c:v>10</c:v>
                </c:pt>
              </c:numCache>
            </c:numRef>
          </c:yVal>
          <c:smooth val="0"/>
        </c:ser>
        <c:ser>
          <c:idx val="42"/>
          <c:order val="2"/>
          <c:tx>
            <c:v>SensA2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PlotS!$AB$4:$AO$4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PlotS!$AR$4:$BE$4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</c:ser>
        <c:ser>
          <c:idx val="43"/>
          <c:order val="3"/>
          <c:tx>
            <c:v>SensA3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PlotS!$AB$5:$AO$5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PlotS!$AR$5:$BE$5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</c:ser>
        <c:ser>
          <c:idx val="44"/>
          <c:order val="4"/>
          <c:tx>
            <c:v>SensA4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PlotS!$AB$6:$AO$6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PlotS!$AR$6:$BE$6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</c:ser>
        <c:ser>
          <c:idx val="45"/>
          <c:order val="5"/>
          <c:tx>
            <c:v>SensA5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PlotS!$AB$7:$AO$7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PlotS!$AR$7:$BE$7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</c:ser>
        <c:ser>
          <c:idx val="46"/>
          <c:order val="6"/>
          <c:tx>
            <c:v>SensA6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PlotS!$AB$8:$AO$8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PlotS!$AR$8:$BE$8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</c:ser>
        <c:ser>
          <c:idx val="47"/>
          <c:order val="7"/>
          <c:tx>
            <c:v>SensA7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PlotS!$AB$9:$AO$9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PlotS!$AR$9:$BE$9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</c:ser>
        <c:ser>
          <c:idx val="48"/>
          <c:order val="8"/>
          <c:tx>
            <c:v>SensA8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PlotS!$AB$10:$AO$10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PlotS!$AR$10:$BE$10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</c:ser>
        <c:ser>
          <c:idx val="49"/>
          <c:order val="9"/>
          <c:tx>
            <c:v>SensA9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PlotS!$AB$11:$AO$11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PlotS!$AR$11:$BE$11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</c:ser>
        <c:ser>
          <c:idx val="50"/>
          <c:order val="10"/>
          <c:tx>
            <c:v>SensA10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PlotS!$AB$12:$AO$12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PlotS!$AR$12:$BE$12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</c:ser>
        <c:ser>
          <c:idx val="51"/>
          <c:order val="11"/>
          <c:tx>
            <c:v>SensA11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PlotS!$AB$13:$AO$13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PlotS!$AR$13:$BE$13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</c:ser>
        <c:ser>
          <c:idx val="52"/>
          <c:order val="12"/>
          <c:tx>
            <c:v>SensA12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PlotS!$AB$14:$AO$14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PlotS!$AR$14:$BE$14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</c:ser>
        <c:ser>
          <c:idx val="53"/>
          <c:order val="13"/>
          <c:tx>
            <c:v>SensA13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PlotS!$AB$15:$AO$15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PlotS!$AR$15:$BE$15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</c:ser>
        <c:ser>
          <c:idx val="54"/>
          <c:order val="14"/>
          <c:tx>
            <c:v>SensA14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PlotS!$AB$16:$AO$16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PlotS!$AR$16:$BE$16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</c:ser>
        <c:ser>
          <c:idx val="55"/>
          <c:order val="15"/>
          <c:tx>
            <c:v>SensA15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PlotS!$AB$17:$AO$17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PlotS!$AR$17:$BE$17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</c:ser>
        <c:ser>
          <c:idx val="56"/>
          <c:order val="16"/>
          <c:tx>
            <c:v>SensA16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PlotS!$AB$18:$AO$18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PlotS!$AR$18:$BE$18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</c:ser>
        <c:ser>
          <c:idx val="57"/>
          <c:order val="17"/>
          <c:tx>
            <c:v>SensA17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PlotS!$AB$19:$AO$19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PlotS!$AR$19:$BE$19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</c:ser>
        <c:ser>
          <c:idx val="58"/>
          <c:order val="18"/>
          <c:tx>
            <c:v>SensA18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PlotS!$AB$20:$AO$20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PlotS!$AR$20:$BE$20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</c:ser>
        <c:ser>
          <c:idx val="59"/>
          <c:order val="19"/>
          <c:tx>
            <c:v>SensA19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PlotS!$AB$21:$AO$21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PlotS!$AR$21:$BE$21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</c:ser>
        <c:ser>
          <c:idx val="60"/>
          <c:order val="20"/>
          <c:tx>
            <c:v>SensA20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PlotS!$AB$22:$AO$22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PlotS!$AR$22:$BE$22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</c:ser>
        <c:ser>
          <c:idx val="61"/>
          <c:order val="21"/>
          <c:tx>
            <c:v>SensA21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PlotS!$AB$23:$AO$23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PlotS!$AR$23:$BE$23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</c:ser>
        <c:ser>
          <c:idx val="62"/>
          <c:order val="22"/>
          <c:tx>
            <c:v>SensA22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PlotS!$AB$24:$AO$24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PlotS!$AR$24:$BE$24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</c:ser>
        <c:ser>
          <c:idx val="63"/>
          <c:order val="23"/>
          <c:tx>
            <c:v>SensA23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PlotS!$AB$25:$AO$25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PlotS!$AR$25:$BE$25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</c:ser>
        <c:ser>
          <c:idx val="64"/>
          <c:order val="24"/>
          <c:tx>
            <c:v>SensA24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PlotS!$AB$26:$AO$26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PlotS!$AR$26:$BE$26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</c:ser>
        <c:ser>
          <c:idx val="65"/>
          <c:order val="25"/>
          <c:tx>
            <c:v>SensA25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PlotS!$AB$27:$AO$27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PlotS!$AR$27:$BE$27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</c:ser>
        <c:ser>
          <c:idx val="66"/>
          <c:order val="26"/>
          <c:tx>
            <c:v>SensA26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PlotS!$AB$28:$AO$28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PlotS!$AR$28:$BE$28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</c:ser>
        <c:ser>
          <c:idx val="67"/>
          <c:order val="27"/>
          <c:tx>
            <c:v>SensA27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PlotS!$AB$29:$AO$29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PlotS!$AR$29:$BE$29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</c:ser>
        <c:ser>
          <c:idx val="68"/>
          <c:order val="28"/>
          <c:tx>
            <c:v>SensA28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PlotS!$AB$30:$AO$30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PlotS!$AR$30:$BE$30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</c:ser>
        <c:ser>
          <c:idx val="69"/>
          <c:order val="29"/>
          <c:tx>
            <c:v>SensA29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PlotS!$AB$31:$AO$31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PlotS!$AR$31:$BE$31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</c:ser>
        <c:ser>
          <c:idx val="70"/>
          <c:order val="30"/>
          <c:tx>
            <c:v>SensA30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PlotS!$AB$32:$AO$32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PlotS!$AR$32:$BE$32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</c:ser>
        <c:ser>
          <c:idx val="71"/>
          <c:order val="31"/>
          <c:tx>
            <c:v>SensA31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PlotS!$AB$33:$AO$33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PlotS!$AR$33:$BE$33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</c:ser>
        <c:ser>
          <c:idx val="72"/>
          <c:order val="32"/>
          <c:tx>
            <c:v>SensA32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PlotS!$AB$34:$AO$34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PlotS!$AR$34:$BE$34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</c:ser>
        <c:ser>
          <c:idx val="73"/>
          <c:order val="33"/>
          <c:tx>
            <c:v>SensA33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PlotS!$AB$35:$AO$35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PlotS!$AR$35:$BE$35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</c:ser>
        <c:ser>
          <c:idx val="74"/>
          <c:order val="34"/>
          <c:tx>
            <c:v>SensA34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PlotS!$AB$36:$AO$36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PlotS!$AR$36:$BE$36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</c:ser>
        <c:ser>
          <c:idx val="75"/>
          <c:order val="35"/>
          <c:tx>
            <c:v>SensA35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PlotS!$AB$37:$AO$37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PlotS!$AR$37:$BE$37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</c:ser>
        <c:ser>
          <c:idx val="76"/>
          <c:order val="36"/>
          <c:tx>
            <c:v>SensA36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PlotS!$AB$38:$AO$38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PlotS!$AR$38:$BE$38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</c:ser>
        <c:ser>
          <c:idx val="77"/>
          <c:order val="37"/>
          <c:tx>
            <c:v>SensA37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PlotS!$AB$39:$AO$39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PlotS!$AR$39:$BE$39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</c:ser>
        <c:ser>
          <c:idx val="78"/>
          <c:order val="38"/>
          <c:tx>
            <c:v>SensA38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PlotS!$AB$40:$AO$40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PlotS!$AR$40:$BE$40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</c:ser>
        <c:ser>
          <c:idx val="79"/>
          <c:order val="39"/>
          <c:tx>
            <c:v>SensA39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PlotS!$AB$41:$AO$41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PlotS!$AR$41:$BE$41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</c:ser>
        <c:ser>
          <c:idx val="80"/>
          <c:order val="40"/>
          <c:tx>
            <c:v>SensA40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PlotS!$AB$42:$AO$42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xVal>
          <c:yVal>
            <c:numRef>
              <c:f>PlotS!$AR$42:$BE$42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5374960"/>
        <c:axId val="635376136"/>
        <c:extLst xmlns:c16r2="http://schemas.microsoft.com/office/drawing/2015/06/chart"/>
      </c:scatterChart>
      <c:valAx>
        <c:axId val="635374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35376136"/>
        <c:crosses val="max"/>
        <c:crossBetween val="midCat"/>
        <c:majorUnit val="1.0000000000000005E-2"/>
      </c:valAx>
      <c:valAx>
        <c:axId val="635376136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one"/>
        <c:crossAx val="635374960"/>
        <c:crosses val="max"/>
        <c:crossBetween val="midCat"/>
        <c:majorUnit val="1.0000000000000005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95" footer="0.4921259845000019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604300019290464E-2"/>
          <c:y val="2.0815777839513636E-2"/>
          <c:w val="0.89626795514196422"/>
          <c:h val="0.91456392598571445"/>
        </c:manualLayout>
      </c:layout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'L-V'!$B$2:$B$501</c:f>
              <c:numCache>
                <c:formatCode>General</c:formatCode>
                <c:ptCount val="500"/>
                <c:pt idx="0">
                  <c:v>0</c:v>
                </c:pt>
                <c:pt idx="1">
                  <c:v>9.907306970925633E-17</c:v>
                </c:pt>
                <c:pt idx="2">
                  <c:v>-3.3617751677233017E-17</c:v>
                </c:pt>
                <c:pt idx="3">
                  <c:v>-3.4728192018748704E-17</c:v>
                </c:pt>
                <c:pt idx="4">
                  <c:v>-1.0396380485947816E-16</c:v>
                </c:pt>
                <c:pt idx="5">
                  <c:v>4.5842402487247997E-17</c:v>
                </c:pt>
                <c:pt idx="6">
                  <c:v>-1.2506871600128272E-16</c:v>
                </c:pt>
                <c:pt idx="7">
                  <c:v>-3.4941562265140022E-16</c:v>
                </c:pt>
                <c:pt idx="8">
                  <c:v>-2.4385525994802121E-17</c:v>
                </c:pt>
                <c:pt idx="9">
                  <c:v>1.3769939999549793E-17</c:v>
                </c:pt>
                <c:pt idx="10">
                  <c:v>1.7269585661306493E-16</c:v>
                </c:pt>
                <c:pt idx="11">
                  <c:v>6.5184115287669227E-18</c:v>
                </c:pt>
                <c:pt idx="12">
                  <c:v>3.107546169538804E-17</c:v>
                </c:pt>
                <c:pt idx="13">
                  <c:v>6.128876296447941E-17</c:v>
                </c:pt>
                <c:pt idx="14">
                  <c:v>3.7920278693868387E-17</c:v>
                </c:pt>
                <c:pt idx="15">
                  <c:v>1.6454088147725164E-17</c:v>
                </c:pt>
                <c:pt idx="16">
                  <c:v>4.0398485339297657E-17</c:v>
                </c:pt>
                <c:pt idx="17">
                  <c:v>1.7115035235657085E-17</c:v>
                </c:pt>
                <c:pt idx="18">
                  <c:v>4.5913275322131541E-17</c:v>
                </c:pt>
                <c:pt idx="19">
                  <c:v>5.5193560198151767E-17</c:v>
                </c:pt>
                <c:pt idx="20">
                  <c:v>9.1420610104291458E-17</c:v>
                </c:pt>
                <c:pt idx="21">
                  <c:v>7.2810674213293839E-17</c:v>
                </c:pt>
                <c:pt idx="22">
                  <c:v>6.48592318302829E-17</c:v>
                </c:pt>
                <c:pt idx="23">
                  <c:v>7.176820826579531E-17</c:v>
                </c:pt>
                <c:pt idx="24">
                  <c:v>7.9887535225930012E-17</c:v>
                </c:pt>
                <c:pt idx="25">
                  <c:v>9.4238476961569701E-17</c:v>
                </c:pt>
                <c:pt idx="26">
                  <c:v>8.361628675630675E-17</c:v>
                </c:pt>
                <c:pt idx="27">
                  <c:v>8.9170070033216383E-17</c:v>
                </c:pt>
                <c:pt idx="28">
                  <c:v>9.9748062323989402E-17</c:v>
                </c:pt>
                <c:pt idx="29">
                  <c:v>9.7635132019618649E-17</c:v>
                </c:pt>
                <c:pt idx="30">
                  <c:v>1.3276766315667307E-16</c:v>
                </c:pt>
                <c:pt idx="31">
                  <c:v>1.1021065299314392E-16</c:v>
                </c:pt>
                <c:pt idx="32">
                  <c:v>1.2069613340420901E-16</c:v>
                </c:pt>
                <c:pt idx="33">
                  <c:v>1.330550720235883E-16</c:v>
                </c:pt>
                <c:pt idx="34">
                  <c:v>1.6833410015584831E-16</c:v>
                </c:pt>
                <c:pt idx="35">
                  <c:v>1.1499908244520519E-16</c:v>
                </c:pt>
                <c:pt idx="36">
                  <c:v>1.0897070925492693E-16</c:v>
                </c:pt>
                <c:pt idx="37">
                  <c:v>9.1708561601688517E-17</c:v>
                </c:pt>
                <c:pt idx="38">
                  <c:v>1.1886347174370592E-16</c:v>
                </c:pt>
                <c:pt idx="39">
                  <c:v>1.3797102625632564E-16</c:v>
                </c:pt>
                <c:pt idx="40">
                  <c:v>2.2379258976058857E-16</c:v>
                </c:pt>
                <c:pt idx="41">
                  <c:v>2.11142258572464E-16</c:v>
                </c:pt>
                <c:pt idx="42">
                  <c:v>2.2735825436139435E-16</c:v>
                </c:pt>
                <c:pt idx="43">
                  <c:v>1.6984056148742989E-16</c:v>
                </c:pt>
                <c:pt idx="44">
                  <c:v>5.8003029517851373E-17</c:v>
                </c:pt>
                <c:pt idx="45">
                  <c:v>2.0143881125611879E-17</c:v>
                </c:pt>
                <c:pt idx="46">
                  <c:v>1.9483720521006374E-16</c:v>
                </c:pt>
                <c:pt idx="47">
                  <c:v>9.7724070479080351E-17</c:v>
                </c:pt>
                <c:pt idx="48">
                  <c:v>3.5274442242944022E-17</c:v>
                </c:pt>
                <c:pt idx="49">
                  <c:v>1.2822777831762684E-16</c:v>
                </c:pt>
                <c:pt idx="50">
                  <c:v>-5.9426203687916207E-17</c:v>
                </c:pt>
                <c:pt idx="51">
                  <c:v>1.1892537132330449E-16</c:v>
                </c:pt>
                <c:pt idx="52">
                  <c:v>1.012752164057746E-16</c:v>
                </c:pt>
                <c:pt idx="53">
                  <c:v>2.9356944341972372E-16</c:v>
                </c:pt>
                <c:pt idx="54">
                  <c:v>6.8707590368512355E-18</c:v>
                </c:pt>
                <c:pt idx="55">
                  <c:v>7.6642790233015203E-17</c:v>
                </c:pt>
                <c:pt idx="56">
                  <c:v>1.2038123567117742E-16</c:v>
                </c:pt>
                <c:pt idx="57">
                  <c:v>-6.181835707986036E-17</c:v>
                </c:pt>
                <c:pt idx="58">
                  <c:v>2.9127162832228001E-16</c:v>
                </c:pt>
                <c:pt idx="59">
                  <c:v>1.414270530300212E-16</c:v>
                </c:pt>
                <c:pt idx="60">
                  <c:v>-7.8890787550887289E-18</c:v>
                </c:pt>
                <c:pt idx="61">
                  <c:v>8.7518058001049979E-17</c:v>
                </c:pt>
                <c:pt idx="62">
                  <c:v>2.6928333791710557E-17</c:v>
                </c:pt>
                <c:pt idx="63">
                  <c:v>-2.4590258490364916E-16</c:v>
                </c:pt>
                <c:pt idx="64">
                  <c:v>2.5983990324578783E-16</c:v>
                </c:pt>
                <c:pt idx="65">
                  <c:v>3.7740527052804694E-16</c:v>
                </c:pt>
                <c:pt idx="66">
                  <c:v>-2.2169700377930182E-16</c:v>
                </c:pt>
                <c:pt idx="67">
                  <c:v>-2.9849986338701339E-16</c:v>
                </c:pt>
                <c:pt idx="68">
                  <c:v>1.4176969109207536E-16</c:v>
                </c:pt>
                <c:pt idx="69">
                  <c:v>3.429245974183537E-16</c:v>
                </c:pt>
                <c:pt idx="70">
                  <c:v>1.7630203321155111E-16</c:v>
                </c:pt>
                <c:pt idx="71">
                  <c:v>-2.8619509517158897E-17</c:v>
                </c:pt>
                <c:pt idx="72">
                  <c:v>-1.4149301572078863E-16</c:v>
                </c:pt>
                <c:pt idx="73">
                  <c:v>6.3913790859914391E-17</c:v>
                </c:pt>
                <c:pt idx="74">
                  <c:v>4.5387408151718509E-16</c:v>
                </c:pt>
                <c:pt idx="75">
                  <c:v>1.8661021242139913E-16</c:v>
                </c:pt>
                <c:pt idx="76">
                  <c:v>2.123310163743762E-16</c:v>
                </c:pt>
                <c:pt idx="77">
                  <c:v>-2.1143048800254687E-16</c:v>
                </c:pt>
                <c:pt idx="78">
                  <c:v>2.0650292677145419E-16</c:v>
                </c:pt>
                <c:pt idx="79">
                  <c:v>-6.7973977118128875E-17</c:v>
                </c:pt>
                <c:pt idx="80">
                  <c:v>8.2605024708491681E-16</c:v>
                </c:pt>
                <c:pt idx="81">
                  <c:v>3.0430333609490583E-16</c:v>
                </c:pt>
                <c:pt idx="82">
                  <c:v>9.0943452622301469E-17</c:v>
                </c:pt>
                <c:pt idx="83">
                  <c:v>3.6632327378132291E-16</c:v>
                </c:pt>
                <c:pt idx="84">
                  <c:v>1.4370187912388083E-16</c:v>
                </c:pt>
                <c:pt idx="85">
                  <c:v>2.6455618269609978E-16</c:v>
                </c:pt>
                <c:pt idx="86">
                  <c:v>1.1962962627938724E-16</c:v>
                </c:pt>
                <c:pt idx="87">
                  <c:v>3.0799070874232021E-16</c:v>
                </c:pt>
                <c:pt idx="88">
                  <c:v>3.0809436439924046E-16</c:v>
                </c:pt>
                <c:pt idx="89">
                  <c:v>8.3933775880761343E-16</c:v>
                </c:pt>
                <c:pt idx="90">
                  <c:v>3.0438004551619155E-16</c:v>
                </c:pt>
                <c:pt idx="91">
                  <c:v>4.0174034181420578E-16</c:v>
                </c:pt>
                <c:pt idx="92">
                  <c:v>8.0844863774317643E-16</c:v>
                </c:pt>
                <c:pt idx="93">
                  <c:v>6.7506344786328557E-16</c:v>
                </c:pt>
                <c:pt idx="94">
                  <c:v>3.0850493715064238E-16</c:v>
                </c:pt>
                <c:pt idx="95">
                  <c:v>4.2736814419655229E-16</c:v>
                </c:pt>
                <c:pt idx="96">
                  <c:v>2.7246204411863659E-16</c:v>
                </c:pt>
                <c:pt idx="97">
                  <c:v>2.3141032763216091E-16</c:v>
                </c:pt>
                <c:pt idx="98">
                  <c:v>-4.916582625305089E-16</c:v>
                </c:pt>
                <c:pt idx="99">
                  <c:v>1.0481931078318296E-15</c:v>
                </c:pt>
                <c:pt idx="100">
                  <c:v>-2.547337504117225E-16</c:v>
                </c:pt>
                <c:pt idx="101">
                  <c:v>3.2028112371975561E-17</c:v>
                </c:pt>
                <c:pt idx="102">
                  <c:v>-1.5633234474241432E-16</c:v>
                </c:pt>
                <c:pt idx="103">
                  <c:v>2.3871333982426908E-16</c:v>
                </c:pt>
                <c:pt idx="104">
                  <c:v>-3.7606973779824332E-16</c:v>
                </c:pt>
                <c:pt idx="105">
                  <c:v>-1.4288401852072556E-15</c:v>
                </c:pt>
                <c:pt idx="106">
                  <c:v>-1.4648795577585743E-16</c:v>
                </c:pt>
                <c:pt idx="107">
                  <c:v>9.1325165373003659E-16</c:v>
                </c:pt>
                <c:pt idx="108">
                  <c:v>-4.1204635050212646E-16</c:v>
                </c:pt>
                <c:pt idx="109">
                  <c:v>7.2405159836773803E-16</c:v>
                </c:pt>
                <c:pt idx="110">
                  <c:v>-3.1241166486161603E-16</c:v>
                </c:pt>
                <c:pt idx="111">
                  <c:v>4.7350788171806615E-16</c:v>
                </c:pt>
                <c:pt idx="112">
                  <c:v>6.3520708015384292E-17</c:v>
                </c:pt>
                <c:pt idx="113">
                  <c:v>8.6228863929161583E-18</c:v>
                </c:pt>
                <c:pt idx="114">
                  <c:v>-2.7246961447560268E-16</c:v>
                </c:pt>
                <c:pt idx="115">
                  <c:v>8.6228863929161583E-18</c:v>
                </c:pt>
                <c:pt idx="116">
                  <c:v>-2.7246961447560268E-16</c:v>
                </c:pt>
                <c:pt idx="117">
                  <c:v>3.9425917807921084E-18</c:v>
                </c:pt>
                <c:pt idx="118">
                  <c:v>2.7970653328240664E-18</c:v>
                </c:pt>
                <c:pt idx="119">
                  <c:v>1.0825666709783646E-17</c:v>
                </c:pt>
                <c:pt idx="120">
                  <c:v>8.7689921316920121E-18</c:v>
                </c:pt>
                <c:pt idx="121">
                  <c:v>8.7689921316920121E-18</c:v>
                </c:pt>
                <c:pt idx="122">
                  <c:v>-3.8421475367948147E-16</c:v>
                </c:pt>
                <c:pt idx="123">
                  <c:v>9.7624332349541157E-17</c:v>
                </c:pt>
                <c:pt idx="124">
                  <c:v>9.7624332349541157E-17</c:v>
                </c:pt>
                <c:pt idx="125">
                  <c:v>9.7624332349541157E-17</c:v>
                </c:pt>
                <c:pt idx="126">
                  <c:v>2.8327296385245965E-17</c:v>
                </c:pt>
                <c:pt idx="127">
                  <c:v>1.9516650250319865E-16</c:v>
                </c:pt>
                <c:pt idx="128">
                  <c:v>1.9516650250319865E-16</c:v>
                </c:pt>
                <c:pt idx="129">
                  <c:v>4.1968142607933792E-16</c:v>
                </c:pt>
                <c:pt idx="130">
                  <c:v>-7.950923045935154E-16</c:v>
                </c:pt>
                <c:pt idx="131">
                  <c:v>9.5878359217233628E-16</c:v>
                </c:pt>
                <c:pt idx="132">
                  <c:v>-1.6481584028333121E-15</c:v>
                </c:pt>
                <c:pt idx="133">
                  <c:v>-1.6481584028333121E-15</c:v>
                </c:pt>
                <c:pt idx="134">
                  <c:v>-4.640136482309703E-16</c:v>
                </c:pt>
                <c:pt idx="135">
                  <c:v>8.7853062972760403E-15</c:v>
                </c:pt>
                <c:pt idx="136">
                  <c:v>2.6091766333566277E-17</c:v>
                </c:pt>
                <c:pt idx="137">
                  <c:v>3.0349203735011382E-16</c:v>
                </c:pt>
                <c:pt idx="138">
                  <c:v>1.0880891219771597E-14</c:v>
                </c:pt>
                <c:pt idx="139">
                  <c:v>-3.1907189021983251E-14</c:v>
                </c:pt>
                <c:pt idx="140">
                  <c:v>-3.3433342493159948E-14</c:v>
                </c:pt>
                <c:pt idx="141">
                  <c:v>-8.5021872287221849E-15</c:v>
                </c:pt>
                <c:pt idx="142">
                  <c:v>-4.1090521183371771E-15</c:v>
                </c:pt>
                <c:pt idx="143">
                  <c:v>8.0234319117214293E-18</c:v>
                </c:pt>
                <c:pt idx="144">
                  <c:v>8.0234319117214293E-18</c:v>
                </c:pt>
                <c:pt idx="145">
                  <c:v>8.0234319117214293E-18</c:v>
                </c:pt>
                <c:pt idx="146">
                  <c:v>8.0234319117214293E-18</c:v>
                </c:pt>
                <c:pt idx="147">
                  <c:v>8.0234319117214293E-18</c:v>
                </c:pt>
                <c:pt idx="148">
                  <c:v>8.0234319117214293E-18</c:v>
                </c:pt>
                <c:pt idx="149">
                  <c:v>8.0234319117214293E-18</c:v>
                </c:pt>
                <c:pt idx="150">
                  <c:v>4.4832954281080135E-17</c:v>
                </c:pt>
                <c:pt idx="151">
                  <c:v>4.6398777402140964E-17</c:v>
                </c:pt>
                <c:pt idx="152">
                  <c:v>4.6398777402140964E-17</c:v>
                </c:pt>
                <c:pt idx="153">
                  <c:v>-3.0913896778144183E-16</c:v>
                </c:pt>
                <c:pt idx="154">
                  <c:v>-3.0913896778144183E-16</c:v>
                </c:pt>
                <c:pt idx="155">
                  <c:v>-1.7262680542841358E-14</c:v>
                </c:pt>
                <c:pt idx="156">
                  <c:v>-1.3226315286323388E-14</c:v>
                </c:pt>
                <c:pt idx="157">
                  <c:v>-1.7262680542841358E-14</c:v>
                </c:pt>
                <c:pt idx="158">
                  <c:v>-1.3226315286323388E-14</c:v>
                </c:pt>
                <c:pt idx="159">
                  <c:v>1.7837796008752767E-15</c:v>
                </c:pt>
                <c:pt idx="160">
                  <c:v>-8.0687610898166895E-4</c:v>
                </c:pt>
                <c:pt idx="161">
                  <c:v>-8.0687610898166895E-4</c:v>
                </c:pt>
                <c:pt idx="162">
                  <c:v>-5.0104957073926926E-2</c:v>
                </c:pt>
                <c:pt idx="163">
                  <c:v>-5.0104957073926926E-2</c:v>
                </c:pt>
                <c:pt idx="164">
                  <c:v>-0.21587833762168884</c:v>
                </c:pt>
                <c:pt idx="165">
                  <c:v>-0.21587876975536346</c:v>
                </c:pt>
                <c:pt idx="166">
                  <c:v>-0.21587881445884705</c:v>
                </c:pt>
                <c:pt idx="167">
                  <c:v>-0.21587881445884705</c:v>
                </c:pt>
                <c:pt idx="168">
                  <c:v>-0.21587881445884705</c:v>
                </c:pt>
                <c:pt idx="169">
                  <c:v>-0.21587881445884705</c:v>
                </c:pt>
                <c:pt idx="170">
                  <c:v>-0.21587881445884705</c:v>
                </c:pt>
                <c:pt idx="171">
                  <c:v>-0.25226539373397827</c:v>
                </c:pt>
                <c:pt idx="172">
                  <c:v>-0.25226587057113647</c:v>
                </c:pt>
                <c:pt idx="173">
                  <c:v>-0.25226595997810364</c:v>
                </c:pt>
                <c:pt idx="174">
                  <c:v>-0.25226595997810364</c:v>
                </c:pt>
                <c:pt idx="175">
                  <c:v>0.32962796092033386</c:v>
                </c:pt>
                <c:pt idx="176">
                  <c:v>0.32962754368782043</c:v>
                </c:pt>
                <c:pt idx="177">
                  <c:v>-0.29684954881668091</c:v>
                </c:pt>
                <c:pt idx="178">
                  <c:v>-0.29684907197952271</c:v>
                </c:pt>
                <c:pt idx="179">
                  <c:v>-0.3504769504070282</c:v>
                </c:pt>
                <c:pt idx="180">
                  <c:v>0.64631283283233643</c:v>
                </c:pt>
                <c:pt idx="181">
                  <c:v>0.34103506803512573</c:v>
                </c:pt>
                <c:pt idx="182">
                  <c:v>0.34103545546531677</c:v>
                </c:pt>
                <c:pt idx="183">
                  <c:v>0.34103572368621826</c:v>
                </c:pt>
                <c:pt idx="184">
                  <c:v>0.34103590250015259</c:v>
                </c:pt>
                <c:pt idx="185">
                  <c:v>-0.3504769504070282</c:v>
                </c:pt>
                <c:pt idx="186">
                  <c:v>-0.35047441720962524</c:v>
                </c:pt>
                <c:pt idx="187">
                  <c:v>-0.35047408938407898</c:v>
                </c:pt>
                <c:pt idx="188">
                  <c:v>-0.35047385096549988</c:v>
                </c:pt>
                <c:pt idx="189">
                  <c:v>-0.35047364234924316</c:v>
                </c:pt>
                <c:pt idx="190">
                  <c:v>0.64641082286834717</c:v>
                </c:pt>
                <c:pt idx="191">
                  <c:v>0.42639684677124023</c:v>
                </c:pt>
                <c:pt idx="192">
                  <c:v>0.38122573494911194</c:v>
                </c:pt>
                <c:pt idx="193">
                  <c:v>0.36961662769317627</c:v>
                </c:pt>
                <c:pt idx="194">
                  <c:v>-0.6961403489112854</c:v>
                </c:pt>
                <c:pt idx="195">
                  <c:v>-0.36334657669067383</c:v>
                </c:pt>
                <c:pt idx="196">
                  <c:v>-0.36231380701065063</c:v>
                </c:pt>
                <c:pt idx="197">
                  <c:v>-0.36231088638305664</c:v>
                </c:pt>
                <c:pt idx="198">
                  <c:v>-0.36231070756912231</c:v>
                </c:pt>
                <c:pt idx="199">
                  <c:v>-2.7018634136766195E-3</c:v>
                </c:pt>
                <c:pt idx="200">
                  <c:v>-2.7018636465072632E-3</c:v>
                </c:pt>
                <c:pt idx="201">
                  <c:v>-2.4302245583385229E-4</c:v>
                </c:pt>
                <c:pt idx="202">
                  <c:v>-2.4302245583385229E-4</c:v>
                </c:pt>
                <c:pt idx="203">
                  <c:v>-0.15724743902683258</c:v>
                </c:pt>
                <c:pt idx="204">
                  <c:v>-0.15724745392799377</c:v>
                </c:pt>
                <c:pt idx="205">
                  <c:v>-0.15724745392799377</c:v>
                </c:pt>
                <c:pt idx="206">
                  <c:v>-0.15724745392799377</c:v>
                </c:pt>
                <c:pt idx="207">
                  <c:v>-0.24083240330219269</c:v>
                </c:pt>
                <c:pt idx="208">
                  <c:v>-0.24083267152309418</c:v>
                </c:pt>
                <c:pt idx="209">
                  <c:v>-0.41165336966514587</c:v>
                </c:pt>
                <c:pt idx="210">
                  <c:v>-0.41165226697921753</c:v>
                </c:pt>
                <c:pt idx="211">
                  <c:v>0.15699464082717896</c:v>
                </c:pt>
                <c:pt idx="212">
                  <c:v>0.15699456632137299</c:v>
                </c:pt>
                <c:pt idx="213">
                  <c:v>0.35750871896743774</c:v>
                </c:pt>
                <c:pt idx="214">
                  <c:v>0.35750964283943176</c:v>
                </c:pt>
                <c:pt idx="215">
                  <c:v>0.5313144326210022</c:v>
                </c:pt>
                <c:pt idx="216">
                  <c:v>0.48346751928329468</c:v>
                </c:pt>
                <c:pt idx="217">
                  <c:v>0.48088815808296204</c:v>
                </c:pt>
                <c:pt idx="218">
                  <c:v>0.4807426929473877</c:v>
                </c:pt>
                <c:pt idx="219">
                  <c:v>0.48073643445968628</c:v>
                </c:pt>
                <c:pt idx="220">
                  <c:v>-0.48871994018554688</c:v>
                </c:pt>
                <c:pt idx="221">
                  <c:v>-0.48872071504592896</c:v>
                </c:pt>
                <c:pt idx="222">
                  <c:v>-0.48872122168540955</c:v>
                </c:pt>
                <c:pt idx="223">
                  <c:v>-0.4887215793132782</c:v>
                </c:pt>
                <c:pt idx="224">
                  <c:v>-0.51750999689102173</c:v>
                </c:pt>
                <c:pt idx="225">
                  <c:v>-0.51723408699035645</c:v>
                </c:pt>
                <c:pt idx="226">
                  <c:v>-0.51723450422286987</c:v>
                </c:pt>
                <c:pt idx="227">
                  <c:v>-0.51751023530960083</c:v>
                </c:pt>
                <c:pt idx="228">
                  <c:v>-0.51723408699035645</c:v>
                </c:pt>
                <c:pt idx="229">
                  <c:v>-0.51723450422286987</c:v>
                </c:pt>
                <c:pt idx="230">
                  <c:v>-0.51723486185073853</c:v>
                </c:pt>
                <c:pt idx="231">
                  <c:v>-0.5172351598739624</c:v>
                </c:pt>
                <c:pt idx="232">
                  <c:v>-0.5172353982925415</c:v>
                </c:pt>
                <c:pt idx="233">
                  <c:v>-0.51723557710647583</c:v>
                </c:pt>
                <c:pt idx="234">
                  <c:v>-0.12356437742710114</c:v>
                </c:pt>
                <c:pt idx="235">
                  <c:v>1.4331319835036993E-3</c:v>
                </c:pt>
                <c:pt idx="236">
                  <c:v>1.4331319835036993E-3</c:v>
                </c:pt>
                <c:pt idx="237">
                  <c:v>1.4331319835036993E-3</c:v>
                </c:pt>
                <c:pt idx="238">
                  <c:v>1.4331319835036993E-3</c:v>
                </c:pt>
                <c:pt idx="239">
                  <c:v>2.8736107051372528E-3</c:v>
                </c:pt>
                <c:pt idx="240">
                  <c:v>2.3557404056191444E-2</c:v>
                </c:pt>
                <c:pt idx="241">
                  <c:v>2.3557392880320549E-2</c:v>
                </c:pt>
                <c:pt idx="242">
                  <c:v>2.5074711069464684E-2</c:v>
                </c:pt>
                <c:pt idx="243">
                  <c:v>2.5074727833271027E-2</c:v>
                </c:pt>
                <c:pt idx="244">
                  <c:v>2.5074727833271027E-2</c:v>
                </c:pt>
                <c:pt idx="245">
                  <c:v>2.5683330371975899E-2</c:v>
                </c:pt>
                <c:pt idx="246">
                  <c:v>2.5683233514428139E-2</c:v>
                </c:pt>
                <c:pt idx="247">
                  <c:v>2.6293745264410973E-2</c:v>
                </c:pt>
                <c:pt idx="248">
                  <c:v>2.6293134316802025E-2</c:v>
                </c:pt>
                <c:pt idx="249">
                  <c:v>2.598804235458374E-2</c:v>
                </c:pt>
                <c:pt idx="250">
                  <c:v>2.5987938046455383E-2</c:v>
                </c:pt>
                <c:pt idx="251">
                  <c:v>-5</c:v>
                </c:pt>
                <c:pt idx="252">
                  <c:v>6.3293652534484863</c:v>
                </c:pt>
                <c:pt idx="253">
                  <c:v>0.7192460298538208</c:v>
                </c:pt>
                <c:pt idx="254">
                  <c:v>0.7192460298538208</c:v>
                </c:pt>
                <c:pt idx="255">
                  <c:v>0.7192460298538208</c:v>
                </c:pt>
                <c:pt idx="256">
                  <c:v>0.7192460298538208</c:v>
                </c:pt>
                <c:pt idx="257">
                  <c:v>0.7192460298538208</c:v>
                </c:pt>
                <c:pt idx="258">
                  <c:v>0.7192460298538208</c:v>
                </c:pt>
                <c:pt idx="259">
                  <c:v>0.7192460298538208</c:v>
                </c:pt>
                <c:pt idx="260">
                  <c:v>0.7192460298538208</c:v>
                </c:pt>
                <c:pt idx="261">
                  <c:v>0.7192460298538208</c:v>
                </c:pt>
                <c:pt idx="262">
                  <c:v>0.7192460298538208</c:v>
                </c:pt>
                <c:pt idx="263">
                  <c:v>0.7192460298538208</c:v>
                </c:pt>
                <c:pt idx="264">
                  <c:v>0.7192460298538208</c:v>
                </c:pt>
                <c:pt idx="265">
                  <c:v>0.7192460298538208</c:v>
                </c:pt>
                <c:pt idx="266">
                  <c:v>0.99342674016952515</c:v>
                </c:pt>
                <c:pt idx="267">
                  <c:v>0.99342674016952515</c:v>
                </c:pt>
                <c:pt idx="268">
                  <c:v>0.99342674016952515</c:v>
                </c:pt>
                <c:pt idx="269">
                  <c:v>1.0314089059829712</c:v>
                </c:pt>
                <c:pt idx="270">
                  <c:v>0.7192460298538208</c:v>
                </c:pt>
                <c:pt idx="271">
                  <c:v>0.7192460298538208</c:v>
                </c:pt>
                <c:pt idx="272">
                  <c:v>0.7192460298538208</c:v>
                </c:pt>
                <c:pt idx="273">
                  <c:v>1.0312191247940063</c:v>
                </c:pt>
                <c:pt idx="274">
                  <c:v>1.0312192440032959</c:v>
                </c:pt>
                <c:pt idx="275">
                  <c:v>1.0261341333389282</c:v>
                </c:pt>
              </c:numCache>
            </c:numRef>
          </c:xVal>
          <c:yVal>
            <c:numRef>
              <c:f>'L-V'!$C$2:$C$501</c:f>
              <c:numCache>
                <c:formatCode>General</c:formatCode>
                <c:ptCount val="500"/>
                <c:pt idx="0">
                  <c:v>0</c:v>
                </c:pt>
                <c:pt idx="1">
                  <c:v>6.5293774604797363</c:v>
                </c:pt>
                <c:pt idx="2">
                  <c:v>6.5794897079467773</c:v>
                </c:pt>
                <c:pt idx="3">
                  <c:v>6.6599025726318359</c:v>
                </c:pt>
                <c:pt idx="4">
                  <c:v>6.8055963516235352</c:v>
                </c:pt>
                <c:pt idx="5">
                  <c:v>7.2352542877197266</c:v>
                </c:pt>
                <c:pt idx="6">
                  <c:v>7.300541877746582</c:v>
                </c:pt>
                <c:pt idx="7">
                  <c:v>7.3681931495666504</c:v>
                </c:pt>
                <c:pt idx="8">
                  <c:v>7.6074285507202148</c:v>
                </c:pt>
                <c:pt idx="9">
                  <c:v>7.7745347023010254</c:v>
                </c:pt>
                <c:pt idx="10">
                  <c:v>7.9288330078125</c:v>
                </c:pt>
                <c:pt idx="11">
                  <c:v>8.3378696441650391</c:v>
                </c:pt>
                <c:pt idx="12">
                  <c:v>8.4753627777099609</c:v>
                </c:pt>
                <c:pt idx="13">
                  <c:v>8.6187210083007812</c:v>
                </c:pt>
                <c:pt idx="14">
                  <c:v>9.3578224182128906</c:v>
                </c:pt>
                <c:pt idx="15">
                  <c:v>9.9658441543579102</c:v>
                </c:pt>
                <c:pt idx="16">
                  <c:v>10.270585060119629</c:v>
                </c:pt>
                <c:pt idx="17">
                  <c:v>10.880367279052734</c:v>
                </c:pt>
                <c:pt idx="18">
                  <c:v>11.573309898376465</c:v>
                </c:pt>
                <c:pt idx="19">
                  <c:v>12.810746192932129</c:v>
                </c:pt>
                <c:pt idx="20">
                  <c:v>13.988739967346191</c:v>
                </c:pt>
                <c:pt idx="21">
                  <c:v>16.177709579467773</c:v>
                </c:pt>
                <c:pt idx="22">
                  <c:v>16.444623947143555</c:v>
                </c:pt>
                <c:pt idx="23">
                  <c:v>16.724208831787109</c:v>
                </c:pt>
                <c:pt idx="24">
                  <c:v>18.413276672363281</c:v>
                </c:pt>
                <c:pt idx="25">
                  <c:v>19.311187744140625</c:v>
                </c:pt>
                <c:pt idx="26">
                  <c:v>20.664358139038086</c:v>
                </c:pt>
                <c:pt idx="27">
                  <c:v>22.262470245361328</c:v>
                </c:pt>
                <c:pt idx="28">
                  <c:v>23.813121795654297</c:v>
                </c:pt>
                <c:pt idx="29">
                  <c:v>24.576982498168945</c:v>
                </c:pt>
                <c:pt idx="30">
                  <c:v>25.355756759643555</c:v>
                </c:pt>
                <c:pt idx="31">
                  <c:v>25.915904998779297</c:v>
                </c:pt>
                <c:pt idx="32">
                  <c:v>26.811042785644531</c:v>
                </c:pt>
                <c:pt idx="33">
                  <c:v>27.346942901611328</c:v>
                </c:pt>
                <c:pt idx="34">
                  <c:v>27.959524154663086</c:v>
                </c:pt>
                <c:pt idx="35">
                  <c:v>28.157585144042969</c:v>
                </c:pt>
                <c:pt idx="36">
                  <c:v>28.417871475219727</c:v>
                </c:pt>
                <c:pt idx="37">
                  <c:v>28.587924957275391</c:v>
                </c:pt>
                <c:pt idx="38">
                  <c:v>28.619880676269531</c:v>
                </c:pt>
                <c:pt idx="39">
                  <c:v>29.156595230102539</c:v>
                </c:pt>
                <c:pt idx="40">
                  <c:v>29.813270568847656</c:v>
                </c:pt>
                <c:pt idx="41">
                  <c:v>30.264614105224609</c:v>
                </c:pt>
                <c:pt idx="42">
                  <c:v>30.522802352905273</c:v>
                </c:pt>
                <c:pt idx="43">
                  <c:v>30.624124526977539</c:v>
                </c:pt>
                <c:pt idx="44">
                  <c:v>30.790410995483398</c:v>
                </c:pt>
                <c:pt idx="45">
                  <c:v>30.962120056152344</c:v>
                </c:pt>
                <c:pt idx="46">
                  <c:v>31.116621017456055</c:v>
                </c:pt>
                <c:pt idx="47">
                  <c:v>31.249103546142578</c:v>
                </c:pt>
                <c:pt idx="48">
                  <c:v>31.335235595703125</c:v>
                </c:pt>
                <c:pt idx="49">
                  <c:v>31.361238479614258</c:v>
                </c:pt>
                <c:pt idx="50">
                  <c:v>31.376365661621094</c:v>
                </c:pt>
                <c:pt idx="51">
                  <c:v>31.638763427734375</c:v>
                </c:pt>
                <c:pt idx="52">
                  <c:v>31.74018669128418</c:v>
                </c:pt>
                <c:pt idx="53">
                  <c:v>31.791208267211914</c:v>
                </c:pt>
                <c:pt idx="54">
                  <c:v>31.860357284545898</c:v>
                </c:pt>
                <c:pt idx="55">
                  <c:v>31.907136917114258</c:v>
                </c:pt>
                <c:pt idx="56">
                  <c:v>31.957000732421875</c:v>
                </c:pt>
                <c:pt idx="57">
                  <c:v>32.025211334228516</c:v>
                </c:pt>
                <c:pt idx="58">
                  <c:v>32.043296813964844</c:v>
                </c:pt>
                <c:pt idx="59">
                  <c:v>32.053756713867188</c:v>
                </c:pt>
                <c:pt idx="60">
                  <c:v>32.123703002929688</c:v>
                </c:pt>
                <c:pt idx="61">
                  <c:v>32.158905029296875</c:v>
                </c:pt>
                <c:pt idx="62">
                  <c:v>32.181911468505859</c:v>
                </c:pt>
                <c:pt idx="63">
                  <c:v>32.217792510986328</c:v>
                </c:pt>
                <c:pt idx="64">
                  <c:v>32.245964050292969</c:v>
                </c:pt>
                <c:pt idx="65">
                  <c:v>32.279830932617187</c:v>
                </c:pt>
                <c:pt idx="66">
                  <c:v>32.304798126220703</c:v>
                </c:pt>
                <c:pt idx="67">
                  <c:v>32.321578979492188</c:v>
                </c:pt>
                <c:pt idx="68">
                  <c:v>32.33135986328125</c:v>
                </c:pt>
                <c:pt idx="69">
                  <c:v>32.334815979003906</c:v>
                </c:pt>
                <c:pt idx="70">
                  <c:v>32.335670471191406</c:v>
                </c:pt>
                <c:pt idx="71">
                  <c:v>32.385173797607422</c:v>
                </c:pt>
                <c:pt idx="72">
                  <c:v>32.402069091796875</c:v>
                </c:pt>
                <c:pt idx="73">
                  <c:v>32.420162200927734</c:v>
                </c:pt>
                <c:pt idx="74">
                  <c:v>32.436561584472656</c:v>
                </c:pt>
                <c:pt idx="75">
                  <c:v>32.460151672363281</c:v>
                </c:pt>
                <c:pt idx="76">
                  <c:v>32.471012115478516</c:v>
                </c:pt>
                <c:pt idx="77">
                  <c:v>32.483661651611328</c:v>
                </c:pt>
                <c:pt idx="78">
                  <c:v>32.487339019775391</c:v>
                </c:pt>
                <c:pt idx="79">
                  <c:v>32.487857818603516</c:v>
                </c:pt>
                <c:pt idx="80">
                  <c:v>32.490440368652344</c:v>
                </c:pt>
                <c:pt idx="81">
                  <c:v>32.530891418457031</c:v>
                </c:pt>
                <c:pt idx="82">
                  <c:v>32.546207427978516</c:v>
                </c:pt>
                <c:pt idx="83">
                  <c:v>32.561824798583984</c:v>
                </c:pt>
                <c:pt idx="84">
                  <c:v>32.576446533203125</c:v>
                </c:pt>
                <c:pt idx="85">
                  <c:v>32.583667755126953</c:v>
                </c:pt>
                <c:pt idx="86">
                  <c:v>32.588909149169922</c:v>
                </c:pt>
                <c:pt idx="87">
                  <c:v>32.590618133544922</c:v>
                </c:pt>
                <c:pt idx="88">
                  <c:v>32.5926513671875</c:v>
                </c:pt>
                <c:pt idx="89">
                  <c:v>32.613796234130859</c:v>
                </c:pt>
                <c:pt idx="90">
                  <c:v>32.626262664794922</c:v>
                </c:pt>
                <c:pt idx="91">
                  <c:v>32.639141082763672</c:v>
                </c:pt>
                <c:pt idx="92">
                  <c:v>32.648265838623047</c:v>
                </c:pt>
                <c:pt idx="93">
                  <c:v>32.655178070068359</c:v>
                </c:pt>
                <c:pt idx="94">
                  <c:v>32.659130096435547</c:v>
                </c:pt>
                <c:pt idx="95">
                  <c:v>32.659370422363281</c:v>
                </c:pt>
                <c:pt idx="96">
                  <c:v>32.659610748291016</c:v>
                </c:pt>
                <c:pt idx="97">
                  <c:v>32.680118560791016</c:v>
                </c:pt>
                <c:pt idx="98">
                  <c:v>32.689605712890625</c:v>
                </c:pt>
                <c:pt idx="99">
                  <c:v>32.698184967041016</c:v>
                </c:pt>
                <c:pt idx="100">
                  <c:v>32.708488464355469</c:v>
                </c:pt>
                <c:pt idx="101">
                  <c:v>32.712326049804687</c:v>
                </c:pt>
                <c:pt idx="102">
                  <c:v>32.713577270507812</c:v>
                </c:pt>
                <c:pt idx="103">
                  <c:v>32.713752746582031</c:v>
                </c:pt>
                <c:pt idx="104">
                  <c:v>32.729156494140625</c:v>
                </c:pt>
                <c:pt idx="105">
                  <c:v>32.739284515380859</c:v>
                </c:pt>
                <c:pt idx="106">
                  <c:v>32.744400024414063</c:v>
                </c:pt>
                <c:pt idx="107">
                  <c:v>32.747749328613281</c:v>
                </c:pt>
                <c:pt idx="108">
                  <c:v>32.748317718505859</c:v>
                </c:pt>
                <c:pt idx="109">
                  <c:v>32.749309539794922</c:v>
                </c:pt>
                <c:pt idx="110">
                  <c:v>32.76324462890625</c:v>
                </c:pt>
                <c:pt idx="111">
                  <c:v>32.770149230957031</c:v>
                </c:pt>
                <c:pt idx="112">
                  <c:v>32.77197265625</c:v>
                </c:pt>
                <c:pt idx="113">
                  <c:v>32.772212982177734</c:v>
                </c:pt>
                <c:pt idx="114">
                  <c:v>32.772212982177734</c:v>
                </c:pt>
                <c:pt idx="115">
                  <c:v>32.772212982177734</c:v>
                </c:pt>
                <c:pt idx="116">
                  <c:v>32.772212982177734</c:v>
                </c:pt>
                <c:pt idx="117">
                  <c:v>1</c:v>
                </c:pt>
                <c:pt idx="118">
                  <c:v>1</c:v>
                </c:pt>
                <c:pt idx="119">
                  <c:v>2</c:v>
                </c:pt>
                <c:pt idx="120">
                  <c:v>2</c:v>
                </c:pt>
                <c:pt idx="121">
                  <c:v>2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7.0300002098083496</c:v>
                </c:pt>
                <c:pt idx="127">
                  <c:v>7.0300002098083496</c:v>
                </c:pt>
                <c:pt idx="128">
                  <c:v>7.0300002098083496</c:v>
                </c:pt>
                <c:pt idx="129">
                  <c:v>7.0500001907348633</c:v>
                </c:pt>
                <c:pt idx="130">
                  <c:v>7.0500001907348633</c:v>
                </c:pt>
                <c:pt idx="131">
                  <c:v>7.070000171661377</c:v>
                </c:pt>
                <c:pt idx="132">
                  <c:v>7.070000171661377</c:v>
                </c:pt>
                <c:pt idx="133">
                  <c:v>7.070000171661377</c:v>
                </c:pt>
                <c:pt idx="134">
                  <c:v>7.0900001525878906</c:v>
                </c:pt>
                <c:pt idx="135">
                  <c:v>7.0900001525878906</c:v>
                </c:pt>
                <c:pt idx="136">
                  <c:v>7.0999999046325684</c:v>
                </c:pt>
                <c:pt idx="137">
                  <c:v>7.0999999046325684</c:v>
                </c:pt>
                <c:pt idx="138">
                  <c:v>7.0989999771118164</c:v>
                </c:pt>
                <c:pt idx="139">
                  <c:v>7.0989999771118164</c:v>
                </c:pt>
                <c:pt idx="140">
                  <c:v>7.0989999771118164</c:v>
                </c:pt>
                <c:pt idx="141">
                  <c:v>7.0949997901916504</c:v>
                </c:pt>
                <c:pt idx="142">
                  <c:v>7.0949997901916504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5</c:v>
                </c:pt>
                <c:pt idx="151">
                  <c:v>5</c:v>
                </c:pt>
                <c:pt idx="152">
                  <c:v>5</c:v>
                </c:pt>
                <c:pt idx="153">
                  <c:v>5.5999999046325684</c:v>
                </c:pt>
                <c:pt idx="154">
                  <c:v>5.5999999046325684</c:v>
                </c:pt>
                <c:pt idx="155">
                  <c:v>5.6560001373291016</c:v>
                </c:pt>
                <c:pt idx="156">
                  <c:v>5.6560001373291016</c:v>
                </c:pt>
                <c:pt idx="157">
                  <c:v>5.6560001373291016</c:v>
                </c:pt>
                <c:pt idx="158">
                  <c:v>5.6560001373291016</c:v>
                </c:pt>
                <c:pt idx="159">
                  <c:v>5.6560001373291016</c:v>
                </c:pt>
                <c:pt idx="160">
                  <c:v>1</c:v>
                </c:pt>
                <c:pt idx="161">
                  <c:v>1</c:v>
                </c:pt>
                <c:pt idx="162">
                  <c:v>8</c:v>
                </c:pt>
                <c:pt idx="163">
                  <c:v>8</c:v>
                </c:pt>
                <c:pt idx="164">
                  <c:v>8.8000001907348633</c:v>
                </c:pt>
                <c:pt idx="165">
                  <c:v>8.8000001907348633</c:v>
                </c:pt>
                <c:pt idx="166">
                  <c:v>8.8000001907348633</c:v>
                </c:pt>
                <c:pt idx="167">
                  <c:v>8.8000001907348633</c:v>
                </c:pt>
                <c:pt idx="168">
                  <c:v>8.8000001907348633</c:v>
                </c:pt>
                <c:pt idx="169">
                  <c:v>8.8000001907348633</c:v>
                </c:pt>
                <c:pt idx="170">
                  <c:v>8.8000001907348633</c:v>
                </c:pt>
                <c:pt idx="171">
                  <c:v>8.8500003814697266</c:v>
                </c:pt>
                <c:pt idx="172">
                  <c:v>8.8500003814697266</c:v>
                </c:pt>
                <c:pt idx="173">
                  <c:v>8.8500003814697266</c:v>
                </c:pt>
                <c:pt idx="174">
                  <c:v>8.8500003814697266</c:v>
                </c:pt>
                <c:pt idx="175">
                  <c:v>9</c:v>
                </c:pt>
                <c:pt idx="176">
                  <c:v>9</c:v>
                </c:pt>
                <c:pt idx="177">
                  <c:v>8.8999996185302734</c:v>
                </c:pt>
                <c:pt idx="178">
                  <c:v>8.8999996185302734</c:v>
                </c:pt>
                <c:pt idx="179">
                  <c:v>8.9499998092651367</c:v>
                </c:pt>
                <c:pt idx="180">
                  <c:v>8.9700002670288086</c:v>
                </c:pt>
                <c:pt idx="181">
                  <c:v>8.9899997711181641</c:v>
                </c:pt>
                <c:pt idx="182">
                  <c:v>8.9899997711181641</c:v>
                </c:pt>
                <c:pt idx="183">
                  <c:v>8.9899997711181641</c:v>
                </c:pt>
                <c:pt idx="184">
                  <c:v>8.9899997711181641</c:v>
                </c:pt>
                <c:pt idx="185">
                  <c:v>8.9499998092651367</c:v>
                </c:pt>
                <c:pt idx="186">
                  <c:v>8.9499998092651367</c:v>
                </c:pt>
                <c:pt idx="187">
                  <c:v>8.9499998092651367</c:v>
                </c:pt>
                <c:pt idx="188">
                  <c:v>8.9499998092651367</c:v>
                </c:pt>
                <c:pt idx="189">
                  <c:v>8.9499998092651367</c:v>
                </c:pt>
                <c:pt idx="190">
                  <c:v>8.9700002670288086</c:v>
                </c:pt>
                <c:pt idx="191">
                  <c:v>8.9700002670288086</c:v>
                </c:pt>
                <c:pt idx="192">
                  <c:v>8.9700002670288086</c:v>
                </c:pt>
                <c:pt idx="193">
                  <c:v>8.9700002670288086</c:v>
                </c:pt>
                <c:pt idx="194">
                  <c:v>8.9600000381469727</c:v>
                </c:pt>
                <c:pt idx="195">
                  <c:v>8.9600000381469727</c:v>
                </c:pt>
                <c:pt idx="196">
                  <c:v>8.9600000381469727</c:v>
                </c:pt>
                <c:pt idx="197">
                  <c:v>8.9600000381469727</c:v>
                </c:pt>
                <c:pt idx="198">
                  <c:v>8.9600000381469727</c:v>
                </c:pt>
                <c:pt idx="199">
                  <c:v>8.9600000381469727</c:v>
                </c:pt>
                <c:pt idx="200">
                  <c:v>8.9600000381469727</c:v>
                </c:pt>
                <c:pt idx="201">
                  <c:v>1</c:v>
                </c:pt>
                <c:pt idx="202">
                  <c:v>1</c:v>
                </c:pt>
                <c:pt idx="203">
                  <c:v>40</c:v>
                </c:pt>
                <c:pt idx="204">
                  <c:v>40</c:v>
                </c:pt>
                <c:pt idx="205">
                  <c:v>40</c:v>
                </c:pt>
                <c:pt idx="206">
                  <c:v>40</c:v>
                </c:pt>
                <c:pt idx="207">
                  <c:v>41</c:v>
                </c:pt>
                <c:pt idx="208">
                  <c:v>41</c:v>
                </c:pt>
                <c:pt idx="209">
                  <c:v>42</c:v>
                </c:pt>
                <c:pt idx="210">
                  <c:v>42</c:v>
                </c:pt>
                <c:pt idx="211">
                  <c:v>45</c:v>
                </c:pt>
                <c:pt idx="212">
                  <c:v>45</c:v>
                </c:pt>
                <c:pt idx="213">
                  <c:v>43</c:v>
                </c:pt>
                <c:pt idx="214">
                  <c:v>43</c:v>
                </c:pt>
                <c:pt idx="215">
                  <c:v>42.5</c:v>
                </c:pt>
                <c:pt idx="216">
                  <c:v>42.5</c:v>
                </c:pt>
                <c:pt idx="217">
                  <c:v>42.5</c:v>
                </c:pt>
                <c:pt idx="218">
                  <c:v>42.5</c:v>
                </c:pt>
                <c:pt idx="219">
                  <c:v>42.5</c:v>
                </c:pt>
                <c:pt idx="220">
                  <c:v>42.299999237060547</c:v>
                </c:pt>
                <c:pt idx="221">
                  <c:v>42.299999237060547</c:v>
                </c:pt>
                <c:pt idx="222">
                  <c:v>42.299999237060547</c:v>
                </c:pt>
                <c:pt idx="223">
                  <c:v>42.299999237060547</c:v>
                </c:pt>
                <c:pt idx="224">
                  <c:v>42.400001525878906</c:v>
                </c:pt>
                <c:pt idx="225">
                  <c:v>42.400001525878906</c:v>
                </c:pt>
                <c:pt idx="226">
                  <c:v>42.400001525878906</c:v>
                </c:pt>
                <c:pt idx="227">
                  <c:v>42.400001525878906</c:v>
                </c:pt>
                <c:pt idx="228">
                  <c:v>42.400001525878906</c:v>
                </c:pt>
                <c:pt idx="229">
                  <c:v>42.400001525878906</c:v>
                </c:pt>
                <c:pt idx="230">
                  <c:v>42.400001525878906</c:v>
                </c:pt>
                <c:pt idx="231">
                  <c:v>42.400001525878906</c:v>
                </c:pt>
                <c:pt idx="232">
                  <c:v>42.400001525878906</c:v>
                </c:pt>
                <c:pt idx="233">
                  <c:v>42.400001525878906</c:v>
                </c:pt>
                <c:pt idx="234">
                  <c:v>42.400001525878906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8</c:v>
                </c:pt>
                <c:pt idx="241">
                  <c:v>8</c:v>
                </c:pt>
                <c:pt idx="242">
                  <c:v>8.5</c:v>
                </c:pt>
                <c:pt idx="243">
                  <c:v>8.5</c:v>
                </c:pt>
                <c:pt idx="244">
                  <c:v>8.5</c:v>
                </c:pt>
                <c:pt idx="245">
                  <c:v>8.6999998092651367</c:v>
                </c:pt>
                <c:pt idx="246">
                  <c:v>8.6999998092651367</c:v>
                </c:pt>
                <c:pt idx="247">
                  <c:v>8.8999996185302734</c:v>
                </c:pt>
                <c:pt idx="248">
                  <c:v>8.8999996185302734</c:v>
                </c:pt>
                <c:pt idx="249">
                  <c:v>8.8000001907348633</c:v>
                </c:pt>
                <c:pt idx="250">
                  <c:v>8.8000001907348633</c:v>
                </c:pt>
                <c:pt idx="251">
                  <c:v>8.8000001907348633</c:v>
                </c:pt>
                <c:pt idx="252">
                  <c:v>8.8000001907348633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601-4A81-9968-E059366DF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5374176"/>
        <c:axId val="635374568"/>
      </c:scatterChart>
      <c:valAx>
        <c:axId val="635374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35374568"/>
        <c:crosses val="autoZero"/>
        <c:crossBetween val="midCat"/>
      </c:valAx>
      <c:valAx>
        <c:axId val="635374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6353741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111785</xdr:colOff>
      <xdr:row>47</xdr:row>
      <xdr:rowOff>157541</xdr:rowOff>
    </xdr:from>
    <xdr:to>
      <xdr:col>12</xdr:col>
      <xdr:colOff>791382</xdr:colOff>
      <xdr:row>79</xdr:row>
      <xdr:rowOff>76200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13</xdr:col>
      <xdr:colOff>77734</xdr:colOff>
      <xdr:row>48</xdr:row>
      <xdr:rowOff>8318</xdr:rowOff>
    </xdr:from>
    <xdr:to>
      <xdr:col>21</xdr:col>
      <xdr:colOff>143539</xdr:colOff>
      <xdr:row>79</xdr:row>
      <xdr:rowOff>66676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304739</xdr:colOff>
      <xdr:row>49</xdr:row>
      <xdr:rowOff>22860</xdr:rowOff>
    </xdr:from>
    <xdr:to>
      <xdr:col>8</xdr:col>
      <xdr:colOff>380939</xdr:colOff>
      <xdr:row>50</xdr:row>
      <xdr:rowOff>144780</xdr:rowOff>
    </xdr:to>
    <xdr:sp macro="" textlink="">
      <xdr:nvSpPr>
        <xdr:cNvPr id="4" name="Textfeld 3"/>
        <xdr:cNvSpPr txBox="1"/>
      </xdr:nvSpPr>
      <xdr:spPr>
        <a:xfrm>
          <a:off x="3143189" y="8163560"/>
          <a:ext cx="1644650" cy="28702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200" b="1"/>
            <a:t>unverformtes  System</a:t>
          </a:r>
        </a:p>
      </xdr:txBody>
    </xdr:sp>
    <xdr:clientData/>
  </xdr:twoCellAnchor>
  <xdr:twoCellAnchor>
    <xdr:from>
      <xdr:col>15</xdr:col>
      <xdr:colOff>680866</xdr:colOff>
      <xdr:row>49</xdr:row>
      <xdr:rowOff>60960</xdr:rowOff>
    </xdr:from>
    <xdr:to>
      <xdr:col>18</xdr:col>
      <xdr:colOff>177946</xdr:colOff>
      <xdr:row>51</xdr:row>
      <xdr:rowOff>15240</xdr:rowOff>
    </xdr:to>
    <xdr:sp macro="" textlink="">
      <xdr:nvSpPr>
        <xdr:cNvPr id="5" name="Textfeld 4"/>
        <xdr:cNvSpPr txBox="1"/>
      </xdr:nvSpPr>
      <xdr:spPr>
        <a:xfrm>
          <a:off x="10161416" y="8201660"/>
          <a:ext cx="1548130" cy="27813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200" b="1"/>
            <a:t>verformtes  System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245415</xdr:colOff>
      <xdr:row>47</xdr:row>
      <xdr:rowOff>8611</xdr:rowOff>
    </xdr:from>
    <xdr:to>
      <xdr:col>15</xdr:col>
      <xdr:colOff>494222</xdr:colOff>
      <xdr:row>62</xdr:row>
      <xdr:rowOff>114300</xdr:rowOff>
    </xdr:to>
    <xdr:grpSp>
      <xdr:nvGrpSpPr>
        <xdr:cNvPr id="2" name="Gruppieren 1"/>
        <xdr:cNvGrpSpPr/>
      </xdr:nvGrpSpPr>
      <xdr:grpSpPr>
        <a:xfrm>
          <a:off x="7763815" y="8498561"/>
          <a:ext cx="1861707" cy="2486939"/>
          <a:chOff x="8753475" y="2333625"/>
          <a:chExt cx="2266951" cy="2952750"/>
        </a:xfrm>
      </xdr:grpSpPr>
      <xdr:grpSp>
        <xdr:nvGrpSpPr>
          <xdr:cNvPr id="3" name="Gruppieren 2"/>
          <xdr:cNvGrpSpPr/>
        </xdr:nvGrpSpPr>
        <xdr:grpSpPr>
          <a:xfrm>
            <a:off x="8779668" y="2366957"/>
            <a:ext cx="2240758" cy="2814643"/>
            <a:chOff x="9441656" y="5810250"/>
            <a:chExt cx="1085850" cy="1409700"/>
          </a:xfrm>
        </xdr:grpSpPr>
        <xdr:sp macro="" textlink="">
          <xdr:nvSpPr>
            <xdr:cNvPr id="5" name="Rectangle 142"/>
            <xdr:cNvSpPr>
              <a:spLocks noChangeArrowheads="1"/>
            </xdr:cNvSpPr>
          </xdr:nvSpPr>
          <xdr:spPr bwMode="auto">
            <a:xfrm>
              <a:off x="9441656" y="5810250"/>
              <a:ext cx="1085850" cy="140970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" name="Text Box 141"/>
            <xdr:cNvSpPr txBox="1">
              <a:spLocks noChangeArrowheads="1"/>
            </xdr:cNvSpPr>
          </xdr:nvSpPr>
          <xdr:spPr bwMode="auto">
            <a:xfrm>
              <a:off x="9451181" y="5810250"/>
              <a:ext cx="838200" cy="1762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ln>
                    <a:noFill/>
                  </a:ln>
                  <a:solidFill>
                    <a:srgbClr val="000000"/>
                  </a:solidFill>
                  <a:latin typeface="Arial"/>
                  <a:cs typeface="Arial"/>
                </a:rPr>
                <a:t>Grundelement</a:t>
              </a:r>
            </a:p>
          </xdr:txBody>
        </xdr:sp>
        <xdr:grpSp>
          <xdr:nvGrpSpPr>
            <xdr:cNvPr id="7" name="Group 109"/>
            <xdr:cNvGrpSpPr>
              <a:grpSpLocks/>
            </xdr:cNvGrpSpPr>
          </xdr:nvGrpSpPr>
          <xdr:grpSpPr bwMode="auto">
            <a:xfrm>
              <a:off x="9451181" y="6015038"/>
              <a:ext cx="838200" cy="242887"/>
              <a:chOff x="8626" y="13077"/>
              <a:chExt cx="1320" cy="392"/>
            </a:xfrm>
          </xdr:grpSpPr>
          <xdr:sp macro="" textlink="">
            <xdr:nvSpPr>
              <xdr:cNvPr id="114" name="Line 140"/>
              <xdr:cNvSpPr>
                <a:spLocks noChangeShapeType="1"/>
              </xdr:cNvSpPr>
            </xdr:nvSpPr>
            <xdr:spPr bwMode="auto">
              <a:xfrm>
                <a:off x="8708" y="13273"/>
                <a:ext cx="1155" cy="0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grpSp>
            <xdr:nvGrpSpPr>
              <xdr:cNvPr id="115" name="Group 125"/>
              <xdr:cNvGrpSpPr>
                <a:grpSpLocks/>
              </xdr:cNvGrpSpPr>
            </xdr:nvGrpSpPr>
            <xdr:grpSpPr bwMode="auto">
              <a:xfrm rot="16200000" flipV="1">
                <a:off x="8474" y="13229"/>
                <a:ext cx="392" cy="87"/>
                <a:chOff x="10468" y="9915"/>
                <a:chExt cx="392" cy="87"/>
              </a:xfrm>
            </xdr:grpSpPr>
            <xdr:sp macro="" textlink="">
              <xdr:nvSpPr>
                <xdr:cNvPr id="131" name="Line 139"/>
                <xdr:cNvSpPr>
                  <a:spLocks noChangeShapeType="1"/>
                </xdr:cNvSpPr>
              </xdr:nvSpPr>
              <xdr:spPr bwMode="auto">
                <a:xfrm flipV="1">
                  <a:off x="10468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2" name="Line 138"/>
                <xdr:cNvSpPr>
                  <a:spLocks noChangeShapeType="1"/>
                </xdr:cNvSpPr>
              </xdr:nvSpPr>
              <xdr:spPr bwMode="auto">
                <a:xfrm>
                  <a:off x="10469" y="9915"/>
                  <a:ext cx="387" cy="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3" name="Line 137"/>
                <xdr:cNvSpPr>
                  <a:spLocks noChangeShapeType="1"/>
                </xdr:cNvSpPr>
              </xdr:nvSpPr>
              <xdr:spPr bwMode="auto">
                <a:xfrm flipV="1">
                  <a:off x="10764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4" name="Line 136"/>
                <xdr:cNvSpPr>
                  <a:spLocks noChangeShapeType="1"/>
                </xdr:cNvSpPr>
              </xdr:nvSpPr>
              <xdr:spPr bwMode="auto">
                <a:xfrm flipV="1">
                  <a:off x="10505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5" name="Line 135"/>
                <xdr:cNvSpPr>
                  <a:spLocks noChangeShapeType="1"/>
                </xdr:cNvSpPr>
              </xdr:nvSpPr>
              <xdr:spPr bwMode="auto">
                <a:xfrm flipV="1">
                  <a:off x="10542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6" name="Line 134"/>
                <xdr:cNvSpPr>
                  <a:spLocks noChangeShapeType="1"/>
                </xdr:cNvSpPr>
              </xdr:nvSpPr>
              <xdr:spPr bwMode="auto">
                <a:xfrm flipV="1">
                  <a:off x="10579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7" name="Line 133"/>
                <xdr:cNvSpPr>
                  <a:spLocks noChangeShapeType="1"/>
                </xdr:cNvSpPr>
              </xdr:nvSpPr>
              <xdr:spPr bwMode="auto">
                <a:xfrm flipV="1">
                  <a:off x="10616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8" name="Line 132"/>
                <xdr:cNvSpPr>
                  <a:spLocks noChangeShapeType="1"/>
                </xdr:cNvSpPr>
              </xdr:nvSpPr>
              <xdr:spPr bwMode="auto">
                <a:xfrm flipV="1">
                  <a:off x="10653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9" name="Line 131"/>
                <xdr:cNvSpPr>
                  <a:spLocks noChangeShapeType="1"/>
                </xdr:cNvSpPr>
              </xdr:nvSpPr>
              <xdr:spPr bwMode="auto">
                <a:xfrm flipV="1">
                  <a:off x="10690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40" name="Line 130"/>
                <xdr:cNvSpPr>
                  <a:spLocks noChangeShapeType="1"/>
                </xdr:cNvSpPr>
              </xdr:nvSpPr>
              <xdr:spPr bwMode="auto">
                <a:xfrm flipV="1">
                  <a:off x="10727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41" name="Line 129"/>
                <xdr:cNvSpPr>
                  <a:spLocks noChangeShapeType="1"/>
                </xdr:cNvSpPr>
              </xdr:nvSpPr>
              <xdr:spPr bwMode="auto">
                <a:xfrm flipV="1">
                  <a:off x="10801" y="9943"/>
                  <a:ext cx="59" cy="59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42" name="Line 128"/>
                <xdr:cNvSpPr>
                  <a:spLocks noChangeShapeType="1"/>
                </xdr:cNvSpPr>
              </xdr:nvSpPr>
              <xdr:spPr bwMode="auto">
                <a:xfrm flipV="1">
                  <a:off x="10838" y="9985"/>
                  <a:ext cx="17" cy="17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43" name="Line 127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50" cy="5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44" name="Line 126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14" cy="14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  <xdr:grpSp>
            <xdr:nvGrpSpPr>
              <xdr:cNvPr id="116" name="Group 110"/>
              <xdr:cNvGrpSpPr>
                <a:grpSpLocks/>
              </xdr:cNvGrpSpPr>
            </xdr:nvGrpSpPr>
            <xdr:grpSpPr bwMode="auto">
              <a:xfrm rot="5400000" flipV="1">
                <a:off x="9707" y="13229"/>
                <a:ext cx="392" cy="87"/>
                <a:chOff x="10468" y="9915"/>
                <a:chExt cx="392" cy="87"/>
              </a:xfrm>
            </xdr:grpSpPr>
            <xdr:sp macro="" textlink="">
              <xdr:nvSpPr>
                <xdr:cNvPr id="117" name="Line 124"/>
                <xdr:cNvSpPr>
                  <a:spLocks noChangeShapeType="1"/>
                </xdr:cNvSpPr>
              </xdr:nvSpPr>
              <xdr:spPr bwMode="auto">
                <a:xfrm flipV="1">
                  <a:off x="10468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18" name="Line 123"/>
                <xdr:cNvSpPr>
                  <a:spLocks noChangeShapeType="1"/>
                </xdr:cNvSpPr>
              </xdr:nvSpPr>
              <xdr:spPr bwMode="auto">
                <a:xfrm>
                  <a:off x="10469" y="9915"/>
                  <a:ext cx="387" cy="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19" name="Line 122"/>
                <xdr:cNvSpPr>
                  <a:spLocks noChangeShapeType="1"/>
                </xdr:cNvSpPr>
              </xdr:nvSpPr>
              <xdr:spPr bwMode="auto">
                <a:xfrm flipV="1">
                  <a:off x="10764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0" name="Line 121"/>
                <xdr:cNvSpPr>
                  <a:spLocks noChangeShapeType="1"/>
                </xdr:cNvSpPr>
              </xdr:nvSpPr>
              <xdr:spPr bwMode="auto">
                <a:xfrm flipV="1">
                  <a:off x="10505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1" name="Line 120"/>
                <xdr:cNvSpPr>
                  <a:spLocks noChangeShapeType="1"/>
                </xdr:cNvSpPr>
              </xdr:nvSpPr>
              <xdr:spPr bwMode="auto">
                <a:xfrm flipV="1">
                  <a:off x="10542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2" name="Line 119"/>
                <xdr:cNvSpPr>
                  <a:spLocks noChangeShapeType="1"/>
                </xdr:cNvSpPr>
              </xdr:nvSpPr>
              <xdr:spPr bwMode="auto">
                <a:xfrm flipV="1">
                  <a:off x="10579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3" name="Line 118"/>
                <xdr:cNvSpPr>
                  <a:spLocks noChangeShapeType="1"/>
                </xdr:cNvSpPr>
              </xdr:nvSpPr>
              <xdr:spPr bwMode="auto">
                <a:xfrm flipV="1">
                  <a:off x="10616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4" name="Line 117"/>
                <xdr:cNvSpPr>
                  <a:spLocks noChangeShapeType="1"/>
                </xdr:cNvSpPr>
              </xdr:nvSpPr>
              <xdr:spPr bwMode="auto">
                <a:xfrm flipV="1">
                  <a:off x="10653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5" name="Line 116"/>
                <xdr:cNvSpPr>
                  <a:spLocks noChangeShapeType="1"/>
                </xdr:cNvSpPr>
              </xdr:nvSpPr>
              <xdr:spPr bwMode="auto">
                <a:xfrm flipV="1">
                  <a:off x="10690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6" name="Line 115"/>
                <xdr:cNvSpPr>
                  <a:spLocks noChangeShapeType="1"/>
                </xdr:cNvSpPr>
              </xdr:nvSpPr>
              <xdr:spPr bwMode="auto">
                <a:xfrm flipV="1">
                  <a:off x="10727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7" name="Line 114"/>
                <xdr:cNvSpPr>
                  <a:spLocks noChangeShapeType="1"/>
                </xdr:cNvSpPr>
              </xdr:nvSpPr>
              <xdr:spPr bwMode="auto">
                <a:xfrm flipV="1">
                  <a:off x="10801" y="9943"/>
                  <a:ext cx="59" cy="59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8" name="Line 113"/>
                <xdr:cNvSpPr>
                  <a:spLocks noChangeShapeType="1"/>
                </xdr:cNvSpPr>
              </xdr:nvSpPr>
              <xdr:spPr bwMode="auto">
                <a:xfrm flipV="1">
                  <a:off x="10838" y="9985"/>
                  <a:ext cx="17" cy="17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9" name="Line 112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50" cy="5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0" name="Line 111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14" cy="14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</xdr:grpSp>
        <xdr:grpSp>
          <xdr:nvGrpSpPr>
            <xdr:cNvPr id="8" name="Group 75"/>
            <xdr:cNvGrpSpPr>
              <a:grpSpLocks/>
            </xdr:cNvGrpSpPr>
          </xdr:nvGrpSpPr>
          <xdr:grpSpPr bwMode="auto">
            <a:xfrm>
              <a:off x="9451181" y="6329363"/>
              <a:ext cx="838200" cy="242887"/>
              <a:chOff x="8626" y="13617"/>
              <a:chExt cx="1320" cy="392"/>
            </a:xfrm>
          </xdr:grpSpPr>
          <xdr:sp macro="" textlink="">
            <xdr:nvSpPr>
              <xdr:cNvPr id="81" name="Line 108"/>
              <xdr:cNvSpPr>
                <a:spLocks noChangeShapeType="1"/>
              </xdr:cNvSpPr>
            </xdr:nvSpPr>
            <xdr:spPr bwMode="auto">
              <a:xfrm>
                <a:off x="8708" y="13813"/>
                <a:ext cx="1155" cy="0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grpSp>
            <xdr:nvGrpSpPr>
              <xdr:cNvPr id="82" name="Group 91"/>
              <xdr:cNvGrpSpPr>
                <a:grpSpLocks/>
              </xdr:cNvGrpSpPr>
            </xdr:nvGrpSpPr>
            <xdr:grpSpPr bwMode="auto">
              <a:xfrm rot="16200000" flipV="1">
                <a:off x="8494" y="13749"/>
                <a:ext cx="392" cy="128"/>
                <a:chOff x="8494" y="13209"/>
                <a:chExt cx="392" cy="128"/>
              </a:xfrm>
            </xdr:grpSpPr>
            <xdr:grpSp>
              <xdr:nvGrpSpPr>
                <xdr:cNvPr id="98" name="Group 93"/>
                <xdr:cNvGrpSpPr>
                  <a:grpSpLocks/>
                </xdr:cNvGrpSpPr>
              </xdr:nvGrpSpPr>
              <xdr:grpSpPr bwMode="auto">
                <a:xfrm>
                  <a:off x="8494" y="13250"/>
                  <a:ext cx="392" cy="87"/>
                  <a:chOff x="10468" y="9915"/>
                  <a:chExt cx="392" cy="87"/>
                </a:xfrm>
              </xdr:grpSpPr>
              <xdr:sp macro="" textlink="">
                <xdr:nvSpPr>
                  <xdr:cNvPr id="100" name="Line 107"/>
                  <xdr:cNvSpPr>
                    <a:spLocks noChangeShapeType="1"/>
                  </xdr:cNvSpPr>
                </xdr:nvSpPr>
                <xdr:spPr bwMode="auto">
                  <a:xfrm flipV="1">
                    <a:off x="10468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1" name="Line 106"/>
                  <xdr:cNvSpPr>
                    <a:spLocks noChangeShapeType="1"/>
                  </xdr:cNvSpPr>
                </xdr:nvSpPr>
                <xdr:spPr bwMode="auto">
                  <a:xfrm>
                    <a:off x="10469" y="9915"/>
                    <a:ext cx="387" cy="0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2" name="Line 105"/>
                  <xdr:cNvSpPr>
                    <a:spLocks noChangeShapeType="1"/>
                  </xdr:cNvSpPr>
                </xdr:nvSpPr>
                <xdr:spPr bwMode="auto">
                  <a:xfrm flipV="1">
                    <a:off x="10764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3" name="Line 104"/>
                  <xdr:cNvSpPr>
                    <a:spLocks noChangeShapeType="1"/>
                  </xdr:cNvSpPr>
                </xdr:nvSpPr>
                <xdr:spPr bwMode="auto">
                  <a:xfrm flipV="1">
                    <a:off x="10505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4" name="Line 103"/>
                  <xdr:cNvSpPr>
                    <a:spLocks noChangeShapeType="1"/>
                  </xdr:cNvSpPr>
                </xdr:nvSpPr>
                <xdr:spPr bwMode="auto">
                  <a:xfrm flipV="1">
                    <a:off x="10542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5" name="Line 102"/>
                  <xdr:cNvSpPr>
                    <a:spLocks noChangeShapeType="1"/>
                  </xdr:cNvSpPr>
                </xdr:nvSpPr>
                <xdr:spPr bwMode="auto">
                  <a:xfrm flipV="1">
                    <a:off x="10579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6" name="Line 101"/>
                  <xdr:cNvSpPr>
                    <a:spLocks noChangeShapeType="1"/>
                  </xdr:cNvSpPr>
                </xdr:nvSpPr>
                <xdr:spPr bwMode="auto">
                  <a:xfrm flipV="1">
                    <a:off x="10616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7" name="Line 100"/>
                  <xdr:cNvSpPr>
                    <a:spLocks noChangeShapeType="1"/>
                  </xdr:cNvSpPr>
                </xdr:nvSpPr>
                <xdr:spPr bwMode="auto">
                  <a:xfrm flipV="1">
                    <a:off x="10653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8" name="Line 99"/>
                  <xdr:cNvSpPr>
                    <a:spLocks noChangeShapeType="1"/>
                  </xdr:cNvSpPr>
                </xdr:nvSpPr>
                <xdr:spPr bwMode="auto">
                  <a:xfrm flipV="1">
                    <a:off x="10690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9" name="Line 98"/>
                  <xdr:cNvSpPr>
                    <a:spLocks noChangeShapeType="1"/>
                  </xdr:cNvSpPr>
                </xdr:nvSpPr>
                <xdr:spPr bwMode="auto">
                  <a:xfrm flipV="1">
                    <a:off x="10727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10" name="Line 97"/>
                  <xdr:cNvSpPr>
                    <a:spLocks noChangeShapeType="1"/>
                  </xdr:cNvSpPr>
                </xdr:nvSpPr>
                <xdr:spPr bwMode="auto">
                  <a:xfrm flipV="1">
                    <a:off x="10801" y="9943"/>
                    <a:ext cx="59" cy="59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11" name="Line 96"/>
                  <xdr:cNvSpPr>
                    <a:spLocks noChangeShapeType="1"/>
                  </xdr:cNvSpPr>
                </xdr:nvSpPr>
                <xdr:spPr bwMode="auto">
                  <a:xfrm flipV="1">
                    <a:off x="10838" y="9985"/>
                    <a:ext cx="17" cy="17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12" name="Line 95"/>
                  <xdr:cNvSpPr>
                    <a:spLocks noChangeShapeType="1"/>
                  </xdr:cNvSpPr>
                </xdr:nvSpPr>
                <xdr:spPr bwMode="auto">
                  <a:xfrm flipV="1">
                    <a:off x="10469" y="9916"/>
                    <a:ext cx="50" cy="50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13" name="Line 94"/>
                  <xdr:cNvSpPr>
                    <a:spLocks noChangeShapeType="1"/>
                  </xdr:cNvSpPr>
                </xdr:nvSpPr>
                <xdr:spPr bwMode="auto">
                  <a:xfrm flipV="1">
                    <a:off x="10469" y="9916"/>
                    <a:ext cx="14" cy="14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</xdr:grpSp>
            <xdr:sp macro="" textlink="">
              <xdr:nvSpPr>
                <xdr:cNvPr id="99" name="Oval 92"/>
                <xdr:cNvSpPr>
                  <a:spLocks noChangeArrowheads="1"/>
                </xdr:cNvSpPr>
              </xdr:nvSpPr>
              <xdr:spPr bwMode="auto">
                <a:xfrm>
                  <a:off x="8644" y="13209"/>
                  <a:ext cx="99" cy="99"/>
                </a:xfrm>
                <a:prstGeom prst="ellipse">
                  <a:avLst/>
                </a:prstGeom>
                <a:solidFill>
                  <a:srgbClr val="FFFFFF"/>
                </a:solidFill>
                <a:ln w="6350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  <xdr:grpSp>
            <xdr:nvGrpSpPr>
              <xdr:cNvPr id="83" name="Group 76"/>
              <xdr:cNvGrpSpPr>
                <a:grpSpLocks/>
              </xdr:cNvGrpSpPr>
            </xdr:nvGrpSpPr>
            <xdr:grpSpPr bwMode="auto">
              <a:xfrm rot="5400000" flipV="1">
                <a:off x="9707" y="13769"/>
                <a:ext cx="392" cy="87"/>
                <a:chOff x="10468" y="9915"/>
                <a:chExt cx="392" cy="87"/>
              </a:xfrm>
            </xdr:grpSpPr>
            <xdr:sp macro="" textlink="">
              <xdr:nvSpPr>
                <xdr:cNvPr id="84" name="Line 90"/>
                <xdr:cNvSpPr>
                  <a:spLocks noChangeShapeType="1"/>
                </xdr:cNvSpPr>
              </xdr:nvSpPr>
              <xdr:spPr bwMode="auto">
                <a:xfrm flipV="1">
                  <a:off x="10468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85" name="Line 89"/>
                <xdr:cNvSpPr>
                  <a:spLocks noChangeShapeType="1"/>
                </xdr:cNvSpPr>
              </xdr:nvSpPr>
              <xdr:spPr bwMode="auto">
                <a:xfrm>
                  <a:off x="10469" y="9915"/>
                  <a:ext cx="387" cy="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86" name="Line 88"/>
                <xdr:cNvSpPr>
                  <a:spLocks noChangeShapeType="1"/>
                </xdr:cNvSpPr>
              </xdr:nvSpPr>
              <xdr:spPr bwMode="auto">
                <a:xfrm flipV="1">
                  <a:off x="10764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87" name="Line 87"/>
                <xdr:cNvSpPr>
                  <a:spLocks noChangeShapeType="1"/>
                </xdr:cNvSpPr>
              </xdr:nvSpPr>
              <xdr:spPr bwMode="auto">
                <a:xfrm flipV="1">
                  <a:off x="10505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88" name="Line 86"/>
                <xdr:cNvSpPr>
                  <a:spLocks noChangeShapeType="1"/>
                </xdr:cNvSpPr>
              </xdr:nvSpPr>
              <xdr:spPr bwMode="auto">
                <a:xfrm flipV="1">
                  <a:off x="10542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89" name="Line 85"/>
                <xdr:cNvSpPr>
                  <a:spLocks noChangeShapeType="1"/>
                </xdr:cNvSpPr>
              </xdr:nvSpPr>
              <xdr:spPr bwMode="auto">
                <a:xfrm flipV="1">
                  <a:off x="10579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0" name="Line 84"/>
                <xdr:cNvSpPr>
                  <a:spLocks noChangeShapeType="1"/>
                </xdr:cNvSpPr>
              </xdr:nvSpPr>
              <xdr:spPr bwMode="auto">
                <a:xfrm flipV="1">
                  <a:off x="10616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1" name="Line 83"/>
                <xdr:cNvSpPr>
                  <a:spLocks noChangeShapeType="1"/>
                </xdr:cNvSpPr>
              </xdr:nvSpPr>
              <xdr:spPr bwMode="auto">
                <a:xfrm flipV="1">
                  <a:off x="10653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2" name="Line 82"/>
                <xdr:cNvSpPr>
                  <a:spLocks noChangeShapeType="1"/>
                </xdr:cNvSpPr>
              </xdr:nvSpPr>
              <xdr:spPr bwMode="auto">
                <a:xfrm flipV="1">
                  <a:off x="10690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3" name="Line 81"/>
                <xdr:cNvSpPr>
                  <a:spLocks noChangeShapeType="1"/>
                </xdr:cNvSpPr>
              </xdr:nvSpPr>
              <xdr:spPr bwMode="auto">
                <a:xfrm flipV="1">
                  <a:off x="10727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4" name="Line 80"/>
                <xdr:cNvSpPr>
                  <a:spLocks noChangeShapeType="1"/>
                </xdr:cNvSpPr>
              </xdr:nvSpPr>
              <xdr:spPr bwMode="auto">
                <a:xfrm flipV="1">
                  <a:off x="10801" y="9943"/>
                  <a:ext cx="59" cy="59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5" name="Line 79"/>
                <xdr:cNvSpPr>
                  <a:spLocks noChangeShapeType="1"/>
                </xdr:cNvSpPr>
              </xdr:nvSpPr>
              <xdr:spPr bwMode="auto">
                <a:xfrm flipV="1">
                  <a:off x="10838" y="9985"/>
                  <a:ext cx="17" cy="17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6" name="Line 78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50" cy="5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7" name="Line 77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14" cy="14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</xdr:grpSp>
        <xdr:grpSp>
          <xdr:nvGrpSpPr>
            <xdr:cNvPr id="9" name="Group 41"/>
            <xdr:cNvGrpSpPr>
              <a:grpSpLocks/>
            </xdr:cNvGrpSpPr>
          </xdr:nvGrpSpPr>
          <xdr:grpSpPr bwMode="auto">
            <a:xfrm>
              <a:off x="9451181" y="6643688"/>
              <a:ext cx="838200" cy="250031"/>
              <a:chOff x="8626" y="14104"/>
              <a:chExt cx="1322" cy="392"/>
            </a:xfrm>
          </xdr:grpSpPr>
          <xdr:sp macro="" textlink="">
            <xdr:nvSpPr>
              <xdr:cNvPr id="48" name="Line 74"/>
              <xdr:cNvSpPr>
                <a:spLocks noChangeShapeType="1"/>
              </xdr:cNvSpPr>
            </xdr:nvSpPr>
            <xdr:spPr bwMode="auto">
              <a:xfrm>
                <a:off x="8708" y="14300"/>
                <a:ext cx="1155" cy="0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grpSp>
            <xdr:nvGrpSpPr>
              <xdr:cNvPr id="49" name="Group 59"/>
              <xdr:cNvGrpSpPr>
                <a:grpSpLocks/>
              </xdr:cNvGrpSpPr>
            </xdr:nvGrpSpPr>
            <xdr:grpSpPr bwMode="auto">
              <a:xfrm rot="16200000" flipV="1">
                <a:off x="8474" y="14256"/>
                <a:ext cx="392" cy="87"/>
                <a:chOff x="10468" y="9915"/>
                <a:chExt cx="392" cy="87"/>
              </a:xfrm>
            </xdr:grpSpPr>
            <xdr:sp macro="" textlink="">
              <xdr:nvSpPr>
                <xdr:cNvPr id="67" name="Line 73"/>
                <xdr:cNvSpPr>
                  <a:spLocks noChangeShapeType="1"/>
                </xdr:cNvSpPr>
              </xdr:nvSpPr>
              <xdr:spPr bwMode="auto">
                <a:xfrm flipV="1">
                  <a:off x="10468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68" name="Line 72"/>
                <xdr:cNvSpPr>
                  <a:spLocks noChangeShapeType="1"/>
                </xdr:cNvSpPr>
              </xdr:nvSpPr>
              <xdr:spPr bwMode="auto">
                <a:xfrm>
                  <a:off x="10469" y="9915"/>
                  <a:ext cx="387" cy="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69" name="Line 71"/>
                <xdr:cNvSpPr>
                  <a:spLocks noChangeShapeType="1"/>
                </xdr:cNvSpPr>
              </xdr:nvSpPr>
              <xdr:spPr bwMode="auto">
                <a:xfrm flipV="1">
                  <a:off x="10764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0" name="Line 70"/>
                <xdr:cNvSpPr>
                  <a:spLocks noChangeShapeType="1"/>
                </xdr:cNvSpPr>
              </xdr:nvSpPr>
              <xdr:spPr bwMode="auto">
                <a:xfrm flipV="1">
                  <a:off x="10505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1" name="Line 69"/>
                <xdr:cNvSpPr>
                  <a:spLocks noChangeShapeType="1"/>
                </xdr:cNvSpPr>
              </xdr:nvSpPr>
              <xdr:spPr bwMode="auto">
                <a:xfrm flipV="1">
                  <a:off x="10542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2" name="Line 68"/>
                <xdr:cNvSpPr>
                  <a:spLocks noChangeShapeType="1"/>
                </xdr:cNvSpPr>
              </xdr:nvSpPr>
              <xdr:spPr bwMode="auto">
                <a:xfrm flipV="1">
                  <a:off x="10579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3" name="Line 67"/>
                <xdr:cNvSpPr>
                  <a:spLocks noChangeShapeType="1"/>
                </xdr:cNvSpPr>
              </xdr:nvSpPr>
              <xdr:spPr bwMode="auto">
                <a:xfrm flipV="1">
                  <a:off x="10616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4" name="Line 66"/>
                <xdr:cNvSpPr>
                  <a:spLocks noChangeShapeType="1"/>
                </xdr:cNvSpPr>
              </xdr:nvSpPr>
              <xdr:spPr bwMode="auto">
                <a:xfrm flipV="1">
                  <a:off x="10653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5" name="Line 65"/>
                <xdr:cNvSpPr>
                  <a:spLocks noChangeShapeType="1"/>
                </xdr:cNvSpPr>
              </xdr:nvSpPr>
              <xdr:spPr bwMode="auto">
                <a:xfrm flipV="1">
                  <a:off x="10690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6" name="Line 64"/>
                <xdr:cNvSpPr>
                  <a:spLocks noChangeShapeType="1"/>
                </xdr:cNvSpPr>
              </xdr:nvSpPr>
              <xdr:spPr bwMode="auto">
                <a:xfrm flipV="1">
                  <a:off x="10727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7" name="Line 63"/>
                <xdr:cNvSpPr>
                  <a:spLocks noChangeShapeType="1"/>
                </xdr:cNvSpPr>
              </xdr:nvSpPr>
              <xdr:spPr bwMode="auto">
                <a:xfrm flipV="1">
                  <a:off x="10801" y="9943"/>
                  <a:ext cx="59" cy="59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8" name="Line 62"/>
                <xdr:cNvSpPr>
                  <a:spLocks noChangeShapeType="1"/>
                </xdr:cNvSpPr>
              </xdr:nvSpPr>
              <xdr:spPr bwMode="auto">
                <a:xfrm flipV="1">
                  <a:off x="10838" y="9985"/>
                  <a:ext cx="17" cy="17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9" name="Line 61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50" cy="5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80" name="Line 60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14" cy="14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  <xdr:grpSp>
            <xdr:nvGrpSpPr>
              <xdr:cNvPr id="50" name="Group 42"/>
              <xdr:cNvGrpSpPr>
                <a:grpSpLocks/>
              </xdr:cNvGrpSpPr>
            </xdr:nvGrpSpPr>
            <xdr:grpSpPr bwMode="auto">
              <a:xfrm rot="5400000" flipV="1">
                <a:off x="9688" y="14236"/>
                <a:ext cx="392" cy="128"/>
                <a:chOff x="8494" y="13209"/>
                <a:chExt cx="392" cy="128"/>
              </a:xfrm>
            </xdr:grpSpPr>
            <xdr:grpSp>
              <xdr:nvGrpSpPr>
                <xdr:cNvPr id="51" name="Group 44"/>
                <xdr:cNvGrpSpPr>
                  <a:grpSpLocks/>
                </xdr:cNvGrpSpPr>
              </xdr:nvGrpSpPr>
              <xdr:grpSpPr bwMode="auto">
                <a:xfrm>
                  <a:off x="8494" y="13250"/>
                  <a:ext cx="392" cy="87"/>
                  <a:chOff x="10468" y="9915"/>
                  <a:chExt cx="392" cy="87"/>
                </a:xfrm>
              </xdr:grpSpPr>
              <xdr:sp macro="" textlink="">
                <xdr:nvSpPr>
                  <xdr:cNvPr id="53" name="Line 58"/>
                  <xdr:cNvSpPr>
                    <a:spLocks noChangeShapeType="1"/>
                  </xdr:cNvSpPr>
                </xdr:nvSpPr>
                <xdr:spPr bwMode="auto">
                  <a:xfrm flipV="1">
                    <a:off x="10468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54" name="Line 57"/>
                  <xdr:cNvSpPr>
                    <a:spLocks noChangeShapeType="1"/>
                  </xdr:cNvSpPr>
                </xdr:nvSpPr>
                <xdr:spPr bwMode="auto">
                  <a:xfrm>
                    <a:off x="10469" y="9915"/>
                    <a:ext cx="387" cy="0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55" name="Line 56"/>
                  <xdr:cNvSpPr>
                    <a:spLocks noChangeShapeType="1"/>
                  </xdr:cNvSpPr>
                </xdr:nvSpPr>
                <xdr:spPr bwMode="auto">
                  <a:xfrm flipV="1">
                    <a:off x="10764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56" name="Line 55"/>
                  <xdr:cNvSpPr>
                    <a:spLocks noChangeShapeType="1"/>
                  </xdr:cNvSpPr>
                </xdr:nvSpPr>
                <xdr:spPr bwMode="auto">
                  <a:xfrm flipV="1">
                    <a:off x="10505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57" name="Line 54"/>
                  <xdr:cNvSpPr>
                    <a:spLocks noChangeShapeType="1"/>
                  </xdr:cNvSpPr>
                </xdr:nvSpPr>
                <xdr:spPr bwMode="auto">
                  <a:xfrm flipV="1">
                    <a:off x="10542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58" name="Line 53"/>
                  <xdr:cNvSpPr>
                    <a:spLocks noChangeShapeType="1"/>
                  </xdr:cNvSpPr>
                </xdr:nvSpPr>
                <xdr:spPr bwMode="auto">
                  <a:xfrm flipV="1">
                    <a:off x="10579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59" name="Line 52"/>
                  <xdr:cNvSpPr>
                    <a:spLocks noChangeShapeType="1"/>
                  </xdr:cNvSpPr>
                </xdr:nvSpPr>
                <xdr:spPr bwMode="auto">
                  <a:xfrm flipV="1">
                    <a:off x="10616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0" name="Line 51"/>
                  <xdr:cNvSpPr>
                    <a:spLocks noChangeShapeType="1"/>
                  </xdr:cNvSpPr>
                </xdr:nvSpPr>
                <xdr:spPr bwMode="auto">
                  <a:xfrm flipV="1">
                    <a:off x="10653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1" name="Line 50"/>
                  <xdr:cNvSpPr>
                    <a:spLocks noChangeShapeType="1"/>
                  </xdr:cNvSpPr>
                </xdr:nvSpPr>
                <xdr:spPr bwMode="auto">
                  <a:xfrm flipV="1">
                    <a:off x="10690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2" name="Line 49"/>
                  <xdr:cNvSpPr>
                    <a:spLocks noChangeShapeType="1"/>
                  </xdr:cNvSpPr>
                </xdr:nvSpPr>
                <xdr:spPr bwMode="auto">
                  <a:xfrm flipV="1">
                    <a:off x="10727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3" name="Line 48"/>
                  <xdr:cNvSpPr>
                    <a:spLocks noChangeShapeType="1"/>
                  </xdr:cNvSpPr>
                </xdr:nvSpPr>
                <xdr:spPr bwMode="auto">
                  <a:xfrm flipV="1">
                    <a:off x="10801" y="9943"/>
                    <a:ext cx="59" cy="59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4" name="Line 47"/>
                  <xdr:cNvSpPr>
                    <a:spLocks noChangeShapeType="1"/>
                  </xdr:cNvSpPr>
                </xdr:nvSpPr>
                <xdr:spPr bwMode="auto">
                  <a:xfrm flipV="1">
                    <a:off x="10838" y="9985"/>
                    <a:ext cx="17" cy="17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5" name="Line 46"/>
                  <xdr:cNvSpPr>
                    <a:spLocks noChangeShapeType="1"/>
                  </xdr:cNvSpPr>
                </xdr:nvSpPr>
                <xdr:spPr bwMode="auto">
                  <a:xfrm flipV="1">
                    <a:off x="10469" y="9916"/>
                    <a:ext cx="50" cy="50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6" name="Line 45"/>
                  <xdr:cNvSpPr>
                    <a:spLocks noChangeShapeType="1"/>
                  </xdr:cNvSpPr>
                </xdr:nvSpPr>
                <xdr:spPr bwMode="auto">
                  <a:xfrm flipV="1">
                    <a:off x="10469" y="9916"/>
                    <a:ext cx="14" cy="14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</xdr:grpSp>
            <xdr:sp macro="" textlink="">
              <xdr:nvSpPr>
                <xdr:cNvPr id="52" name="Oval 43"/>
                <xdr:cNvSpPr>
                  <a:spLocks noChangeArrowheads="1"/>
                </xdr:cNvSpPr>
              </xdr:nvSpPr>
              <xdr:spPr bwMode="auto">
                <a:xfrm>
                  <a:off x="8644" y="13209"/>
                  <a:ext cx="99" cy="99"/>
                </a:xfrm>
                <a:prstGeom prst="ellipse">
                  <a:avLst/>
                </a:prstGeom>
                <a:solidFill>
                  <a:srgbClr val="FFFFFF"/>
                </a:solidFill>
                <a:ln w="6350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</xdr:grpSp>
        <xdr:sp macro="" textlink="">
          <xdr:nvSpPr>
            <xdr:cNvPr id="10" name="Text Box 40"/>
            <xdr:cNvSpPr txBox="1">
              <a:spLocks noChangeArrowheads="1"/>
            </xdr:cNvSpPr>
          </xdr:nvSpPr>
          <xdr:spPr bwMode="auto">
            <a:xfrm>
              <a:off x="10356056" y="6053138"/>
              <a:ext cx="161925" cy="15716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ln>
                    <a:noFill/>
                  </a:ln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11" name="Text Box 39"/>
            <xdr:cNvSpPr txBox="1">
              <a:spLocks noChangeArrowheads="1"/>
            </xdr:cNvSpPr>
          </xdr:nvSpPr>
          <xdr:spPr bwMode="auto">
            <a:xfrm>
              <a:off x="10356056" y="6376988"/>
              <a:ext cx="161925" cy="15716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ln>
                    <a:noFill/>
                  </a:ln>
                  <a:solidFill>
                    <a:srgbClr val="000000"/>
                  </a:solidFill>
                  <a:latin typeface="Arial"/>
                  <a:cs typeface="Arial"/>
                </a:rPr>
                <a:t>2a</a:t>
              </a:r>
            </a:p>
          </xdr:txBody>
        </xdr:sp>
        <xdr:sp macro="" textlink="">
          <xdr:nvSpPr>
            <xdr:cNvPr id="12" name="Text Box 38"/>
            <xdr:cNvSpPr txBox="1">
              <a:spLocks noChangeArrowheads="1"/>
            </xdr:cNvSpPr>
          </xdr:nvSpPr>
          <xdr:spPr bwMode="auto">
            <a:xfrm>
              <a:off x="10356056" y="6691313"/>
              <a:ext cx="161925" cy="16430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ln>
                    <a:noFill/>
                  </a:ln>
                  <a:solidFill>
                    <a:srgbClr val="000000"/>
                  </a:solidFill>
                  <a:latin typeface="Arial"/>
                  <a:cs typeface="Arial"/>
                </a:rPr>
                <a:t>2b</a:t>
              </a:r>
            </a:p>
          </xdr:txBody>
        </xdr:sp>
        <xdr:sp macro="" textlink="">
          <xdr:nvSpPr>
            <xdr:cNvPr id="13" name="Text Box 37"/>
            <xdr:cNvSpPr txBox="1">
              <a:spLocks noChangeArrowheads="1"/>
            </xdr:cNvSpPr>
          </xdr:nvSpPr>
          <xdr:spPr bwMode="auto">
            <a:xfrm>
              <a:off x="10356056" y="7008019"/>
              <a:ext cx="161925" cy="16430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ln>
                    <a:noFill/>
                  </a:ln>
                  <a:solidFill>
                    <a:srgbClr val="000000"/>
                  </a:solidFill>
                  <a:latin typeface="Arial"/>
                  <a:cs typeface="Arial"/>
                </a:rPr>
                <a:t>3</a:t>
              </a:r>
            </a:p>
          </xdr:txBody>
        </xdr:sp>
        <xdr:grpSp>
          <xdr:nvGrpSpPr>
            <xdr:cNvPr id="14" name="Group 3"/>
            <xdr:cNvGrpSpPr>
              <a:grpSpLocks/>
            </xdr:cNvGrpSpPr>
          </xdr:nvGrpSpPr>
          <xdr:grpSpPr bwMode="auto">
            <a:xfrm>
              <a:off x="9451181" y="6969919"/>
              <a:ext cx="838200" cy="250031"/>
              <a:chOff x="8626" y="14605"/>
              <a:chExt cx="1320" cy="392"/>
            </a:xfrm>
          </xdr:grpSpPr>
          <xdr:sp macro="" textlink="">
            <xdr:nvSpPr>
              <xdr:cNvPr id="15" name="Line 36"/>
              <xdr:cNvSpPr>
                <a:spLocks noChangeShapeType="1"/>
              </xdr:cNvSpPr>
            </xdr:nvSpPr>
            <xdr:spPr bwMode="auto">
              <a:xfrm>
                <a:off x="8708" y="14801"/>
                <a:ext cx="1151" cy="0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grpSp>
            <xdr:nvGrpSpPr>
              <xdr:cNvPr id="16" name="Group 21"/>
              <xdr:cNvGrpSpPr>
                <a:grpSpLocks/>
              </xdr:cNvGrpSpPr>
            </xdr:nvGrpSpPr>
            <xdr:grpSpPr bwMode="auto">
              <a:xfrm rot="16200000" flipV="1">
                <a:off x="8474" y="14757"/>
                <a:ext cx="392" cy="87"/>
                <a:chOff x="10468" y="9915"/>
                <a:chExt cx="392" cy="87"/>
              </a:xfrm>
            </xdr:grpSpPr>
            <xdr:sp macro="" textlink="">
              <xdr:nvSpPr>
                <xdr:cNvPr id="34" name="Line 35"/>
                <xdr:cNvSpPr>
                  <a:spLocks noChangeShapeType="1"/>
                </xdr:cNvSpPr>
              </xdr:nvSpPr>
              <xdr:spPr bwMode="auto">
                <a:xfrm flipV="1">
                  <a:off x="10468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5" name="Line 34"/>
                <xdr:cNvSpPr>
                  <a:spLocks noChangeShapeType="1"/>
                </xdr:cNvSpPr>
              </xdr:nvSpPr>
              <xdr:spPr bwMode="auto">
                <a:xfrm>
                  <a:off x="10469" y="9915"/>
                  <a:ext cx="387" cy="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6" name="Line 33"/>
                <xdr:cNvSpPr>
                  <a:spLocks noChangeShapeType="1"/>
                </xdr:cNvSpPr>
              </xdr:nvSpPr>
              <xdr:spPr bwMode="auto">
                <a:xfrm flipV="1">
                  <a:off x="10764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7" name="Line 32"/>
                <xdr:cNvSpPr>
                  <a:spLocks noChangeShapeType="1"/>
                </xdr:cNvSpPr>
              </xdr:nvSpPr>
              <xdr:spPr bwMode="auto">
                <a:xfrm flipV="1">
                  <a:off x="10505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8" name="Line 31"/>
                <xdr:cNvSpPr>
                  <a:spLocks noChangeShapeType="1"/>
                </xdr:cNvSpPr>
              </xdr:nvSpPr>
              <xdr:spPr bwMode="auto">
                <a:xfrm flipV="1">
                  <a:off x="10542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9" name="Line 30"/>
                <xdr:cNvSpPr>
                  <a:spLocks noChangeShapeType="1"/>
                </xdr:cNvSpPr>
              </xdr:nvSpPr>
              <xdr:spPr bwMode="auto">
                <a:xfrm flipV="1">
                  <a:off x="10579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0" name="Line 29"/>
                <xdr:cNvSpPr>
                  <a:spLocks noChangeShapeType="1"/>
                </xdr:cNvSpPr>
              </xdr:nvSpPr>
              <xdr:spPr bwMode="auto">
                <a:xfrm flipV="1">
                  <a:off x="10616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1" name="Line 28"/>
                <xdr:cNvSpPr>
                  <a:spLocks noChangeShapeType="1"/>
                </xdr:cNvSpPr>
              </xdr:nvSpPr>
              <xdr:spPr bwMode="auto">
                <a:xfrm flipV="1">
                  <a:off x="10653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2" name="Line 27"/>
                <xdr:cNvSpPr>
                  <a:spLocks noChangeShapeType="1"/>
                </xdr:cNvSpPr>
              </xdr:nvSpPr>
              <xdr:spPr bwMode="auto">
                <a:xfrm flipV="1">
                  <a:off x="10690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3" name="Line 26"/>
                <xdr:cNvSpPr>
                  <a:spLocks noChangeShapeType="1"/>
                </xdr:cNvSpPr>
              </xdr:nvSpPr>
              <xdr:spPr bwMode="auto">
                <a:xfrm flipV="1">
                  <a:off x="10727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4" name="Line 25"/>
                <xdr:cNvSpPr>
                  <a:spLocks noChangeShapeType="1"/>
                </xdr:cNvSpPr>
              </xdr:nvSpPr>
              <xdr:spPr bwMode="auto">
                <a:xfrm flipV="1">
                  <a:off x="10801" y="9943"/>
                  <a:ext cx="59" cy="59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5" name="Line 24"/>
                <xdr:cNvSpPr>
                  <a:spLocks noChangeShapeType="1"/>
                </xdr:cNvSpPr>
              </xdr:nvSpPr>
              <xdr:spPr bwMode="auto">
                <a:xfrm flipV="1">
                  <a:off x="10838" y="9985"/>
                  <a:ext cx="17" cy="17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6" name="Line 23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50" cy="5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7" name="Line 22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14" cy="14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  <xdr:grpSp>
            <xdr:nvGrpSpPr>
              <xdr:cNvPr id="17" name="Group 6"/>
              <xdr:cNvGrpSpPr>
                <a:grpSpLocks/>
              </xdr:cNvGrpSpPr>
            </xdr:nvGrpSpPr>
            <xdr:grpSpPr bwMode="auto">
              <a:xfrm rot="5400000" flipV="1">
                <a:off x="9707" y="14757"/>
                <a:ext cx="392" cy="87"/>
                <a:chOff x="10468" y="9915"/>
                <a:chExt cx="392" cy="87"/>
              </a:xfrm>
            </xdr:grpSpPr>
            <xdr:sp macro="" textlink="">
              <xdr:nvSpPr>
                <xdr:cNvPr id="20" name="Line 20"/>
                <xdr:cNvSpPr>
                  <a:spLocks noChangeShapeType="1"/>
                </xdr:cNvSpPr>
              </xdr:nvSpPr>
              <xdr:spPr bwMode="auto">
                <a:xfrm flipV="1">
                  <a:off x="10468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1" name="Line 19"/>
                <xdr:cNvSpPr>
                  <a:spLocks noChangeShapeType="1"/>
                </xdr:cNvSpPr>
              </xdr:nvSpPr>
              <xdr:spPr bwMode="auto">
                <a:xfrm>
                  <a:off x="10469" y="9915"/>
                  <a:ext cx="387" cy="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2" name="Line 18"/>
                <xdr:cNvSpPr>
                  <a:spLocks noChangeShapeType="1"/>
                </xdr:cNvSpPr>
              </xdr:nvSpPr>
              <xdr:spPr bwMode="auto">
                <a:xfrm flipV="1">
                  <a:off x="10764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3" name="Line 17"/>
                <xdr:cNvSpPr>
                  <a:spLocks noChangeShapeType="1"/>
                </xdr:cNvSpPr>
              </xdr:nvSpPr>
              <xdr:spPr bwMode="auto">
                <a:xfrm flipV="1">
                  <a:off x="10505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4" name="Line 16"/>
                <xdr:cNvSpPr>
                  <a:spLocks noChangeShapeType="1"/>
                </xdr:cNvSpPr>
              </xdr:nvSpPr>
              <xdr:spPr bwMode="auto">
                <a:xfrm flipV="1">
                  <a:off x="10542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5" name="Line 15"/>
                <xdr:cNvSpPr>
                  <a:spLocks noChangeShapeType="1"/>
                </xdr:cNvSpPr>
              </xdr:nvSpPr>
              <xdr:spPr bwMode="auto">
                <a:xfrm flipV="1">
                  <a:off x="10579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6" name="Line 14"/>
                <xdr:cNvSpPr>
                  <a:spLocks noChangeShapeType="1"/>
                </xdr:cNvSpPr>
              </xdr:nvSpPr>
              <xdr:spPr bwMode="auto">
                <a:xfrm flipV="1">
                  <a:off x="10616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7" name="Line 13"/>
                <xdr:cNvSpPr>
                  <a:spLocks noChangeShapeType="1"/>
                </xdr:cNvSpPr>
              </xdr:nvSpPr>
              <xdr:spPr bwMode="auto">
                <a:xfrm flipV="1">
                  <a:off x="10653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8" name="Line 12"/>
                <xdr:cNvSpPr>
                  <a:spLocks noChangeShapeType="1"/>
                </xdr:cNvSpPr>
              </xdr:nvSpPr>
              <xdr:spPr bwMode="auto">
                <a:xfrm flipV="1">
                  <a:off x="10690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9" name="Line 11"/>
                <xdr:cNvSpPr>
                  <a:spLocks noChangeShapeType="1"/>
                </xdr:cNvSpPr>
              </xdr:nvSpPr>
              <xdr:spPr bwMode="auto">
                <a:xfrm flipV="1">
                  <a:off x="10727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0" name="Line 10"/>
                <xdr:cNvSpPr>
                  <a:spLocks noChangeShapeType="1"/>
                </xdr:cNvSpPr>
              </xdr:nvSpPr>
              <xdr:spPr bwMode="auto">
                <a:xfrm flipV="1">
                  <a:off x="10801" y="9943"/>
                  <a:ext cx="59" cy="59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1" name="Line 9"/>
                <xdr:cNvSpPr>
                  <a:spLocks noChangeShapeType="1"/>
                </xdr:cNvSpPr>
              </xdr:nvSpPr>
              <xdr:spPr bwMode="auto">
                <a:xfrm flipV="1">
                  <a:off x="10838" y="9985"/>
                  <a:ext cx="17" cy="17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2" name="Line 8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50" cy="5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3" name="Line 7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14" cy="14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  <xdr:sp macro="" textlink="">
            <xdr:nvSpPr>
              <xdr:cNvPr id="18" name="Oval 5"/>
              <xdr:cNvSpPr>
                <a:spLocks noChangeArrowheads="1"/>
              </xdr:cNvSpPr>
            </xdr:nvSpPr>
            <xdr:spPr bwMode="auto">
              <a:xfrm rot="5400000" flipV="1">
                <a:off x="9818" y="14755"/>
                <a:ext cx="99" cy="99"/>
              </a:xfrm>
              <a:prstGeom prst="ellipse">
                <a:avLst/>
              </a:prstGeom>
              <a:solidFill>
                <a:srgbClr val="FFFFFF"/>
              </a:solidFill>
              <a:ln w="63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9" name="Oval 4"/>
              <xdr:cNvSpPr>
                <a:spLocks noChangeArrowheads="1"/>
              </xdr:cNvSpPr>
            </xdr:nvSpPr>
            <xdr:spPr bwMode="auto">
              <a:xfrm rot="5400000" flipV="1">
                <a:off x="8655" y="14755"/>
                <a:ext cx="99" cy="99"/>
              </a:xfrm>
              <a:prstGeom prst="ellipse">
                <a:avLst/>
              </a:prstGeom>
              <a:solidFill>
                <a:srgbClr val="FFFFFF"/>
              </a:solidFill>
              <a:ln w="6350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</xdr:grpSp>
      <xdr:sp macro="" textlink="">
        <xdr:nvSpPr>
          <xdr:cNvPr id="4" name="Rechteck 3"/>
          <xdr:cNvSpPr/>
        </xdr:nvSpPr>
        <xdr:spPr>
          <a:xfrm>
            <a:off x="8753475" y="2333625"/>
            <a:ext cx="2162175" cy="2952750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</xdr:grpSp>
    <xdr:clientData/>
  </xdr:twoCellAnchor>
  <xdr:twoCellAnchor editAs="absolute">
    <xdr:from>
      <xdr:col>2</xdr:col>
      <xdr:colOff>257635</xdr:colOff>
      <xdr:row>46</xdr:row>
      <xdr:rowOff>130261</xdr:rowOff>
    </xdr:from>
    <xdr:to>
      <xdr:col>10</xdr:col>
      <xdr:colOff>487444</xdr:colOff>
      <xdr:row>79</xdr:row>
      <xdr:rowOff>20876</xdr:rowOff>
    </xdr:to>
    <xdr:graphicFrame macro="">
      <xdr:nvGraphicFramePr>
        <xdr:cNvPr id="145" name="Diagramm 1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17</xdr:col>
      <xdr:colOff>221418</xdr:colOff>
      <xdr:row>46</xdr:row>
      <xdr:rowOff>130262</xdr:rowOff>
    </xdr:from>
    <xdr:to>
      <xdr:col>26</xdr:col>
      <xdr:colOff>168273</xdr:colOff>
      <xdr:row>79</xdr:row>
      <xdr:rowOff>22410</xdr:rowOff>
    </xdr:to>
    <xdr:graphicFrame macro="">
      <xdr:nvGraphicFramePr>
        <xdr:cNvPr id="146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290234</xdr:colOff>
      <xdr:row>3</xdr:row>
      <xdr:rowOff>3174</xdr:rowOff>
    </xdr:from>
    <xdr:to>
      <xdr:col>7</xdr:col>
      <xdr:colOff>12888</xdr:colOff>
      <xdr:row>29</xdr:row>
      <xdr:rowOff>67235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291542</xdr:colOff>
      <xdr:row>2</xdr:row>
      <xdr:rowOff>156777</xdr:rowOff>
    </xdr:from>
    <xdr:to>
      <xdr:col>7</xdr:col>
      <xdr:colOff>21741</xdr:colOff>
      <xdr:row>29</xdr:row>
      <xdr:rowOff>12700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139702</xdr:colOff>
      <xdr:row>2</xdr:row>
      <xdr:rowOff>157480</xdr:rowOff>
    </xdr:from>
    <xdr:to>
      <xdr:col>7</xdr:col>
      <xdr:colOff>2</xdr:colOff>
      <xdr:row>29</xdr:row>
      <xdr:rowOff>139699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203201</xdr:colOff>
      <xdr:row>2</xdr:row>
      <xdr:rowOff>157479</xdr:rowOff>
    </xdr:from>
    <xdr:to>
      <xdr:col>7</xdr:col>
      <xdr:colOff>1</xdr:colOff>
      <xdr:row>29</xdr:row>
      <xdr:rowOff>12700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198278</xdr:colOff>
      <xdr:row>1</xdr:row>
      <xdr:rowOff>106299</xdr:rowOff>
    </xdr:from>
    <xdr:to>
      <xdr:col>11</xdr:col>
      <xdr:colOff>707159</xdr:colOff>
      <xdr:row>36</xdr:row>
      <xdr:rowOff>68553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390957</xdr:colOff>
      <xdr:row>2</xdr:row>
      <xdr:rowOff>151506</xdr:rowOff>
    </xdr:from>
    <xdr:ext cx="311496" cy="476477"/>
    <xdr:sp macro="" textlink="">
      <xdr:nvSpPr>
        <xdr:cNvPr id="3" name="Textfeld 2"/>
        <xdr:cNvSpPr txBox="1"/>
      </xdr:nvSpPr>
      <xdr:spPr>
        <a:xfrm rot="16200000">
          <a:off x="8379316" y="551497"/>
          <a:ext cx="476477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400"/>
            <a:t>Last</a:t>
          </a:r>
        </a:p>
      </xdr:txBody>
    </xdr:sp>
    <xdr:clientData/>
  </xdr:oneCellAnchor>
  <xdr:oneCellAnchor>
    <xdr:from>
      <xdr:col>10</xdr:col>
      <xdr:colOff>347850</xdr:colOff>
      <xdr:row>34</xdr:row>
      <xdr:rowOff>149835</xdr:rowOff>
    </xdr:from>
    <xdr:ext cx="1035283" cy="280205"/>
    <xdr:sp macro="" textlink="">
      <xdr:nvSpPr>
        <xdr:cNvPr id="4" name="Textfeld 3"/>
        <xdr:cNvSpPr txBox="1"/>
      </xdr:nvSpPr>
      <xdr:spPr>
        <a:xfrm>
          <a:off x="8418700" y="5547335"/>
          <a:ext cx="103528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Verschiebung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IFF20_202004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nweise"/>
      <sheetName val="PreProzessor"/>
      <sheetName val="Knoten"/>
      <sheetName val="Element"/>
      <sheetName val="System"/>
      <sheetName val="Ksys"/>
      <sheetName val="Normalkraft"/>
      <sheetName val="Querkraft"/>
      <sheetName val="Momente"/>
      <sheetName val="Querverschiebung"/>
      <sheetName val="SensA"/>
      <sheetName val="Einflusslinie"/>
      <sheetName val="Symbole"/>
      <sheetName val="KLasten"/>
      <sheetName val="ELasten"/>
      <sheetName val="L-V"/>
      <sheetName val="PlotData"/>
      <sheetName val="PlotM"/>
      <sheetName val="PlotQ"/>
      <sheetName val="PlotN"/>
      <sheetName val="PlotS"/>
      <sheetName val="PlotU"/>
      <sheetName val="EleMats"/>
      <sheetName val="SetUp"/>
      <sheetName val="Versionsverlauf"/>
    </sheetNames>
    <sheetDataSet>
      <sheetData sheetId="0"/>
      <sheetData sheetId="1"/>
      <sheetData sheetId="2"/>
      <sheetData sheetId="3">
        <row r="1">
          <cell r="D1">
            <v>2</v>
          </cell>
        </row>
        <row r="7">
          <cell r="C7">
            <v>4200</v>
          </cell>
          <cell r="D7">
            <v>-1000</v>
          </cell>
          <cell r="E7">
            <v>0</v>
          </cell>
          <cell r="F7">
            <v>10</v>
          </cell>
          <cell r="G7">
            <v>10</v>
          </cell>
        </row>
        <row r="10">
          <cell r="C10">
            <v>0</v>
          </cell>
          <cell r="D10">
            <v>0</v>
          </cell>
          <cell r="E10">
            <v>0</v>
          </cell>
          <cell r="G10">
            <v>4</v>
          </cell>
          <cell r="H10">
            <v>2</v>
          </cell>
          <cell r="I10">
            <v>3</v>
          </cell>
          <cell r="K10">
            <v>1</v>
          </cell>
          <cell r="M10">
            <v>1</v>
          </cell>
        </row>
        <row r="16">
          <cell r="C16">
            <v>166.66666666666666</v>
          </cell>
          <cell r="D16">
            <v>0</v>
          </cell>
          <cell r="E16">
            <v>0</v>
          </cell>
          <cell r="F16">
            <v>-166.66666666666666</v>
          </cell>
          <cell r="G16">
            <v>0</v>
          </cell>
          <cell r="H16">
            <v>0</v>
          </cell>
          <cell r="L16">
            <v>0</v>
          </cell>
        </row>
        <row r="17">
          <cell r="C17">
            <v>0</v>
          </cell>
          <cell r="D17">
            <v>5.5555555555555554</v>
          </cell>
          <cell r="E17">
            <v>-16.666666666666668</v>
          </cell>
          <cell r="F17">
            <v>0</v>
          </cell>
          <cell r="G17">
            <v>-5.5555555555555554</v>
          </cell>
          <cell r="H17">
            <v>-16.666666666666668</v>
          </cell>
          <cell r="L17">
            <v>0</v>
          </cell>
        </row>
        <row r="18">
          <cell r="C18">
            <v>0</v>
          </cell>
          <cell r="D18">
            <v>-16.666666666666668</v>
          </cell>
          <cell r="E18">
            <v>66.666666666666671</v>
          </cell>
          <cell r="F18">
            <v>0</v>
          </cell>
          <cell r="G18">
            <v>16.666666666666668</v>
          </cell>
          <cell r="H18">
            <v>33.333333333333336</v>
          </cell>
          <cell r="L18">
            <v>0</v>
          </cell>
          <cell r="N18">
            <v>-83.333333333333329</v>
          </cell>
        </row>
        <row r="19">
          <cell r="C19">
            <v>-166.66666666666666</v>
          </cell>
          <cell r="D19">
            <v>0</v>
          </cell>
          <cell r="E19">
            <v>0</v>
          </cell>
          <cell r="F19">
            <v>166.66666666666666</v>
          </cell>
          <cell r="G19">
            <v>0</v>
          </cell>
          <cell r="H19">
            <v>0</v>
          </cell>
          <cell r="L19">
            <v>0</v>
          </cell>
        </row>
        <row r="20">
          <cell r="C20">
            <v>0</v>
          </cell>
          <cell r="D20">
            <v>-5.5555555555555554</v>
          </cell>
          <cell r="E20">
            <v>16.666666666666668</v>
          </cell>
          <cell r="F20">
            <v>0</v>
          </cell>
          <cell r="G20">
            <v>5.5555555555555554</v>
          </cell>
          <cell r="H20">
            <v>16.666666666666668</v>
          </cell>
          <cell r="L20">
            <v>0</v>
          </cell>
        </row>
        <row r="21">
          <cell r="C21">
            <v>0</v>
          </cell>
          <cell r="D21">
            <v>-16.666666666666668</v>
          </cell>
          <cell r="E21">
            <v>33.333333333333336</v>
          </cell>
          <cell r="F21">
            <v>0</v>
          </cell>
          <cell r="G21">
            <v>16.666666666666668</v>
          </cell>
          <cell r="H21">
            <v>66.666666666666671</v>
          </cell>
          <cell r="L21">
            <v>0</v>
          </cell>
          <cell r="N21">
            <v>83.333333333333329</v>
          </cell>
        </row>
        <row r="26">
          <cell r="C26">
            <v>166.66666666666666</v>
          </cell>
          <cell r="D26">
            <v>0</v>
          </cell>
          <cell r="E26">
            <v>0</v>
          </cell>
          <cell r="F26">
            <v>-166.66666666666666</v>
          </cell>
          <cell r="G26">
            <v>0</v>
          </cell>
          <cell r="H26">
            <v>0</v>
          </cell>
        </row>
        <row r="27">
          <cell r="C27">
            <v>0</v>
          </cell>
          <cell r="D27">
            <v>5.5555555555555554</v>
          </cell>
          <cell r="E27">
            <v>-16.666666666666668</v>
          </cell>
          <cell r="F27">
            <v>0</v>
          </cell>
          <cell r="G27">
            <v>-5.5555555555555554</v>
          </cell>
          <cell r="H27">
            <v>-16.666666666666668</v>
          </cell>
        </row>
        <row r="28">
          <cell r="C28">
            <v>0</v>
          </cell>
          <cell r="D28">
            <v>-16.666666666666668</v>
          </cell>
          <cell r="E28">
            <v>66.666666666666671</v>
          </cell>
          <cell r="F28">
            <v>0</v>
          </cell>
          <cell r="G28">
            <v>16.666666666666668</v>
          </cell>
          <cell r="H28">
            <v>33.333333333333336</v>
          </cell>
        </row>
        <row r="29">
          <cell r="C29">
            <v>-166.66666666666666</v>
          </cell>
          <cell r="D29">
            <v>0</v>
          </cell>
          <cell r="E29">
            <v>0</v>
          </cell>
          <cell r="F29">
            <v>166.66666666666666</v>
          </cell>
          <cell r="G29">
            <v>0</v>
          </cell>
          <cell r="H29">
            <v>0</v>
          </cell>
        </row>
        <row r="30">
          <cell r="C30">
            <v>0</v>
          </cell>
          <cell r="D30">
            <v>-5.5555555555555554</v>
          </cell>
          <cell r="E30">
            <v>16.666666666666668</v>
          </cell>
          <cell r="F30">
            <v>0</v>
          </cell>
          <cell r="G30">
            <v>5.5555555555555554</v>
          </cell>
          <cell r="H30">
            <v>16.666666666666668</v>
          </cell>
        </row>
        <row r="31">
          <cell r="C31">
            <v>0</v>
          </cell>
          <cell r="D31">
            <v>-16.666666666666668</v>
          </cell>
          <cell r="E31">
            <v>33.333333333333336</v>
          </cell>
          <cell r="F31">
            <v>0</v>
          </cell>
          <cell r="G31">
            <v>16.666666666666668</v>
          </cell>
          <cell r="H31">
            <v>66.666666666666671</v>
          </cell>
        </row>
        <row r="44">
          <cell r="F44">
            <v>1.0261340997449699</v>
          </cell>
        </row>
        <row r="45">
          <cell r="F45">
            <v>0</v>
          </cell>
        </row>
        <row r="46">
          <cell r="F46">
            <v>-0.13245652864785037</v>
          </cell>
        </row>
        <row r="47">
          <cell r="F47">
            <v>1.0261340997449699</v>
          </cell>
        </row>
        <row r="48">
          <cell r="F48">
            <v>0</v>
          </cell>
        </row>
        <row r="49">
          <cell r="F49">
            <v>0.11583143892709979</v>
          </cell>
        </row>
        <row r="53">
          <cell r="C53">
            <v>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  <cell r="K53">
            <v>1</v>
          </cell>
        </row>
        <row r="54">
          <cell r="C54">
            <v>0</v>
          </cell>
          <cell r="D54">
            <v>1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C55">
            <v>0</v>
          </cell>
          <cell r="D55">
            <v>0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1</v>
          </cell>
          <cell r="G56">
            <v>0</v>
          </cell>
          <cell r="H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1</v>
          </cell>
          <cell r="H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1</v>
          </cell>
        </row>
      </sheetData>
      <sheetData sheetId="4">
        <row r="122">
          <cell r="C122">
            <v>0</v>
          </cell>
          <cell r="D122">
            <v>0</v>
          </cell>
          <cell r="E122">
            <v>10</v>
          </cell>
          <cell r="F122">
            <v>0</v>
          </cell>
        </row>
        <row r="123">
          <cell r="C123">
            <v>0</v>
          </cell>
          <cell r="D123">
            <v>10</v>
          </cell>
          <cell r="E123">
            <v>0</v>
          </cell>
          <cell r="F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  <cell r="F137">
            <v>0</v>
          </cell>
        </row>
        <row r="138">
          <cell r="C138">
            <v>0</v>
          </cell>
          <cell r="D138">
            <v>0</v>
          </cell>
          <cell r="E138">
            <v>0</v>
          </cell>
          <cell r="F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  <cell r="F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</row>
        <row r="155">
          <cell r="C155">
            <v>0</v>
          </cell>
          <cell r="D155">
            <v>0</v>
          </cell>
          <cell r="E155">
            <v>0</v>
          </cell>
          <cell r="F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</row>
        <row r="158">
          <cell r="C158">
            <v>0</v>
          </cell>
          <cell r="D158">
            <v>0</v>
          </cell>
          <cell r="E158">
            <v>0</v>
          </cell>
          <cell r="F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6">
          <cell r="C6">
            <v>0</v>
          </cell>
          <cell r="D6">
            <v>0.42426406871192851</v>
          </cell>
          <cell r="E6">
            <v>-0.42426406871192851</v>
          </cell>
          <cell r="F6">
            <v>0</v>
          </cell>
          <cell r="G6">
            <v>10</v>
          </cell>
          <cell r="H6">
            <v>10.73482536700906</v>
          </cell>
          <cell r="I6">
            <v>10.73482536700906</v>
          </cell>
          <cell r="J6">
            <v>10</v>
          </cell>
          <cell r="P6">
            <v>0</v>
          </cell>
          <cell r="Q6">
            <v>0.42426406871192851</v>
          </cell>
          <cell r="R6">
            <v>-0.42426406871192851</v>
          </cell>
          <cell r="S6">
            <v>0</v>
          </cell>
          <cell r="T6">
            <v>10</v>
          </cell>
          <cell r="U6">
            <v>10.73482536700906</v>
          </cell>
          <cell r="V6">
            <v>10.73482536700906</v>
          </cell>
          <cell r="W6">
            <v>10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P7">
            <v>1.6970562748477138</v>
          </cell>
          <cell r="Q7">
            <v>1.6970562748477138</v>
          </cell>
          <cell r="R7">
            <v>1.6970562748477138</v>
          </cell>
          <cell r="S7">
            <v>1.6970562748477138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</row>
        <row r="8">
          <cell r="C8">
            <v>10</v>
          </cell>
          <cell r="D8">
            <v>10.424264068711928</v>
          </cell>
          <cell r="E8">
            <v>9.5757359312880723</v>
          </cell>
          <cell r="F8">
            <v>10</v>
          </cell>
          <cell r="G8">
            <v>0</v>
          </cell>
          <cell r="H8">
            <v>0.7348253670090602</v>
          </cell>
          <cell r="I8">
            <v>0.7348253670090602</v>
          </cell>
          <cell r="J8">
            <v>0</v>
          </cell>
          <cell r="P8">
            <v>11.697056274847714</v>
          </cell>
          <cell r="Q8">
            <v>12.121320343559642</v>
          </cell>
          <cell r="R8">
            <v>11.272792206135787</v>
          </cell>
          <cell r="S8">
            <v>11.697056274847714</v>
          </cell>
          <cell r="T8">
            <v>0</v>
          </cell>
          <cell r="U8">
            <v>0.7348253670090602</v>
          </cell>
          <cell r="V8">
            <v>0.7348253670090602</v>
          </cell>
          <cell r="W8">
            <v>0</v>
          </cell>
        </row>
        <row r="9">
          <cell r="C9">
            <v>5</v>
          </cell>
          <cell r="D9">
            <v>5</v>
          </cell>
          <cell r="E9">
            <v>5</v>
          </cell>
          <cell r="F9">
            <v>5</v>
          </cell>
          <cell r="G9">
            <v>5</v>
          </cell>
          <cell r="H9">
            <v>5</v>
          </cell>
          <cell r="I9">
            <v>5</v>
          </cell>
          <cell r="J9">
            <v>5</v>
          </cell>
          <cell r="P9">
            <v>5</v>
          </cell>
          <cell r="Q9">
            <v>5</v>
          </cell>
          <cell r="R9">
            <v>5</v>
          </cell>
          <cell r="S9">
            <v>5</v>
          </cell>
          <cell r="T9">
            <v>5</v>
          </cell>
          <cell r="U9">
            <v>5</v>
          </cell>
          <cell r="V9">
            <v>5</v>
          </cell>
          <cell r="W9">
            <v>5</v>
          </cell>
        </row>
        <row r="10">
          <cell r="C10">
            <v>5</v>
          </cell>
          <cell r="D10">
            <v>5</v>
          </cell>
          <cell r="E10">
            <v>5</v>
          </cell>
          <cell r="F10">
            <v>5</v>
          </cell>
          <cell r="G10">
            <v>5</v>
          </cell>
          <cell r="H10">
            <v>5</v>
          </cell>
          <cell r="I10">
            <v>5</v>
          </cell>
          <cell r="J10">
            <v>5</v>
          </cell>
          <cell r="P10">
            <v>5</v>
          </cell>
          <cell r="Q10">
            <v>5</v>
          </cell>
          <cell r="R10">
            <v>5</v>
          </cell>
          <cell r="S10">
            <v>5</v>
          </cell>
          <cell r="T10">
            <v>5</v>
          </cell>
          <cell r="U10">
            <v>5</v>
          </cell>
          <cell r="V10">
            <v>5</v>
          </cell>
          <cell r="W10">
            <v>5</v>
          </cell>
        </row>
        <row r="11">
          <cell r="C11">
            <v>5</v>
          </cell>
          <cell r="D11">
            <v>5</v>
          </cell>
          <cell r="E11">
            <v>5</v>
          </cell>
          <cell r="F11">
            <v>5</v>
          </cell>
          <cell r="G11">
            <v>5</v>
          </cell>
          <cell r="H11">
            <v>5</v>
          </cell>
          <cell r="I11">
            <v>5</v>
          </cell>
          <cell r="J11">
            <v>5</v>
          </cell>
          <cell r="P11">
            <v>5</v>
          </cell>
          <cell r="Q11">
            <v>5</v>
          </cell>
          <cell r="R11">
            <v>5</v>
          </cell>
          <cell r="S11">
            <v>5</v>
          </cell>
          <cell r="T11">
            <v>5</v>
          </cell>
          <cell r="U11">
            <v>5</v>
          </cell>
          <cell r="V11">
            <v>5</v>
          </cell>
          <cell r="W11">
            <v>5</v>
          </cell>
        </row>
        <row r="12">
          <cell r="C12">
            <v>5</v>
          </cell>
          <cell r="D12">
            <v>5</v>
          </cell>
          <cell r="E12">
            <v>5</v>
          </cell>
          <cell r="F12">
            <v>5</v>
          </cell>
          <cell r="G12">
            <v>5</v>
          </cell>
          <cell r="H12">
            <v>5</v>
          </cell>
          <cell r="I12">
            <v>5</v>
          </cell>
          <cell r="J12">
            <v>5</v>
          </cell>
          <cell r="P12">
            <v>5</v>
          </cell>
          <cell r="Q12">
            <v>5</v>
          </cell>
          <cell r="R12">
            <v>5</v>
          </cell>
          <cell r="S12">
            <v>5</v>
          </cell>
          <cell r="T12">
            <v>5</v>
          </cell>
          <cell r="U12">
            <v>5</v>
          </cell>
          <cell r="V12">
            <v>5</v>
          </cell>
          <cell r="W12">
            <v>5</v>
          </cell>
        </row>
        <row r="13">
          <cell r="C13">
            <v>5</v>
          </cell>
          <cell r="D13">
            <v>5</v>
          </cell>
          <cell r="E13">
            <v>5</v>
          </cell>
          <cell r="F13">
            <v>5</v>
          </cell>
          <cell r="G13">
            <v>5</v>
          </cell>
          <cell r="H13">
            <v>5</v>
          </cell>
          <cell r="I13">
            <v>5</v>
          </cell>
          <cell r="J13">
            <v>5</v>
          </cell>
          <cell r="P13">
            <v>5</v>
          </cell>
          <cell r="Q13">
            <v>5</v>
          </cell>
          <cell r="R13">
            <v>5</v>
          </cell>
          <cell r="S13">
            <v>5</v>
          </cell>
          <cell r="T13">
            <v>5</v>
          </cell>
          <cell r="U13">
            <v>5</v>
          </cell>
          <cell r="V13">
            <v>5</v>
          </cell>
          <cell r="W13">
            <v>5</v>
          </cell>
        </row>
        <row r="14">
          <cell r="C14">
            <v>5</v>
          </cell>
          <cell r="D14">
            <v>5</v>
          </cell>
          <cell r="E14">
            <v>5</v>
          </cell>
          <cell r="F14">
            <v>5</v>
          </cell>
          <cell r="G14">
            <v>5</v>
          </cell>
          <cell r="H14">
            <v>5</v>
          </cell>
          <cell r="I14">
            <v>5</v>
          </cell>
          <cell r="J14">
            <v>5</v>
          </cell>
          <cell r="P14">
            <v>5</v>
          </cell>
          <cell r="Q14">
            <v>5</v>
          </cell>
          <cell r="R14">
            <v>5</v>
          </cell>
          <cell r="S14">
            <v>5</v>
          </cell>
          <cell r="T14">
            <v>5</v>
          </cell>
          <cell r="U14">
            <v>5</v>
          </cell>
          <cell r="V14">
            <v>5</v>
          </cell>
          <cell r="W14">
            <v>5</v>
          </cell>
        </row>
        <row r="15">
          <cell r="C15">
            <v>5</v>
          </cell>
          <cell r="D15">
            <v>5</v>
          </cell>
          <cell r="E15">
            <v>5</v>
          </cell>
          <cell r="F15">
            <v>5</v>
          </cell>
          <cell r="G15">
            <v>5</v>
          </cell>
          <cell r="H15">
            <v>5</v>
          </cell>
          <cell r="I15">
            <v>5</v>
          </cell>
          <cell r="J15">
            <v>5</v>
          </cell>
          <cell r="P15">
            <v>5</v>
          </cell>
          <cell r="Q15">
            <v>5</v>
          </cell>
          <cell r="R15">
            <v>5</v>
          </cell>
          <cell r="S15">
            <v>5</v>
          </cell>
          <cell r="T15">
            <v>5</v>
          </cell>
          <cell r="U15">
            <v>5</v>
          </cell>
          <cell r="V15">
            <v>5</v>
          </cell>
          <cell r="W15">
            <v>5</v>
          </cell>
        </row>
        <row r="16">
          <cell r="C16">
            <v>5</v>
          </cell>
          <cell r="D16">
            <v>5</v>
          </cell>
          <cell r="E16">
            <v>5</v>
          </cell>
          <cell r="F16">
            <v>5</v>
          </cell>
          <cell r="G16">
            <v>5</v>
          </cell>
          <cell r="H16">
            <v>5</v>
          </cell>
          <cell r="I16">
            <v>5</v>
          </cell>
          <cell r="J16">
            <v>5</v>
          </cell>
          <cell r="P16">
            <v>5</v>
          </cell>
          <cell r="Q16">
            <v>5</v>
          </cell>
          <cell r="R16">
            <v>5</v>
          </cell>
          <cell r="S16">
            <v>5</v>
          </cell>
          <cell r="T16">
            <v>5</v>
          </cell>
          <cell r="U16">
            <v>5</v>
          </cell>
          <cell r="V16">
            <v>5</v>
          </cell>
          <cell r="W16">
            <v>5</v>
          </cell>
        </row>
        <row r="17">
          <cell r="C17">
            <v>5</v>
          </cell>
          <cell r="D17">
            <v>5</v>
          </cell>
          <cell r="E17">
            <v>5</v>
          </cell>
          <cell r="F17">
            <v>5</v>
          </cell>
          <cell r="G17">
            <v>5</v>
          </cell>
          <cell r="H17">
            <v>5</v>
          </cell>
          <cell r="I17">
            <v>5</v>
          </cell>
          <cell r="J17">
            <v>5</v>
          </cell>
          <cell r="P17">
            <v>5</v>
          </cell>
          <cell r="Q17">
            <v>5</v>
          </cell>
          <cell r="R17">
            <v>5</v>
          </cell>
          <cell r="S17">
            <v>5</v>
          </cell>
          <cell r="T17">
            <v>5</v>
          </cell>
          <cell r="U17">
            <v>5</v>
          </cell>
          <cell r="V17">
            <v>5</v>
          </cell>
          <cell r="W17">
            <v>5</v>
          </cell>
        </row>
        <row r="18">
          <cell r="C18">
            <v>5</v>
          </cell>
          <cell r="D18">
            <v>5</v>
          </cell>
          <cell r="E18">
            <v>5</v>
          </cell>
          <cell r="F18">
            <v>5</v>
          </cell>
          <cell r="G18">
            <v>5</v>
          </cell>
          <cell r="H18">
            <v>5</v>
          </cell>
          <cell r="I18">
            <v>5</v>
          </cell>
          <cell r="J18">
            <v>5</v>
          </cell>
          <cell r="P18">
            <v>5</v>
          </cell>
          <cell r="Q18">
            <v>5</v>
          </cell>
          <cell r="R18">
            <v>5</v>
          </cell>
          <cell r="S18">
            <v>5</v>
          </cell>
          <cell r="T18">
            <v>5</v>
          </cell>
          <cell r="U18">
            <v>5</v>
          </cell>
          <cell r="V18">
            <v>5</v>
          </cell>
          <cell r="W18">
            <v>5</v>
          </cell>
        </row>
        <row r="19">
          <cell r="C19">
            <v>5</v>
          </cell>
          <cell r="D19">
            <v>5</v>
          </cell>
          <cell r="E19">
            <v>5</v>
          </cell>
          <cell r="F19">
            <v>5</v>
          </cell>
          <cell r="G19">
            <v>5</v>
          </cell>
          <cell r="H19">
            <v>5</v>
          </cell>
          <cell r="I19">
            <v>5</v>
          </cell>
          <cell r="J19">
            <v>5</v>
          </cell>
          <cell r="P19">
            <v>5</v>
          </cell>
          <cell r="Q19">
            <v>5</v>
          </cell>
          <cell r="R19">
            <v>5</v>
          </cell>
          <cell r="S19">
            <v>5</v>
          </cell>
          <cell r="T19">
            <v>5</v>
          </cell>
          <cell r="U19">
            <v>5</v>
          </cell>
          <cell r="V19">
            <v>5</v>
          </cell>
          <cell r="W19">
            <v>5</v>
          </cell>
        </row>
        <row r="20">
          <cell r="C20">
            <v>5</v>
          </cell>
          <cell r="D20">
            <v>5</v>
          </cell>
          <cell r="E20">
            <v>5</v>
          </cell>
          <cell r="F20">
            <v>5</v>
          </cell>
          <cell r="G20">
            <v>5</v>
          </cell>
          <cell r="H20">
            <v>5</v>
          </cell>
          <cell r="I20">
            <v>5</v>
          </cell>
          <cell r="J20">
            <v>5</v>
          </cell>
          <cell r="P20">
            <v>5</v>
          </cell>
          <cell r="Q20">
            <v>5</v>
          </cell>
          <cell r="R20">
            <v>5</v>
          </cell>
          <cell r="S20">
            <v>5</v>
          </cell>
          <cell r="T20">
            <v>5</v>
          </cell>
          <cell r="U20">
            <v>5</v>
          </cell>
          <cell r="V20">
            <v>5</v>
          </cell>
          <cell r="W20">
            <v>5</v>
          </cell>
        </row>
        <row r="21">
          <cell r="C21">
            <v>5</v>
          </cell>
          <cell r="D21">
            <v>5</v>
          </cell>
          <cell r="E21">
            <v>5</v>
          </cell>
          <cell r="F21">
            <v>5</v>
          </cell>
          <cell r="G21">
            <v>5</v>
          </cell>
          <cell r="H21">
            <v>5</v>
          </cell>
          <cell r="I21">
            <v>5</v>
          </cell>
          <cell r="J21">
            <v>5</v>
          </cell>
          <cell r="P21">
            <v>5</v>
          </cell>
          <cell r="Q21">
            <v>5</v>
          </cell>
          <cell r="R21">
            <v>5</v>
          </cell>
          <cell r="S21">
            <v>5</v>
          </cell>
          <cell r="T21">
            <v>5</v>
          </cell>
          <cell r="U21">
            <v>5</v>
          </cell>
          <cell r="V21">
            <v>5</v>
          </cell>
          <cell r="W21">
            <v>5</v>
          </cell>
        </row>
        <row r="22">
          <cell r="C22">
            <v>5</v>
          </cell>
          <cell r="D22">
            <v>5</v>
          </cell>
          <cell r="E22">
            <v>5</v>
          </cell>
          <cell r="F22">
            <v>5</v>
          </cell>
          <cell r="G22">
            <v>5</v>
          </cell>
          <cell r="H22">
            <v>5</v>
          </cell>
          <cell r="I22">
            <v>5</v>
          </cell>
          <cell r="J22">
            <v>5</v>
          </cell>
          <cell r="P22">
            <v>5</v>
          </cell>
          <cell r="Q22">
            <v>5</v>
          </cell>
          <cell r="R22">
            <v>5</v>
          </cell>
          <cell r="S22">
            <v>5</v>
          </cell>
          <cell r="T22">
            <v>5</v>
          </cell>
          <cell r="U22">
            <v>5</v>
          </cell>
          <cell r="V22">
            <v>5</v>
          </cell>
          <cell r="W22">
            <v>5</v>
          </cell>
        </row>
        <row r="23">
          <cell r="C23">
            <v>5</v>
          </cell>
          <cell r="D23">
            <v>5</v>
          </cell>
          <cell r="E23">
            <v>5</v>
          </cell>
          <cell r="F23">
            <v>5</v>
          </cell>
          <cell r="G23">
            <v>5</v>
          </cell>
          <cell r="H23">
            <v>5</v>
          </cell>
          <cell r="I23">
            <v>5</v>
          </cell>
          <cell r="J23">
            <v>5</v>
          </cell>
          <cell r="P23">
            <v>5</v>
          </cell>
          <cell r="Q23">
            <v>5</v>
          </cell>
          <cell r="R23">
            <v>5</v>
          </cell>
          <cell r="S23">
            <v>5</v>
          </cell>
          <cell r="T23">
            <v>5</v>
          </cell>
          <cell r="U23">
            <v>5</v>
          </cell>
          <cell r="V23">
            <v>5</v>
          </cell>
          <cell r="W23">
            <v>5</v>
          </cell>
        </row>
        <row r="24">
          <cell r="C24">
            <v>5</v>
          </cell>
          <cell r="D24">
            <v>5</v>
          </cell>
          <cell r="E24">
            <v>5</v>
          </cell>
          <cell r="F24">
            <v>5</v>
          </cell>
          <cell r="G24">
            <v>5</v>
          </cell>
          <cell r="H24">
            <v>5</v>
          </cell>
          <cell r="I24">
            <v>5</v>
          </cell>
          <cell r="J24">
            <v>5</v>
          </cell>
          <cell r="P24">
            <v>5</v>
          </cell>
          <cell r="Q24">
            <v>5</v>
          </cell>
          <cell r="R24">
            <v>5</v>
          </cell>
          <cell r="S24">
            <v>5</v>
          </cell>
          <cell r="T24">
            <v>5</v>
          </cell>
          <cell r="U24">
            <v>5</v>
          </cell>
          <cell r="V24">
            <v>5</v>
          </cell>
          <cell r="W24">
            <v>5</v>
          </cell>
        </row>
        <row r="25">
          <cell r="C25">
            <v>5</v>
          </cell>
          <cell r="D25">
            <v>5</v>
          </cell>
          <cell r="E25">
            <v>5</v>
          </cell>
          <cell r="F25">
            <v>5</v>
          </cell>
          <cell r="G25">
            <v>5</v>
          </cell>
          <cell r="H25">
            <v>5</v>
          </cell>
          <cell r="I25">
            <v>5</v>
          </cell>
          <cell r="J25">
            <v>5</v>
          </cell>
          <cell r="P25">
            <v>5</v>
          </cell>
          <cell r="Q25">
            <v>5</v>
          </cell>
          <cell r="R25">
            <v>5</v>
          </cell>
          <cell r="S25">
            <v>5</v>
          </cell>
          <cell r="T25">
            <v>5</v>
          </cell>
          <cell r="U25">
            <v>5</v>
          </cell>
          <cell r="V25">
            <v>5</v>
          </cell>
          <cell r="W25">
            <v>5</v>
          </cell>
        </row>
        <row r="29">
          <cell r="C29">
            <v>0</v>
          </cell>
          <cell r="D29">
            <v>0.7348253670090602</v>
          </cell>
          <cell r="E29">
            <v>0.7348253670090602</v>
          </cell>
          <cell r="F29">
            <v>0</v>
          </cell>
          <cell r="G29">
            <v>10</v>
          </cell>
          <cell r="H29">
            <v>10.424264068711928</v>
          </cell>
          <cell r="I29">
            <v>9.5757359312880723</v>
          </cell>
          <cell r="J29">
            <v>10</v>
          </cell>
          <cell r="P29">
            <v>0</v>
          </cell>
          <cell r="Q29">
            <v>0.7348253670090602</v>
          </cell>
          <cell r="R29">
            <v>0.7348253670090602</v>
          </cell>
          <cell r="S29">
            <v>0</v>
          </cell>
          <cell r="T29">
            <v>10</v>
          </cell>
          <cell r="U29">
            <v>10.424264068711928</v>
          </cell>
          <cell r="V29">
            <v>9.5757359312880723</v>
          </cell>
          <cell r="W29">
            <v>10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P30">
            <v>5</v>
          </cell>
          <cell r="Q30">
            <v>5</v>
          </cell>
          <cell r="R30">
            <v>5</v>
          </cell>
          <cell r="S30">
            <v>5</v>
          </cell>
          <cell r="T30">
            <v>5</v>
          </cell>
          <cell r="U30">
            <v>5</v>
          </cell>
          <cell r="V30">
            <v>5</v>
          </cell>
          <cell r="W30">
            <v>5</v>
          </cell>
        </row>
        <row r="31">
          <cell r="C31">
            <v>10</v>
          </cell>
          <cell r="D31">
            <v>10</v>
          </cell>
          <cell r="E31">
            <v>10</v>
          </cell>
          <cell r="F31">
            <v>10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P31">
            <v>5</v>
          </cell>
          <cell r="Q31">
            <v>5</v>
          </cell>
          <cell r="R31">
            <v>5</v>
          </cell>
          <cell r="S31">
            <v>5</v>
          </cell>
          <cell r="T31">
            <v>5</v>
          </cell>
          <cell r="U31">
            <v>5</v>
          </cell>
          <cell r="V31">
            <v>5</v>
          </cell>
          <cell r="W31">
            <v>5</v>
          </cell>
        </row>
        <row r="32">
          <cell r="C32">
            <v>5</v>
          </cell>
          <cell r="D32">
            <v>5</v>
          </cell>
          <cell r="E32">
            <v>5</v>
          </cell>
          <cell r="F32">
            <v>5</v>
          </cell>
          <cell r="G32">
            <v>5</v>
          </cell>
          <cell r="H32">
            <v>5</v>
          </cell>
          <cell r="I32">
            <v>5</v>
          </cell>
          <cell r="J32">
            <v>5</v>
          </cell>
        </row>
        <row r="33">
          <cell r="C33">
            <v>5</v>
          </cell>
          <cell r="D33">
            <v>5</v>
          </cell>
          <cell r="E33">
            <v>5</v>
          </cell>
          <cell r="F33">
            <v>5</v>
          </cell>
          <cell r="G33">
            <v>5</v>
          </cell>
          <cell r="H33">
            <v>5</v>
          </cell>
          <cell r="I33">
            <v>5</v>
          </cell>
          <cell r="J33">
            <v>5</v>
          </cell>
        </row>
        <row r="34">
          <cell r="C34">
            <v>5</v>
          </cell>
          <cell r="D34">
            <v>5</v>
          </cell>
          <cell r="E34">
            <v>5</v>
          </cell>
          <cell r="F34">
            <v>5</v>
          </cell>
          <cell r="G34">
            <v>5</v>
          </cell>
          <cell r="H34">
            <v>5</v>
          </cell>
          <cell r="I34">
            <v>5</v>
          </cell>
          <cell r="J34">
            <v>5</v>
          </cell>
        </row>
        <row r="35">
          <cell r="C35">
            <v>5</v>
          </cell>
          <cell r="D35">
            <v>5</v>
          </cell>
          <cell r="E35">
            <v>5</v>
          </cell>
          <cell r="F35">
            <v>5</v>
          </cell>
          <cell r="G35">
            <v>5</v>
          </cell>
          <cell r="H35">
            <v>5</v>
          </cell>
          <cell r="I35">
            <v>5</v>
          </cell>
          <cell r="J35">
            <v>5</v>
          </cell>
        </row>
        <row r="36">
          <cell r="C36">
            <v>5</v>
          </cell>
          <cell r="D36">
            <v>5</v>
          </cell>
          <cell r="E36">
            <v>5</v>
          </cell>
          <cell r="F36">
            <v>5</v>
          </cell>
          <cell r="G36">
            <v>5</v>
          </cell>
          <cell r="H36">
            <v>5</v>
          </cell>
          <cell r="I36">
            <v>5</v>
          </cell>
          <cell r="J36">
            <v>5</v>
          </cell>
        </row>
        <row r="37">
          <cell r="C37">
            <v>5</v>
          </cell>
          <cell r="D37">
            <v>5</v>
          </cell>
          <cell r="E37">
            <v>5</v>
          </cell>
          <cell r="F37">
            <v>5</v>
          </cell>
          <cell r="G37">
            <v>5</v>
          </cell>
          <cell r="H37">
            <v>5</v>
          </cell>
          <cell r="I37">
            <v>5</v>
          </cell>
          <cell r="J37">
            <v>5</v>
          </cell>
        </row>
        <row r="38">
          <cell r="C38">
            <v>5</v>
          </cell>
          <cell r="D38">
            <v>5</v>
          </cell>
          <cell r="E38">
            <v>5</v>
          </cell>
          <cell r="F38">
            <v>5</v>
          </cell>
          <cell r="G38">
            <v>5</v>
          </cell>
          <cell r="H38">
            <v>5</v>
          </cell>
          <cell r="I38">
            <v>5</v>
          </cell>
          <cell r="J38">
            <v>5</v>
          </cell>
        </row>
        <row r="39">
          <cell r="C39">
            <v>5</v>
          </cell>
          <cell r="D39">
            <v>5</v>
          </cell>
          <cell r="E39">
            <v>5</v>
          </cell>
          <cell r="F39">
            <v>5</v>
          </cell>
          <cell r="G39">
            <v>5</v>
          </cell>
          <cell r="H39">
            <v>5</v>
          </cell>
          <cell r="I39">
            <v>5</v>
          </cell>
          <cell r="J39">
            <v>5</v>
          </cell>
        </row>
        <row r="40">
          <cell r="C40">
            <v>5</v>
          </cell>
          <cell r="D40">
            <v>5</v>
          </cell>
          <cell r="E40">
            <v>5</v>
          </cell>
          <cell r="F40">
            <v>5</v>
          </cell>
          <cell r="G40">
            <v>5</v>
          </cell>
          <cell r="H40">
            <v>5</v>
          </cell>
          <cell r="I40">
            <v>5</v>
          </cell>
          <cell r="J40">
            <v>5</v>
          </cell>
        </row>
        <row r="41">
          <cell r="C41">
            <v>5</v>
          </cell>
          <cell r="D41">
            <v>5</v>
          </cell>
          <cell r="E41">
            <v>5</v>
          </cell>
          <cell r="F41">
            <v>5</v>
          </cell>
          <cell r="G41">
            <v>5</v>
          </cell>
          <cell r="H41">
            <v>5</v>
          </cell>
          <cell r="I41">
            <v>5</v>
          </cell>
          <cell r="J41">
            <v>5</v>
          </cell>
        </row>
        <row r="42">
          <cell r="C42">
            <v>5</v>
          </cell>
          <cell r="D42">
            <v>5</v>
          </cell>
          <cell r="E42">
            <v>5</v>
          </cell>
          <cell r="F42">
            <v>5</v>
          </cell>
          <cell r="G42">
            <v>5</v>
          </cell>
          <cell r="H42">
            <v>5</v>
          </cell>
          <cell r="I42">
            <v>5</v>
          </cell>
          <cell r="J42">
            <v>5</v>
          </cell>
        </row>
        <row r="43">
          <cell r="C43">
            <v>5</v>
          </cell>
          <cell r="D43">
            <v>5</v>
          </cell>
          <cell r="E43">
            <v>5</v>
          </cell>
          <cell r="F43">
            <v>5</v>
          </cell>
          <cell r="G43">
            <v>5</v>
          </cell>
          <cell r="H43">
            <v>5</v>
          </cell>
          <cell r="I43">
            <v>5</v>
          </cell>
          <cell r="J43">
            <v>5</v>
          </cell>
        </row>
        <row r="44">
          <cell r="C44">
            <v>5</v>
          </cell>
          <cell r="D44">
            <v>5</v>
          </cell>
          <cell r="E44">
            <v>5</v>
          </cell>
          <cell r="F44">
            <v>5</v>
          </cell>
          <cell r="G44">
            <v>5</v>
          </cell>
          <cell r="H44">
            <v>5</v>
          </cell>
          <cell r="I44">
            <v>5</v>
          </cell>
          <cell r="J44">
            <v>5</v>
          </cell>
        </row>
        <row r="45">
          <cell r="C45">
            <v>5</v>
          </cell>
          <cell r="D45">
            <v>5</v>
          </cell>
          <cell r="E45">
            <v>5</v>
          </cell>
          <cell r="F45">
            <v>5</v>
          </cell>
          <cell r="G45">
            <v>5</v>
          </cell>
          <cell r="H45">
            <v>5</v>
          </cell>
          <cell r="I45">
            <v>5</v>
          </cell>
          <cell r="J45">
            <v>5</v>
          </cell>
        </row>
        <row r="46">
          <cell r="C46">
            <v>5</v>
          </cell>
          <cell r="D46">
            <v>5</v>
          </cell>
          <cell r="E46">
            <v>5</v>
          </cell>
          <cell r="F46">
            <v>5</v>
          </cell>
          <cell r="G46">
            <v>5</v>
          </cell>
          <cell r="H46">
            <v>5</v>
          </cell>
          <cell r="I46">
            <v>5</v>
          </cell>
          <cell r="J46">
            <v>5</v>
          </cell>
        </row>
        <row r="47">
          <cell r="C47">
            <v>5</v>
          </cell>
          <cell r="D47">
            <v>5</v>
          </cell>
          <cell r="E47">
            <v>5</v>
          </cell>
          <cell r="F47">
            <v>5</v>
          </cell>
          <cell r="G47">
            <v>5</v>
          </cell>
          <cell r="H47">
            <v>5</v>
          </cell>
          <cell r="I47">
            <v>5</v>
          </cell>
          <cell r="J47">
            <v>5</v>
          </cell>
        </row>
        <row r="48">
          <cell r="C48">
            <v>5</v>
          </cell>
          <cell r="D48">
            <v>5</v>
          </cell>
          <cell r="E48">
            <v>5</v>
          </cell>
          <cell r="F48">
            <v>5</v>
          </cell>
          <cell r="G48">
            <v>5</v>
          </cell>
          <cell r="H48">
            <v>5</v>
          </cell>
          <cell r="I48">
            <v>5</v>
          </cell>
          <cell r="J48">
            <v>5</v>
          </cell>
        </row>
        <row r="52">
          <cell r="C52">
            <v>0.21213203435596426</v>
          </cell>
          <cell r="D52">
            <v>-0.21213203435596426</v>
          </cell>
          <cell r="E52">
            <v>-0.21213203435596426</v>
          </cell>
          <cell r="F52">
            <v>0.21213203435596426</v>
          </cell>
          <cell r="G52">
            <v>0.21213203435596426</v>
          </cell>
          <cell r="H52">
            <v>9.7878679656440362</v>
          </cell>
          <cell r="I52">
            <v>9.7878679656440362</v>
          </cell>
          <cell r="J52">
            <v>10.212132034355964</v>
          </cell>
          <cell r="K52">
            <v>10.212132034355964</v>
          </cell>
          <cell r="L52">
            <v>9.7878679656440362</v>
          </cell>
          <cell r="P52">
            <v>0.21213203435596426</v>
          </cell>
          <cell r="Q52">
            <v>-0.21213203435596426</v>
          </cell>
          <cell r="R52">
            <v>-0.21213203435596426</v>
          </cell>
          <cell r="S52">
            <v>0.21213203435596426</v>
          </cell>
          <cell r="T52">
            <v>0.21213203435596426</v>
          </cell>
          <cell r="U52">
            <v>9.7878679656440362</v>
          </cell>
          <cell r="V52">
            <v>9.7878679656440362</v>
          </cell>
          <cell r="W52">
            <v>10.212132034355964</v>
          </cell>
          <cell r="X52">
            <v>10.212132034355964</v>
          </cell>
          <cell r="Y52">
            <v>9.7878679656440362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P53">
            <v>1.6970562748477138</v>
          </cell>
          <cell r="Q53">
            <v>1.6970562748477138</v>
          </cell>
          <cell r="R53">
            <v>1.6970562748477138</v>
          </cell>
          <cell r="S53">
            <v>1.6970562748477138</v>
          </cell>
          <cell r="T53">
            <v>1.6970562748477138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</row>
        <row r="54">
          <cell r="C54">
            <v>10</v>
          </cell>
          <cell r="D54">
            <v>10</v>
          </cell>
          <cell r="E54">
            <v>10</v>
          </cell>
          <cell r="F54">
            <v>10</v>
          </cell>
          <cell r="G54">
            <v>10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P54">
            <v>11.697056274847714</v>
          </cell>
          <cell r="Q54">
            <v>11.697056274847714</v>
          </cell>
          <cell r="R54">
            <v>11.697056274847714</v>
          </cell>
          <cell r="S54">
            <v>11.697056274847714</v>
          </cell>
          <cell r="T54">
            <v>11.697056274847714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</row>
        <row r="55">
          <cell r="C55">
            <v>5</v>
          </cell>
          <cell r="D55">
            <v>5</v>
          </cell>
          <cell r="E55">
            <v>5</v>
          </cell>
          <cell r="F55">
            <v>5</v>
          </cell>
          <cell r="G55">
            <v>5</v>
          </cell>
          <cell r="H55">
            <v>5</v>
          </cell>
          <cell r="I55">
            <v>5</v>
          </cell>
          <cell r="J55">
            <v>5</v>
          </cell>
          <cell r="K55">
            <v>5</v>
          </cell>
          <cell r="L55">
            <v>5</v>
          </cell>
          <cell r="P55">
            <v>5</v>
          </cell>
          <cell r="Q55">
            <v>5</v>
          </cell>
          <cell r="R55">
            <v>5</v>
          </cell>
          <cell r="S55">
            <v>5</v>
          </cell>
          <cell r="T55">
            <v>5</v>
          </cell>
          <cell r="U55">
            <v>5</v>
          </cell>
          <cell r="V55">
            <v>5</v>
          </cell>
          <cell r="W55">
            <v>5</v>
          </cell>
          <cell r="X55">
            <v>5</v>
          </cell>
          <cell r="Y55">
            <v>5</v>
          </cell>
        </row>
        <row r="56">
          <cell r="C56">
            <v>5</v>
          </cell>
          <cell r="D56">
            <v>5</v>
          </cell>
          <cell r="E56">
            <v>5</v>
          </cell>
          <cell r="F56">
            <v>5</v>
          </cell>
          <cell r="G56">
            <v>5</v>
          </cell>
          <cell r="H56">
            <v>5</v>
          </cell>
          <cell r="I56">
            <v>5</v>
          </cell>
          <cell r="J56">
            <v>5</v>
          </cell>
          <cell r="K56">
            <v>5</v>
          </cell>
          <cell r="L56">
            <v>5</v>
          </cell>
          <cell r="P56">
            <v>5</v>
          </cell>
          <cell r="Q56">
            <v>5</v>
          </cell>
          <cell r="R56">
            <v>5</v>
          </cell>
          <cell r="S56">
            <v>5</v>
          </cell>
          <cell r="T56">
            <v>5</v>
          </cell>
          <cell r="U56">
            <v>5</v>
          </cell>
          <cell r="V56">
            <v>5</v>
          </cell>
          <cell r="W56">
            <v>5</v>
          </cell>
          <cell r="X56">
            <v>5</v>
          </cell>
          <cell r="Y56">
            <v>5</v>
          </cell>
        </row>
        <row r="57">
          <cell r="C57">
            <v>5</v>
          </cell>
          <cell r="D57">
            <v>5</v>
          </cell>
          <cell r="E57">
            <v>5</v>
          </cell>
          <cell r="F57">
            <v>5</v>
          </cell>
          <cell r="G57">
            <v>5</v>
          </cell>
          <cell r="H57">
            <v>5</v>
          </cell>
          <cell r="I57">
            <v>5</v>
          </cell>
          <cell r="J57">
            <v>5</v>
          </cell>
          <cell r="K57">
            <v>5</v>
          </cell>
          <cell r="L57">
            <v>5</v>
          </cell>
          <cell r="P57">
            <v>5</v>
          </cell>
          <cell r="Q57">
            <v>5</v>
          </cell>
          <cell r="R57">
            <v>5</v>
          </cell>
          <cell r="S57">
            <v>5</v>
          </cell>
          <cell r="T57">
            <v>5</v>
          </cell>
          <cell r="U57">
            <v>5</v>
          </cell>
          <cell r="V57">
            <v>5</v>
          </cell>
          <cell r="W57">
            <v>5</v>
          </cell>
          <cell r="X57">
            <v>5</v>
          </cell>
          <cell r="Y57">
            <v>5</v>
          </cell>
        </row>
        <row r="58">
          <cell r="C58">
            <v>5</v>
          </cell>
          <cell r="D58">
            <v>5</v>
          </cell>
          <cell r="E58">
            <v>5</v>
          </cell>
          <cell r="F58">
            <v>5</v>
          </cell>
          <cell r="G58">
            <v>5</v>
          </cell>
          <cell r="H58">
            <v>5</v>
          </cell>
          <cell r="I58">
            <v>5</v>
          </cell>
          <cell r="J58">
            <v>5</v>
          </cell>
          <cell r="K58">
            <v>5</v>
          </cell>
          <cell r="L58">
            <v>5</v>
          </cell>
          <cell r="P58">
            <v>5</v>
          </cell>
          <cell r="Q58">
            <v>5</v>
          </cell>
          <cell r="R58">
            <v>5</v>
          </cell>
          <cell r="S58">
            <v>5</v>
          </cell>
          <cell r="T58">
            <v>5</v>
          </cell>
          <cell r="U58">
            <v>5</v>
          </cell>
          <cell r="V58">
            <v>5</v>
          </cell>
          <cell r="W58">
            <v>5</v>
          </cell>
          <cell r="X58">
            <v>5</v>
          </cell>
          <cell r="Y58">
            <v>5</v>
          </cell>
        </row>
        <row r="59">
          <cell r="C59">
            <v>5</v>
          </cell>
          <cell r="D59">
            <v>5</v>
          </cell>
          <cell r="E59">
            <v>5</v>
          </cell>
          <cell r="F59">
            <v>5</v>
          </cell>
          <cell r="G59">
            <v>5</v>
          </cell>
          <cell r="H59">
            <v>5</v>
          </cell>
          <cell r="I59">
            <v>5</v>
          </cell>
          <cell r="J59">
            <v>5</v>
          </cell>
          <cell r="K59">
            <v>5</v>
          </cell>
          <cell r="L59">
            <v>5</v>
          </cell>
          <cell r="P59">
            <v>5</v>
          </cell>
          <cell r="Q59">
            <v>5</v>
          </cell>
          <cell r="R59">
            <v>5</v>
          </cell>
          <cell r="S59">
            <v>5</v>
          </cell>
          <cell r="T59">
            <v>5</v>
          </cell>
          <cell r="U59">
            <v>5</v>
          </cell>
          <cell r="V59">
            <v>5</v>
          </cell>
          <cell r="W59">
            <v>5</v>
          </cell>
          <cell r="X59">
            <v>5</v>
          </cell>
          <cell r="Y59">
            <v>5</v>
          </cell>
        </row>
        <row r="60">
          <cell r="C60">
            <v>5</v>
          </cell>
          <cell r="D60">
            <v>5</v>
          </cell>
          <cell r="E60">
            <v>5</v>
          </cell>
          <cell r="F60">
            <v>5</v>
          </cell>
          <cell r="G60">
            <v>5</v>
          </cell>
          <cell r="H60">
            <v>5</v>
          </cell>
          <cell r="I60">
            <v>5</v>
          </cell>
          <cell r="J60">
            <v>5</v>
          </cell>
          <cell r="K60">
            <v>5</v>
          </cell>
          <cell r="L60">
            <v>5</v>
          </cell>
          <cell r="P60">
            <v>5</v>
          </cell>
          <cell r="Q60">
            <v>5</v>
          </cell>
          <cell r="R60">
            <v>5</v>
          </cell>
          <cell r="S60">
            <v>5</v>
          </cell>
          <cell r="T60">
            <v>5</v>
          </cell>
          <cell r="U60">
            <v>5</v>
          </cell>
          <cell r="V60">
            <v>5</v>
          </cell>
          <cell r="W60">
            <v>5</v>
          </cell>
          <cell r="X60">
            <v>5</v>
          </cell>
          <cell r="Y60">
            <v>5</v>
          </cell>
        </row>
        <row r="61">
          <cell r="C61">
            <v>5</v>
          </cell>
          <cell r="D61">
            <v>5</v>
          </cell>
          <cell r="E61">
            <v>5</v>
          </cell>
          <cell r="F61">
            <v>5</v>
          </cell>
          <cell r="G61">
            <v>5</v>
          </cell>
          <cell r="H61">
            <v>5</v>
          </cell>
          <cell r="I61">
            <v>5</v>
          </cell>
          <cell r="J61">
            <v>5</v>
          </cell>
          <cell r="K61">
            <v>5</v>
          </cell>
          <cell r="L61">
            <v>5</v>
          </cell>
          <cell r="P61">
            <v>5</v>
          </cell>
          <cell r="Q61">
            <v>5</v>
          </cell>
          <cell r="R61">
            <v>5</v>
          </cell>
          <cell r="S61">
            <v>5</v>
          </cell>
          <cell r="T61">
            <v>5</v>
          </cell>
          <cell r="U61">
            <v>5</v>
          </cell>
          <cell r="V61">
            <v>5</v>
          </cell>
          <cell r="W61">
            <v>5</v>
          </cell>
          <cell r="X61">
            <v>5</v>
          </cell>
          <cell r="Y61">
            <v>5</v>
          </cell>
        </row>
        <row r="62">
          <cell r="C62">
            <v>5</v>
          </cell>
          <cell r="D62">
            <v>5</v>
          </cell>
          <cell r="E62">
            <v>5</v>
          </cell>
          <cell r="F62">
            <v>5</v>
          </cell>
          <cell r="G62">
            <v>5</v>
          </cell>
          <cell r="H62">
            <v>5</v>
          </cell>
          <cell r="I62">
            <v>5</v>
          </cell>
          <cell r="J62">
            <v>5</v>
          </cell>
          <cell r="K62">
            <v>5</v>
          </cell>
          <cell r="L62">
            <v>5</v>
          </cell>
          <cell r="P62">
            <v>5</v>
          </cell>
          <cell r="Q62">
            <v>5</v>
          </cell>
          <cell r="R62">
            <v>5</v>
          </cell>
          <cell r="S62">
            <v>5</v>
          </cell>
          <cell r="T62">
            <v>5</v>
          </cell>
          <cell r="U62">
            <v>5</v>
          </cell>
          <cell r="V62">
            <v>5</v>
          </cell>
          <cell r="W62">
            <v>5</v>
          </cell>
          <cell r="X62">
            <v>5</v>
          </cell>
          <cell r="Y62">
            <v>5</v>
          </cell>
        </row>
        <row r="63">
          <cell r="C63">
            <v>5</v>
          </cell>
          <cell r="D63">
            <v>5</v>
          </cell>
          <cell r="E63">
            <v>5</v>
          </cell>
          <cell r="F63">
            <v>5</v>
          </cell>
          <cell r="G63">
            <v>5</v>
          </cell>
          <cell r="H63">
            <v>5</v>
          </cell>
          <cell r="I63">
            <v>5</v>
          </cell>
          <cell r="J63">
            <v>5</v>
          </cell>
          <cell r="K63">
            <v>5</v>
          </cell>
          <cell r="L63">
            <v>5</v>
          </cell>
          <cell r="P63">
            <v>5</v>
          </cell>
          <cell r="Q63">
            <v>5</v>
          </cell>
          <cell r="R63">
            <v>5</v>
          </cell>
          <cell r="S63">
            <v>5</v>
          </cell>
          <cell r="T63">
            <v>5</v>
          </cell>
          <cell r="U63">
            <v>5</v>
          </cell>
          <cell r="V63">
            <v>5</v>
          </cell>
          <cell r="W63">
            <v>5</v>
          </cell>
          <cell r="X63">
            <v>5</v>
          </cell>
          <cell r="Y63">
            <v>5</v>
          </cell>
        </row>
        <row r="64">
          <cell r="C64">
            <v>5</v>
          </cell>
          <cell r="D64">
            <v>5</v>
          </cell>
          <cell r="E64">
            <v>5</v>
          </cell>
          <cell r="F64">
            <v>5</v>
          </cell>
          <cell r="G64">
            <v>5</v>
          </cell>
          <cell r="H64">
            <v>5</v>
          </cell>
          <cell r="I64">
            <v>5</v>
          </cell>
          <cell r="J64">
            <v>5</v>
          </cell>
          <cell r="K64">
            <v>5</v>
          </cell>
          <cell r="L64">
            <v>5</v>
          </cell>
          <cell r="P64">
            <v>5</v>
          </cell>
          <cell r="Q64">
            <v>5</v>
          </cell>
          <cell r="R64">
            <v>5</v>
          </cell>
          <cell r="S64">
            <v>5</v>
          </cell>
          <cell r="T64">
            <v>5</v>
          </cell>
          <cell r="U64">
            <v>5</v>
          </cell>
          <cell r="V64">
            <v>5</v>
          </cell>
          <cell r="W64">
            <v>5</v>
          </cell>
          <cell r="X64">
            <v>5</v>
          </cell>
          <cell r="Y64">
            <v>5</v>
          </cell>
        </row>
        <row r="65">
          <cell r="C65">
            <v>5</v>
          </cell>
          <cell r="D65">
            <v>5</v>
          </cell>
          <cell r="E65">
            <v>5</v>
          </cell>
          <cell r="F65">
            <v>5</v>
          </cell>
          <cell r="G65">
            <v>5</v>
          </cell>
          <cell r="H65">
            <v>5</v>
          </cell>
          <cell r="I65">
            <v>5</v>
          </cell>
          <cell r="J65">
            <v>5</v>
          </cell>
          <cell r="K65">
            <v>5</v>
          </cell>
          <cell r="L65">
            <v>5</v>
          </cell>
          <cell r="P65">
            <v>5</v>
          </cell>
          <cell r="Q65">
            <v>5</v>
          </cell>
          <cell r="R65">
            <v>5</v>
          </cell>
          <cell r="S65">
            <v>5</v>
          </cell>
          <cell r="T65">
            <v>5</v>
          </cell>
          <cell r="U65">
            <v>5</v>
          </cell>
          <cell r="V65">
            <v>5</v>
          </cell>
          <cell r="W65">
            <v>5</v>
          </cell>
          <cell r="X65">
            <v>5</v>
          </cell>
          <cell r="Y65">
            <v>5</v>
          </cell>
        </row>
        <row r="66">
          <cell r="C66">
            <v>5</v>
          </cell>
          <cell r="D66">
            <v>5</v>
          </cell>
          <cell r="E66">
            <v>5</v>
          </cell>
          <cell r="F66">
            <v>5</v>
          </cell>
          <cell r="G66">
            <v>5</v>
          </cell>
          <cell r="H66">
            <v>5</v>
          </cell>
          <cell r="I66">
            <v>5</v>
          </cell>
          <cell r="J66">
            <v>5</v>
          </cell>
          <cell r="K66">
            <v>5</v>
          </cell>
          <cell r="L66">
            <v>5</v>
          </cell>
          <cell r="P66">
            <v>5</v>
          </cell>
          <cell r="Q66">
            <v>5</v>
          </cell>
          <cell r="R66">
            <v>5</v>
          </cell>
          <cell r="S66">
            <v>5</v>
          </cell>
          <cell r="T66">
            <v>5</v>
          </cell>
          <cell r="U66">
            <v>5</v>
          </cell>
          <cell r="V66">
            <v>5</v>
          </cell>
          <cell r="W66">
            <v>5</v>
          </cell>
          <cell r="X66">
            <v>5</v>
          </cell>
          <cell r="Y66">
            <v>5</v>
          </cell>
        </row>
        <row r="67">
          <cell r="C67">
            <v>5</v>
          </cell>
          <cell r="D67">
            <v>5</v>
          </cell>
          <cell r="E67">
            <v>5</v>
          </cell>
          <cell r="F67">
            <v>5</v>
          </cell>
          <cell r="G67">
            <v>5</v>
          </cell>
          <cell r="H67">
            <v>5</v>
          </cell>
          <cell r="I67">
            <v>5</v>
          </cell>
          <cell r="J67">
            <v>5</v>
          </cell>
          <cell r="K67">
            <v>5</v>
          </cell>
          <cell r="L67">
            <v>5</v>
          </cell>
          <cell r="P67">
            <v>5</v>
          </cell>
          <cell r="Q67">
            <v>5</v>
          </cell>
          <cell r="R67">
            <v>5</v>
          </cell>
          <cell r="S67">
            <v>5</v>
          </cell>
          <cell r="T67">
            <v>5</v>
          </cell>
          <cell r="U67">
            <v>5</v>
          </cell>
          <cell r="V67">
            <v>5</v>
          </cell>
          <cell r="W67">
            <v>5</v>
          </cell>
          <cell r="X67">
            <v>5</v>
          </cell>
          <cell r="Y67">
            <v>5</v>
          </cell>
        </row>
        <row r="68">
          <cell r="C68">
            <v>5</v>
          </cell>
          <cell r="D68">
            <v>5</v>
          </cell>
          <cell r="E68">
            <v>5</v>
          </cell>
          <cell r="F68">
            <v>5</v>
          </cell>
          <cell r="G68">
            <v>5</v>
          </cell>
          <cell r="H68">
            <v>5</v>
          </cell>
          <cell r="I68">
            <v>5</v>
          </cell>
          <cell r="J68">
            <v>5</v>
          </cell>
          <cell r="K68">
            <v>5</v>
          </cell>
          <cell r="L68">
            <v>5</v>
          </cell>
          <cell r="P68">
            <v>5</v>
          </cell>
          <cell r="Q68">
            <v>5</v>
          </cell>
          <cell r="R68">
            <v>5</v>
          </cell>
          <cell r="S68">
            <v>5</v>
          </cell>
          <cell r="T68">
            <v>5</v>
          </cell>
          <cell r="U68">
            <v>5</v>
          </cell>
          <cell r="V68">
            <v>5</v>
          </cell>
          <cell r="W68">
            <v>5</v>
          </cell>
          <cell r="X68">
            <v>5</v>
          </cell>
          <cell r="Y68">
            <v>5</v>
          </cell>
        </row>
        <row r="69">
          <cell r="C69">
            <v>5</v>
          </cell>
          <cell r="D69">
            <v>5</v>
          </cell>
          <cell r="E69">
            <v>5</v>
          </cell>
          <cell r="F69">
            <v>5</v>
          </cell>
          <cell r="G69">
            <v>5</v>
          </cell>
          <cell r="H69">
            <v>5</v>
          </cell>
          <cell r="I69">
            <v>5</v>
          </cell>
          <cell r="J69">
            <v>5</v>
          </cell>
          <cell r="K69">
            <v>5</v>
          </cell>
          <cell r="L69">
            <v>5</v>
          </cell>
          <cell r="P69">
            <v>5</v>
          </cell>
          <cell r="Q69">
            <v>5</v>
          </cell>
          <cell r="R69">
            <v>5</v>
          </cell>
          <cell r="S69">
            <v>5</v>
          </cell>
          <cell r="T69">
            <v>5</v>
          </cell>
          <cell r="U69">
            <v>5</v>
          </cell>
          <cell r="V69">
            <v>5</v>
          </cell>
          <cell r="W69">
            <v>5</v>
          </cell>
          <cell r="X69">
            <v>5</v>
          </cell>
          <cell r="Y69">
            <v>5</v>
          </cell>
        </row>
        <row r="70">
          <cell r="C70">
            <v>5</v>
          </cell>
          <cell r="D70">
            <v>5</v>
          </cell>
          <cell r="E70">
            <v>5</v>
          </cell>
          <cell r="F70">
            <v>5</v>
          </cell>
          <cell r="G70">
            <v>5</v>
          </cell>
          <cell r="H70">
            <v>5</v>
          </cell>
          <cell r="I70">
            <v>5</v>
          </cell>
          <cell r="J70">
            <v>5</v>
          </cell>
          <cell r="K70">
            <v>5</v>
          </cell>
          <cell r="L70">
            <v>5</v>
          </cell>
          <cell r="P70">
            <v>5</v>
          </cell>
          <cell r="Q70">
            <v>5</v>
          </cell>
          <cell r="R70">
            <v>5</v>
          </cell>
          <cell r="S70">
            <v>5</v>
          </cell>
          <cell r="T70">
            <v>5</v>
          </cell>
          <cell r="U70">
            <v>5</v>
          </cell>
          <cell r="V70">
            <v>5</v>
          </cell>
          <cell r="W70">
            <v>5</v>
          </cell>
          <cell r="X70">
            <v>5</v>
          </cell>
          <cell r="Y70">
            <v>5</v>
          </cell>
        </row>
        <row r="71">
          <cell r="C71">
            <v>5</v>
          </cell>
          <cell r="D71">
            <v>5</v>
          </cell>
          <cell r="E71">
            <v>5</v>
          </cell>
          <cell r="F71">
            <v>5</v>
          </cell>
          <cell r="G71">
            <v>5</v>
          </cell>
          <cell r="H71">
            <v>5</v>
          </cell>
          <cell r="I71">
            <v>5</v>
          </cell>
          <cell r="J71">
            <v>5</v>
          </cell>
          <cell r="K71">
            <v>5</v>
          </cell>
          <cell r="L71">
            <v>5</v>
          </cell>
          <cell r="P71">
            <v>5</v>
          </cell>
          <cell r="Q71">
            <v>5</v>
          </cell>
          <cell r="R71">
            <v>5</v>
          </cell>
          <cell r="S71">
            <v>5</v>
          </cell>
          <cell r="T71">
            <v>5</v>
          </cell>
          <cell r="U71">
            <v>5</v>
          </cell>
          <cell r="V71">
            <v>5</v>
          </cell>
          <cell r="W71">
            <v>5</v>
          </cell>
          <cell r="X71">
            <v>5</v>
          </cell>
          <cell r="Y71">
            <v>5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10</v>
          </cell>
          <cell r="I75">
            <v>10</v>
          </cell>
          <cell r="J75">
            <v>10</v>
          </cell>
          <cell r="K75">
            <v>10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10</v>
          </cell>
          <cell r="V75">
            <v>10</v>
          </cell>
          <cell r="W75">
            <v>10</v>
          </cell>
          <cell r="X75">
            <v>10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Q76">
            <v>1.6970562748477138</v>
          </cell>
          <cell r="R76">
            <v>1.6970562748477138</v>
          </cell>
          <cell r="S76">
            <v>1.6970562748477138</v>
          </cell>
          <cell r="T76">
            <v>1.6970562748477138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D77">
            <v>10</v>
          </cell>
          <cell r="E77">
            <v>10</v>
          </cell>
          <cell r="F77">
            <v>10</v>
          </cell>
          <cell r="G77">
            <v>10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Q77">
            <v>11.697056274847714</v>
          </cell>
          <cell r="R77">
            <v>11.697056274847714</v>
          </cell>
          <cell r="S77">
            <v>11.697056274847714</v>
          </cell>
          <cell r="T77">
            <v>11.697056274847714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</row>
        <row r="78">
          <cell r="D78">
            <v>5</v>
          </cell>
          <cell r="E78">
            <v>5</v>
          </cell>
          <cell r="F78">
            <v>5</v>
          </cell>
          <cell r="G78">
            <v>5</v>
          </cell>
          <cell r="H78">
            <v>5</v>
          </cell>
          <cell r="I78">
            <v>5</v>
          </cell>
          <cell r="J78">
            <v>5</v>
          </cell>
          <cell r="K78">
            <v>5</v>
          </cell>
          <cell r="Q78">
            <v>5</v>
          </cell>
          <cell r="R78">
            <v>5</v>
          </cell>
          <cell r="S78">
            <v>5</v>
          </cell>
          <cell r="T78">
            <v>5</v>
          </cell>
          <cell r="U78">
            <v>5</v>
          </cell>
          <cell r="V78">
            <v>5</v>
          </cell>
          <cell r="W78">
            <v>5</v>
          </cell>
          <cell r="X78">
            <v>5</v>
          </cell>
        </row>
        <row r="79">
          <cell r="D79">
            <v>5</v>
          </cell>
          <cell r="E79">
            <v>5</v>
          </cell>
          <cell r="F79">
            <v>5</v>
          </cell>
          <cell r="G79">
            <v>5</v>
          </cell>
          <cell r="H79">
            <v>5</v>
          </cell>
          <cell r="I79">
            <v>5</v>
          </cell>
          <cell r="J79">
            <v>5</v>
          </cell>
          <cell r="K79">
            <v>5</v>
          </cell>
          <cell r="Q79">
            <v>5</v>
          </cell>
          <cell r="R79">
            <v>5</v>
          </cell>
          <cell r="S79">
            <v>5</v>
          </cell>
          <cell r="T79">
            <v>5</v>
          </cell>
          <cell r="U79">
            <v>5</v>
          </cell>
          <cell r="V79">
            <v>5</v>
          </cell>
          <cell r="W79">
            <v>5</v>
          </cell>
          <cell r="X79">
            <v>5</v>
          </cell>
        </row>
        <row r="80">
          <cell r="D80">
            <v>5</v>
          </cell>
          <cell r="E80">
            <v>5</v>
          </cell>
          <cell r="F80">
            <v>5</v>
          </cell>
          <cell r="G80">
            <v>5</v>
          </cell>
          <cell r="H80">
            <v>5</v>
          </cell>
          <cell r="I80">
            <v>5</v>
          </cell>
          <cell r="J80">
            <v>5</v>
          </cell>
          <cell r="K80">
            <v>5</v>
          </cell>
          <cell r="Q80">
            <v>5</v>
          </cell>
          <cell r="R80">
            <v>5</v>
          </cell>
          <cell r="S80">
            <v>5</v>
          </cell>
          <cell r="T80">
            <v>5</v>
          </cell>
          <cell r="U80">
            <v>5</v>
          </cell>
          <cell r="V80">
            <v>5</v>
          </cell>
          <cell r="W80">
            <v>5</v>
          </cell>
          <cell r="X80">
            <v>5</v>
          </cell>
        </row>
        <row r="81">
          <cell r="D81">
            <v>5</v>
          </cell>
          <cell r="E81">
            <v>5</v>
          </cell>
          <cell r="F81">
            <v>5</v>
          </cell>
          <cell r="G81">
            <v>5</v>
          </cell>
          <cell r="H81">
            <v>5</v>
          </cell>
          <cell r="I81">
            <v>5</v>
          </cell>
          <cell r="J81">
            <v>5</v>
          </cell>
          <cell r="K81">
            <v>5</v>
          </cell>
          <cell r="Q81">
            <v>5</v>
          </cell>
          <cell r="R81">
            <v>5</v>
          </cell>
          <cell r="S81">
            <v>5</v>
          </cell>
          <cell r="T81">
            <v>5</v>
          </cell>
          <cell r="U81">
            <v>5</v>
          </cell>
          <cell r="V81">
            <v>5</v>
          </cell>
          <cell r="W81">
            <v>5</v>
          </cell>
          <cell r="X81">
            <v>5</v>
          </cell>
        </row>
        <row r="82">
          <cell r="D82">
            <v>5</v>
          </cell>
          <cell r="E82">
            <v>5</v>
          </cell>
          <cell r="F82">
            <v>5</v>
          </cell>
          <cell r="G82">
            <v>5</v>
          </cell>
          <cell r="H82">
            <v>5</v>
          </cell>
          <cell r="I82">
            <v>5</v>
          </cell>
          <cell r="J82">
            <v>5</v>
          </cell>
          <cell r="K82">
            <v>5</v>
          </cell>
          <cell r="Q82">
            <v>5</v>
          </cell>
          <cell r="R82">
            <v>5</v>
          </cell>
          <cell r="S82">
            <v>5</v>
          </cell>
          <cell r="T82">
            <v>5</v>
          </cell>
          <cell r="U82">
            <v>5</v>
          </cell>
          <cell r="V82">
            <v>5</v>
          </cell>
          <cell r="W82">
            <v>5</v>
          </cell>
          <cell r="X82">
            <v>5</v>
          </cell>
        </row>
        <row r="83">
          <cell r="D83">
            <v>5</v>
          </cell>
          <cell r="E83">
            <v>5</v>
          </cell>
          <cell r="F83">
            <v>5</v>
          </cell>
          <cell r="G83">
            <v>5</v>
          </cell>
          <cell r="H83">
            <v>5</v>
          </cell>
          <cell r="I83">
            <v>5</v>
          </cell>
          <cell r="J83">
            <v>5</v>
          </cell>
          <cell r="K83">
            <v>5</v>
          </cell>
          <cell r="Q83">
            <v>5</v>
          </cell>
          <cell r="R83">
            <v>5</v>
          </cell>
          <cell r="S83">
            <v>5</v>
          </cell>
          <cell r="T83">
            <v>5</v>
          </cell>
          <cell r="U83">
            <v>5</v>
          </cell>
          <cell r="V83">
            <v>5</v>
          </cell>
          <cell r="W83">
            <v>5</v>
          </cell>
          <cell r="X83">
            <v>5</v>
          </cell>
        </row>
        <row r="84">
          <cell r="D84">
            <v>5</v>
          </cell>
          <cell r="E84">
            <v>5</v>
          </cell>
          <cell r="F84">
            <v>5</v>
          </cell>
          <cell r="G84">
            <v>5</v>
          </cell>
          <cell r="H84">
            <v>5</v>
          </cell>
          <cell r="I84">
            <v>5</v>
          </cell>
          <cell r="J84">
            <v>5</v>
          </cell>
          <cell r="K84">
            <v>5</v>
          </cell>
          <cell r="Q84">
            <v>5</v>
          </cell>
          <cell r="R84">
            <v>5</v>
          </cell>
          <cell r="S84">
            <v>5</v>
          </cell>
          <cell r="T84">
            <v>5</v>
          </cell>
          <cell r="U84">
            <v>5</v>
          </cell>
          <cell r="V84">
            <v>5</v>
          </cell>
          <cell r="W84">
            <v>5</v>
          </cell>
          <cell r="X84">
            <v>5</v>
          </cell>
        </row>
        <row r="85">
          <cell r="D85">
            <v>5</v>
          </cell>
          <cell r="E85">
            <v>5</v>
          </cell>
          <cell r="F85">
            <v>5</v>
          </cell>
          <cell r="G85">
            <v>5</v>
          </cell>
          <cell r="H85">
            <v>5</v>
          </cell>
          <cell r="I85">
            <v>5</v>
          </cell>
          <cell r="J85">
            <v>5</v>
          </cell>
          <cell r="K85">
            <v>5</v>
          </cell>
          <cell r="Q85">
            <v>5</v>
          </cell>
          <cell r="R85">
            <v>5</v>
          </cell>
          <cell r="S85">
            <v>5</v>
          </cell>
          <cell r="T85">
            <v>5</v>
          </cell>
          <cell r="U85">
            <v>5</v>
          </cell>
          <cell r="V85">
            <v>5</v>
          </cell>
          <cell r="W85">
            <v>5</v>
          </cell>
          <cell r="X85">
            <v>5</v>
          </cell>
        </row>
        <row r="86">
          <cell r="D86">
            <v>5</v>
          </cell>
          <cell r="E86">
            <v>5</v>
          </cell>
          <cell r="F86">
            <v>5</v>
          </cell>
          <cell r="G86">
            <v>5</v>
          </cell>
          <cell r="H86">
            <v>5</v>
          </cell>
          <cell r="I86">
            <v>5</v>
          </cell>
          <cell r="J86">
            <v>5</v>
          </cell>
          <cell r="K86">
            <v>5</v>
          </cell>
          <cell r="Q86">
            <v>5</v>
          </cell>
          <cell r="R86">
            <v>5</v>
          </cell>
          <cell r="S86">
            <v>5</v>
          </cell>
          <cell r="T86">
            <v>5</v>
          </cell>
          <cell r="U86">
            <v>5</v>
          </cell>
          <cell r="V86">
            <v>5</v>
          </cell>
          <cell r="W86">
            <v>5</v>
          </cell>
          <cell r="X86">
            <v>5</v>
          </cell>
        </row>
        <row r="87">
          <cell r="D87">
            <v>5</v>
          </cell>
          <cell r="E87">
            <v>5</v>
          </cell>
          <cell r="F87">
            <v>5</v>
          </cell>
          <cell r="G87">
            <v>5</v>
          </cell>
          <cell r="H87">
            <v>5</v>
          </cell>
          <cell r="I87">
            <v>5</v>
          </cell>
          <cell r="J87">
            <v>5</v>
          </cell>
          <cell r="K87">
            <v>5</v>
          </cell>
          <cell r="Q87">
            <v>5</v>
          </cell>
          <cell r="R87">
            <v>5</v>
          </cell>
          <cell r="S87">
            <v>5</v>
          </cell>
          <cell r="T87">
            <v>5</v>
          </cell>
          <cell r="U87">
            <v>5</v>
          </cell>
          <cell r="V87">
            <v>5</v>
          </cell>
          <cell r="W87">
            <v>5</v>
          </cell>
          <cell r="X87">
            <v>5</v>
          </cell>
        </row>
        <row r="88">
          <cell r="D88">
            <v>5</v>
          </cell>
          <cell r="E88">
            <v>5</v>
          </cell>
          <cell r="F88">
            <v>5</v>
          </cell>
          <cell r="G88">
            <v>5</v>
          </cell>
          <cell r="H88">
            <v>5</v>
          </cell>
          <cell r="I88">
            <v>5</v>
          </cell>
          <cell r="J88">
            <v>5</v>
          </cell>
          <cell r="K88">
            <v>5</v>
          </cell>
          <cell r="Q88">
            <v>5</v>
          </cell>
          <cell r="R88">
            <v>5</v>
          </cell>
          <cell r="S88">
            <v>5</v>
          </cell>
          <cell r="T88">
            <v>5</v>
          </cell>
          <cell r="U88">
            <v>5</v>
          </cell>
          <cell r="V88">
            <v>5</v>
          </cell>
          <cell r="W88">
            <v>5</v>
          </cell>
          <cell r="X88">
            <v>5</v>
          </cell>
        </row>
        <row r="89">
          <cell r="D89">
            <v>5</v>
          </cell>
          <cell r="E89">
            <v>5</v>
          </cell>
          <cell r="F89">
            <v>5</v>
          </cell>
          <cell r="G89">
            <v>5</v>
          </cell>
          <cell r="H89">
            <v>5</v>
          </cell>
          <cell r="I89">
            <v>5</v>
          </cell>
          <cell r="J89">
            <v>5</v>
          </cell>
          <cell r="K89">
            <v>5</v>
          </cell>
          <cell r="Q89">
            <v>5</v>
          </cell>
          <cell r="R89">
            <v>5</v>
          </cell>
          <cell r="S89">
            <v>5</v>
          </cell>
          <cell r="T89">
            <v>5</v>
          </cell>
          <cell r="U89">
            <v>5</v>
          </cell>
          <cell r="V89">
            <v>5</v>
          </cell>
          <cell r="W89">
            <v>5</v>
          </cell>
          <cell r="X89">
            <v>5</v>
          </cell>
        </row>
        <row r="90">
          <cell r="D90">
            <v>5</v>
          </cell>
          <cell r="E90">
            <v>5</v>
          </cell>
          <cell r="F90">
            <v>5</v>
          </cell>
          <cell r="G90">
            <v>5</v>
          </cell>
          <cell r="H90">
            <v>5</v>
          </cell>
          <cell r="I90">
            <v>5</v>
          </cell>
          <cell r="J90">
            <v>5</v>
          </cell>
          <cell r="K90">
            <v>5</v>
          </cell>
          <cell r="Q90">
            <v>5</v>
          </cell>
          <cell r="R90">
            <v>5</v>
          </cell>
          <cell r="S90">
            <v>5</v>
          </cell>
          <cell r="T90">
            <v>5</v>
          </cell>
          <cell r="U90">
            <v>5</v>
          </cell>
          <cell r="V90">
            <v>5</v>
          </cell>
          <cell r="W90">
            <v>5</v>
          </cell>
          <cell r="X90">
            <v>5</v>
          </cell>
        </row>
        <row r="91">
          <cell r="D91">
            <v>5</v>
          </cell>
          <cell r="E91">
            <v>5</v>
          </cell>
          <cell r="F91">
            <v>5</v>
          </cell>
          <cell r="G91">
            <v>5</v>
          </cell>
          <cell r="H91">
            <v>5</v>
          </cell>
          <cell r="I91">
            <v>5</v>
          </cell>
          <cell r="J91">
            <v>5</v>
          </cell>
          <cell r="K91">
            <v>5</v>
          </cell>
          <cell r="Q91">
            <v>5</v>
          </cell>
          <cell r="R91">
            <v>5</v>
          </cell>
          <cell r="S91">
            <v>5</v>
          </cell>
          <cell r="T91">
            <v>5</v>
          </cell>
          <cell r="U91">
            <v>5</v>
          </cell>
          <cell r="V91">
            <v>5</v>
          </cell>
          <cell r="W91">
            <v>5</v>
          </cell>
          <cell r="X91">
            <v>5</v>
          </cell>
        </row>
        <row r="92">
          <cell r="D92">
            <v>5</v>
          </cell>
          <cell r="E92">
            <v>5</v>
          </cell>
          <cell r="F92">
            <v>5</v>
          </cell>
          <cell r="G92">
            <v>5</v>
          </cell>
          <cell r="H92">
            <v>5</v>
          </cell>
          <cell r="I92">
            <v>5</v>
          </cell>
          <cell r="J92">
            <v>5</v>
          </cell>
          <cell r="K92">
            <v>5</v>
          </cell>
          <cell r="Q92">
            <v>5</v>
          </cell>
          <cell r="R92">
            <v>5</v>
          </cell>
          <cell r="S92">
            <v>5</v>
          </cell>
          <cell r="T92">
            <v>5</v>
          </cell>
          <cell r="U92">
            <v>5</v>
          </cell>
          <cell r="V92">
            <v>5</v>
          </cell>
          <cell r="W92">
            <v>5</v>
          </cell>
          <cell r="X92">
            <v>5</v>
          </cell>
        </row>
        <row r="93">
          <cell r="D93">
            <v>5</v>
          </cell>
          <cell r="E93">
            <v>5</v>
          </cell>
          <cell r="F93">
            <v>5</v>
          </cell>
          <cell r="G93">
            <v>5</v>
          </cell>
          <cell r="H93">
            <v>5</v>
          </cell>
          <cell r="I93">
            <v>5</v>
          </cell>
          <cell r="J93">
            <v>5</v>
          </cell>
          <cell r="K93">
            <v>5</v>
          </cell>
          <cell r="Q93">
            <v>5</v>
          </cell>
          <cell r="R93">
            <v>5</v>
          </cell>
          <cell r="S93">
            <v>5</v>
          </cell>
          <cell r="T93">
            <v>5</v>
          </cell>
          <cell r="U93">
            <v>5</v>
          </cell>
          <cell r="V93">
            <v>5</v>
          </cell>
          <cell r="W93">
            <v>5</v>
          </cell>
          <cell r="X93">
            <v>5</v>
          </cell>
        </row>
        <row r="94">
          <cell r="D94">
            <v>5</v>
          </cell>
          <cell r="E94">
            <v>5</v>
          </cell>
          <cell r="F94">
            <v>5</v>
          </cell>
          <cell r="G94">
            <v>5</v>
          </cell>
          <cell r="H94">
            <v>5</v>
          </cell>
          <cell r="I94">
            <v>5</v>
          </cell>
          <cell r="J94">
            <v>5</v>
          </cell>
          <cell r="K94">
            <v>5</v>
          </cell>
          <cell r="Q94">
            <v>5</v>
          </cell>
          <cell r="R94">
            <v>5</v>
          </cell>
          <cell r="S94">
            <v>5</v>
          </cell>
          <cell r="T94">
            <v>5</v>
          </cell>
          <cell r="U94">
            <v>5</v>
          </cell>
          <cell r="V94">
            <v>5</v>
          </cell>
          <cell r="W94">
            <v>5</v>
          </cell>
          <cell r="X94">
            <v>5</v>
          </cell>
        </row>
        <row r="99"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</row>
        <row r="100"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</row>
        <row r="101"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</row>
        <row r="102"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</row>
        <row r="103"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</row>
        <row r="104"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</row>
        <row r="105"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</row>
        <row r="106"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</row>
        <row r="107"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</row>
        <row r="108"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</row>
        <row r="109"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</row>
        <row r="110"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</row>
        <row r="111"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</row>
        <row r="112"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</row>
        <row r="113"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</row>
        <row r="114"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</row>
        <row r="115"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</row>
        <row r="116"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</row>
        <row r="117"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</row>
        <row r="118"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</row>
        <row r="123"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</row>
        <row r="124"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</row>
        <row r="125"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</row>
        <row r="126"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</row>
        <row r="127"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</row>
        <row r="128"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</row>
        <row r="129"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</row>
        <row r="130"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</row>
        <row r="131"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</row>
        <row r="132"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</row>
        <row r="133"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</row>
        <row r="134"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</row>
        <row r="135"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</row>
        <row r="136"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</row>
        <row r="137"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</row>
        <row r="138"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</row>
        <row r="139"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</row>
        <row r="140"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</row>
        <row r="141"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</row>
        <row r="142"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</row>
        <row r="147"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</row>
        <row r="148">
          <cell r="AL148">
            <v>1.6970562748477138</v>
          </cell>
          <cell r="AM148">
            <v>1.6970562748477138</v>
          </cell>
          <cell r="AN148">
            <v>1.6970562748477138</v>
          </cell>
          <cell r="AO148">
            <v>1.6970562748477138</v>
          </cell>
          <cell r="AP148">
            <v>1.6970562748477138</v>
          </cell>
          <cell r="AQ148">
            <v>1.6970562748477138</v>
          </cell>
          <cell r="AR148">
            <v>1.6970562748477138</v>
          </cell>
          <cell r="AS148">
            <v>1.6970562748477138</v>
          </cell>
          <cell r="AT148">
            <v>1.6970562748477138</v>
          </cell>
          <cell r="AU148">
            <v>1.6970562748477138</v>
          </cell>
          <cell r="AV148">
            <v>1.6970562748477138</v>
          </cell>
          <cell r="AW148">
            <v>1.6970562748477138</v>
          </cell>
          <cell r="AX148">
            <v>1.6970562748477138</v>
          </cell>
          <cell r="AY148">
            <v>1.6970562748477138</v>
          </cell>
          <cell r="AZ148">
            <v>1.6970562748477138</v>
          </cell>
          <cell r="BA148">
            <v>1.6970562748477138</v>
          </cell>
          <cell r="BB148">
            <v>1.6970562748477138</v>
          </cell>
          <cell r="BC148">
            <v>1.6970562748477138</v>
          </cell>
          <cell r="BD148">
            <v>1.6970562748477138</v>
          </cell>
          <cell r="BE148">
            <v>1.6970562748477138</v>
          </cell>
          <cell r="BF148">
            <v>1.6970562748477138</v>
          </cell>
          <cell r="BG148">
            <v>1.6970562748477138</v>
          </cell>
          <cell r="BH148">
            <v>1.6970562748477138</v>
          </cell>
          <cell r="BI148">
            <v>1.6970562748477138</v>
          </cell>
          <cell r="BJ148">
            <v>1.6970562748477138</v>
          </cell>
          <cell r="BK148">
            <v>1.6970562748477138</v>
          </cell>
          <cell r="BL148">
            <v>1.6970562748477138</v>
          </cell>
          <cell r="BM148">
            <v>1.6970562748477138</v>
          </cell>
          <cell r="BN148">
            <v>1.6970562748477138</v>
          </cell>
          <cell r="BO148">
            <v>1.6970562748477138</v>
          </cell>
          <cell r="BP148">
            <v>1.6970562748477138</v>
          </cell>
          <cell r="BQ148">
            <v>1.6970562748477138</v>
          </cell>
        </row>
        <row r="149">
          <cell r="AL149">
            <v>11.697056274847714</v>
          </cell>
          <cell r="AM149">
            <v>11.697056274847714</v>
          </cell>
          <cell r="AN149">
            <v>11.697056274847714</v>
          </cell>
          <cell r="AO149">
            <v>11.697056274847714</v>
          </cell>
          <cell r="AP149">
            <v>11.697056274847714</v>
          </cell>
          <cell r="AQ149">
            <v>11.697056274847714</v>
          </cell>
          <cell r="AR149">
            <v>11.697056274847714</v>
          </cell>
          <cell r="AS149">
            <v>11.697056274847714</v>
          </cell>
          <cell r="AT149">
            <v>11.697056274847714</v>
          </cell>
          <cell r="AU149">
            <v>11.697056274847714</v>
          </cell>
          <cell r="AV149">
            <v>11.697056274847714</v>
          </cell>
          <cell r="AW149">
            <v>11.697056274847714</v>
          </cell>
          <cell r="AX149">
            <v>11.697056274847714</v>
          </cell>
          <cell r="AY149">
            <v>11.697056274847714</v>
          </cell>
          <cell r="AZ149">
            <v>11.697056274847714</v>
          </cell>
          <cell r="BA149">
            <v>11.697056274847714</v>
          </cell>
          <cell r="BB149">
            <v>11.697056274847714</v>
          </cell>
          <cell r="BC149">
            <v>11.697056274847714</v>
          </cell>
          <cell r="BD149">
            <v>11.697056274847714</v>
          </cell>
          <cell r="BE149">
            <v>11.697056274847714</v>
          </cell>
          <cell r="BF149">
            <v>11.697056274847714</v>
          </cell>
          <cell r="BG149">
            <v>11.697056274847714</v>
          </cell>
          <cell r="BH149">
            <v>11.697056274847714</v>
          </cell>
          <cell r="BI149">
            <v>11.697056274847714</v>
          </cell>
          <cell r="BJ149">
            <v>11.697056274847714</v>
          </cell>
          <cell r="BK149">
            <v>11.697056274847714</v>
          </cell>
          <cell r="BL149">
            <v>11.697056274847714</v>
          </cell>
          <cell r="BM149">
            <v>11.697056274847714</v>
          </cell>
          <cell r="BN149">
            <v>11.697056274847714</v>
          </cell>
          <cell r="BO149">
            <v>11.697056274847714</v>
          </cell>
          <cell r="BP149">
            <v>11.697056274847714</v>
          </cell>
          <cell r="BQ149">
            <v>11.697056274847714</v>
          </cell>
        </row>
        <row r="150">
          <cell r="AL150">
            <v>5</v>
          </cell>
          <cell r="AM150">
            <v>5</v>
          </cell>
          <cell r="AN150">
            <v>5</v>
          </cell>
          <cell r="AO150">
            <v>5</v>
          </cell>
          <cell r="AP150">
            <v>5</v>
          </cell>
          <cell r="AQ150">
            <v>5</v>
          </cell>
          <cell r="AR150">
            <v>5</v>
          </cell>
          <cell r="AS150">
            <v>5</v>
          </cell>
          <cell r="AT150">
            <v>5</v>
          </cell>
          <cell r="AU150">
            <v>5</v>
          </cell>
          <cell r="AV150">
            <v>5</v>
          </cell>
          <cell r="AW150">
            <v>5</v>
          </cell>
          <cell r="AX150">
            <v>5</v>
          </cell>
          <cell r="AY150">
            <v>5</v>
          </cell>
          <cell r="AZ150">
            <v>5</v>
          </cell>
          <cell r="BA150">
            <v>5</v>
          </cell>
          <cell r="BB150">
            <v>5</v>
          </cell>
          <cell r="BC150">
            <v>5</v>
          </cell>
          <cell r="BD150">
            <v>5</v>
          </cell>
          <cell r="BE150">
            <v>5</v>
          </cell>
          <cell r="BF150">
            <v>5</v>
          </cell>
          <cell r="BG150">
            <v>5</v>
          </cell>
          <cell r="BH150">
            <v>5</v>
          </cell>
          <cell r="BI150">
            <v>5</v>
          </cell>
          <cell r="BJ150">
            <v>5</v>
          </cell>
          <cell r="BK150">
            <v>5</v>
          </cell>
          <cell r="BL150">
            <v>5</v>
          </cell>
          <cell r="BM150">
            <v>5</v>
          </cell>
          <cell r="BN150">
            <v>5</v>
          </cell>
          <cell r="BO150">
            <v>5</v>
          </cell>
          <cell r="BP150">
            <v>5</v>
          </cell>
          <cell r="BQ150">
            <v>5</v>
          </cell>
        </row>
        <row r="151">
          <cell r="AL151">
            <v>5</v>
          </cell>
          <cell r="AM151">
            <v>5</v>
          </cell>
          <cell r="AN151">
            <v>5</v>
          </cell>
          <cell r="AO151">
            <v>5</v>
          </cell>
          <cell r="AP151">
            <v>5</v>
          </cell>
          <cell r="AQ151">
            <v>5</v>
          </cell>
          <cell r="AR151">
            <v>5</v>
          </cell>
          <cell r="AS151">
            <v>5</v>
          </cell>
          <cell r="AT151">
            <v>5</v>
          </cell>
          <cell r="AU151">
            <v>5</v>
          </cell>
          <cell r="AV151">
            <v>5</v>
          </cell>
          <cell r="AW151">
            <v>5</v>
          </cell>
          <cell r="AX151">
            <v>5</v>
          </cell>
          <cell r="AY151">
            <v>5</v>
          </cell>
          <cell r="AZ151">
            <v>5</v>
          </cell>
          <cell r="BA151">
            <v>5</v>
          </cell>
          <cell r="BB151">
            <v>5</v>
          </cell>
          <cell r="BC151">
            <v>5</v>
          </cell>
          <cell r="BD151">
            <v>5</v>
          </cell>
          <cell r="BE151">
            <v>5</v>
          </cell>
          <cell r="BF151">
            <v>5</v>
          </cell>
          <cell r="BG151">
            <v>5</v>
          </cell>
          <cell r="BH151">
            <v>5</v>
          </cell>
          <cell r="BI151">
            <v>5</v>
          </cell>
          <cell r="BJ151">
            <v>5</v>
          </cell>
          <cell r="BK151">
            <v>5</v>
          </cell>
          <cell r="BL151">
            <v>5</v>
          </cell>
          <cell r="BM151">
            <v>5</v>
          </cell>
          <cell r="BN151">
            <v>5</v>
          </cell>
          <cell r="BO151">
            <v>5</v>
          </cell>
          <cell r="BP151">
            <v>5</v>
          </cell>
          <cell r="BQ151">
            <v>5</v>
          </cell>
        </row>
        <row r="152">
          <cell r="AL152">
            <v>5</v>
          </cell>
          <cell r="AM152">
            <v>5</v>
          </cell>
          <cell r="AN152">
            <v>5</v>
          </cell>
          <cell r="AO152">
            <v>5</v>
          </cell>
          <cell r="AP152">
            <v>5</v>
          </cell>
          <cell r="AQ152">
            <v>5</v>
          </cell>
          <cell r="AR152">
            <v>5</v>
          </cell>
          <cell r="AS152">
            <v>5</v>
          </cell>
          <cell r="AT152">
            <v>5</v>
          </cell>
          <cell r="AU152">
            <v>5</v>
          </cell>
          <cell r="AV152">
            <v>5</v>
          </cell>
          <cell r="AW152">
            <v>5</v>
          </cell>
          <cell r="AX152">
            <v>5</v>
          </cell>
          <cell r="AY152">
            <v>5</v>
          </cell>
          <cell r="AZ152">
            <v>5</v>
          </cell>
          <cell r="BA152">
            <v>5</v>
          </cell>
          <cell r="BB152">
            <v>5</v>
          </cell>
          <cell r="BC152">
            <v>5</v>
          </cell>
          <cell r="BD152">
            <v>5</v>
          </cell>
          <cell r="BE152">
            <v>5</v>
          </cell>
          <cell r="BF152">
            <v>5</v>
          </cell>
          <cell r="BG152">
            <v>5</v>
          </cell>
          <cell r="BH152">
            <v>5</v>
          </cell>
          <cell r="BI152">
            <v>5</v>
          </cell>
          <cell r="BJ152">
            <v>5</v>
          </cell>
          <cell r="BK152">
            <v>5</v>
          </cell>
          <cell r="BL152">
            <v>5</v>
          </cell>
          <cell r="BM152">
            <v>5</v>
          </cell>
          <cell r="BN152">
            <v>5</v>
          </cell>
          <cell r="BO152">
            <v>5</v>
          </cell>
          <cell r="BP152">
            <v>5</v>
          </cell>
          <cell r="BQ152">
            <v>5</v>
          </cell>
        </row>
        <row r="153">
          <cell r="AL153">
            <v>5</v>
          </cell>
          <cell r="AM153">
            <v>5</v>
          </cell>
          <cell r="AN153">
            <v>5</v>
          </cell>
          <cell r="AO153">
            <v>5</v>
          </cell>
          <cell r="AP153">
            <v>5</v>
          </cell>
          <cell r="AQ153">
            <v>5</v>
          </cell>
          <cell r="AR153">
            <v>5</v>
          </cell>
          <cell r="AS153">
            <v>5</v>
          </cell>
          <cell r="AT153">
            <v>5</v>
          </cell>
          <cell r="AU153">
            <v>5</v>
          </cell>
          <cell r="AV153">
            <v>5</v>
          </cell>
          <cell r="AW153">
            <v>5</v>
          </cell>
          <cell r="AX153">
            <v>5</v>
          </cell>
          <cell r="AY153">
            <v>5</v>
          </cell>
          <cell r="AZ153">
            <v>5</v>
          </cell>
          <cell r="BA153">
            <v>5</v>
          </cell>
          <cell r="BB153">
            <v>5</v>
          </cell>
          <cell r="BC153">
            <v>5</v>
          </cell>
          <cell r="BD153">
            <v>5</v>
          </cell>
          <cell r="BE153">
            <v>5</v>
          </cell>
          <cell r="BF153">
            <v>5</v>
          </cell>
          <cell r="BG153">
            <v>5</v>
          </cell>
          <cell r="BH153">
            <v>5</v>
          </cell>
          <cell r="BI153">
            <v>5</v>
          </cell>
          <cell r="BJ153">
            <v>5</v>
          </cell>
          <cell r="BK153">
            <v>5</v>
          </cell>
          <cell r="BL153">
            <v>5</v>
          </cell>
          <cell r="BM153">
            <v>5</v>
          </cell>
          <cell r="BN153">
            <v>5</v>
          </cell>
          <cell r="BO153">
            <v>5</v>
          </cell>
          <cell r="BP153">
            <v>5</v>
          </cell>
          <cell r="BQ153">
            <v>5</v>
          </cell>
        </row>
        <row r="154">
          <cell r="AL154">
            <v>5</v>
          </cell>
          <cell r="AM154">
            <v>5</v>
          </cell>
          <cell r="AN154">
            <v>5</v>
          </cell>
          <cell r="AO154">
            <v>5</v>
          </cell>
          <cell r="AP154">
            <v>5</v>
          </cell>
          <cell r="AQ154">
            <v>5</v>
          </cell>
          <cell r="AR154">
            <v>5</v>
          </cell>
          <cell r="AS154">
            <v>5</v>
          </cell>
          <cell r="AT154">
            <v>5</v>
          </cell>
          <cell r="AU154">
            <v>5</v>
          </cell>
          <cell r="AV154">
            <v>5</v>
          </cell>
          <cell r="AW154">
            <v>5</v>
          </cell>
          <cell r="AX154">
            <v>5</v>
          </cell>
          <cell r="AY154">
            <v>5</v>
          </cell>
          <cell r="AZ154">
            <v>5</v>
          </cell>
          <cell r="BA154">
            <v>5</v>
          </cell>
          <cell r="BB154">
            <v>5</v>
          </cell>
          <cell r="BC154">
            <v>5</v>
          </cell>
          <cell r="BD154">
            <v>5</v>
          </cell>
          <cell r="BE154">
            <v>5</v>
          </cell>
          <cell r="BF154">
            <v>5</v>
          </cell>
          <cell r="BG154">
            <v>5</v>
          </cell>
          <cell r="BH154">
            <v>5</v>
          </cell>
          <cell r="BI154">
            <v>5</v>
          </cell>
          <cell r="BJ154">
            <v>5</v>
          </cell>
          <cell r="BK154">
            <v>5</v>
          </cell>
          <cell r="BL154">
            <v>5</v>
          </cell>
          <cell r="BM154">
            <v>5</v>
          </cell>
          <cell r="BN154">
            <v>5</v>
          </cell>
          <cell r="BO154">
            <v>5</v>
          </cell>
          <cell r="BP154">
            <v>5</v>
          </cell>
          <cell r="BQ154">
            <v>5</v>
          </cell>
        </row>
        <row r="155">
          <cell r="AL155">
            <v>5</v>
          </cell>
          <cell r="AM155">
            <v>5</v>
          </cell>
          <cell r="AN155">
            <v>5</v>
          </cell>
          <cell r="AO155">
            <v>5</v>
          </cell>
          <cell r="AP155">
            <v>5</v>
          </cell>
          <cell r="AQ155">
            <v>5</v>
          </cell>
          <cell r="AR155">
            <v>5</v>
          </cell>
          <cell r="AS155">
            <v>5</v>
          </cell>
          <cell r="AT155">
            <v>5</v>
          </cell>
          <cell r="AU155">
            <v>5</v>
          </cell>
          <cell r="AV155">
            <v>5</v>
          </cell>
          <cell r="AW155">
            <v>5</v>
          </cell>
          <cell r="AX155">
            <v>5</v>
          </cell>
          <cell r="AY155">
            <v>5</v>
          </cell>
          <cell r="AZ155">
            <v>5</v>
          </cell>
          <cell r="BA155">
            <v>5</v>
          </cell>
          <cell r="BB155">
            <v>5</v>
          </cell>
          <cell r="BC155">
            <v>5</v>
          </cell>
          <cell r="BD155">
            <v>5</v>
          </cell>
          <cell r="BE155">
            <v>5</v>
          </cell>
          <cell r="BF155">
            <v>5</v>
          </cell>
          <cell r="BG155">
            <v>5</v>
          </cell>
          <cell r="BH155">
            <v>5</v>
          </cell>
          <cell r="BI155">
            <v>5</v>
          </cell>
          <cell r="BJ155">
            <v>5</v>
          </cell>
          <cell r="BK155">
            <v>5</v>
          </cell>
          <cell r="BL155">
            <v>5</v>
          </cell>
          <cell r="BM155">
            <v>5</v>
          </cell>
          <cell r="BN155">
            <v>5</v>
          </cell>
          <cell r="BO155">
            <v>5</v>
          </cell>
          <cell r="BP155">
            <v>5</v>
          </cell>
          <cell r="BQ155">
            <v>5</v>
          </cell>
        </row>
        <row r="156">
          <cell r="AL156">
            <v>5</v>
          </cell>
          <cell r="AM156">
            <v>5</v>
          </cell>
          <cell r="AN156">
            <v>5</v>
          </cell>
          <cell r="AO156">
            <v>5</v>
          </cell>
          <cell r="AP156">
            <v>5</v>
          </cell>
          <cell r="AQ156">
            <v>5</v>
          </cell>
          <cell r="AR156">
            <v>5</v>
          </cell>
          <cell r="AS156">
            <v>5</v>
          </cell>
          <cell r="AT156">
            <v>5</v>
          </cell>
          <cell r="AU156">
            <v>5</v>
          </cell>
          <cell r="AV156">
            <v>5</v>
          </cell>
          <cell r="AW156">
            <v>5</v>
          </cell>
          <cell r="AX156">
            <v>5</v>
          </cell>
          <cell r="AY156">
            <v>5</v>
          </cell>
          <cell r="AZ156">
            <v>5</v>
          </cell>
          <cell r="BA156">
            <v>5</v>
          </cell>
          <cell r="BB156">
            <v>5</v>
          </cell>
          <cell r="BC156">
            <v>5</v>
          </cell>
          <cell r="BD156">
            <v>5</v>
          </cell>
          <cell r="BE156">
            <v>5</v>
          </cell>
          <cell r="BF156">
            <v>5</v>
          </cell>
          <cell r="BG156">
            <v>5</v>
          </cell>
          <cell r="BH156">
            <v>5</v>
          </cell>
          <cell r="BI156">
            <v>5</v>
          </cell>
          <cell r="BJ156">
            <v>5</v>
          </cell>
          <cell r="BK156">
            <v>5</v>
          </cell>
          <cell r="BL156">
            <v>5</v>
          </cell>
          <cell r="BM156">
            <v>5</v>
          </cell>
          <cell r="BN156">
            <v>5</v>
          </cell>
          <cell r="BO156">
            <v>5</v>
          </cell>
          <cell r="BP156">
            <v>5</v>
          </cell>
          <cell r="BQ156">
            <v>5</v>
          </cell>
        </row>
        <row r="157">
          <cell r="AL157">
            <v>5</v>
          </cell>
          <cell r="AM157">
            <v>5</v>
          </cell>
          <cell r="AN157">
            <v>5</v>
          </cell>
          <cell r="AO157">
            <v>5</v>
          </cell>
          <cell r="AP157">
            <v>5</v>
          </cell>
          <cell r="AQ157">
            <v>5</v>
          </cell>
          <cell r="AR157">
            <v>5</v>
          </cell>
          <cell r="AS157">
            <v>5</v>
          </cell>
          <cell r="AT157">
            <v>5</v>
          </cell>
          <cell r="AU157">
            <v>5</v>
          </cell>
          <cell r="AV157">
            <v>5</v>
          </cell>
          <cell r="AW157">
            <v>5</v>
          </cell>
          <cell r="AX157">
            <v>5</v>
          </cell>
          <cell r="AY157">
            <v>5</v>
          </cell>
          <cell r="AZ157">
            <v>5</v>
          </cell>
          <cell r="BA157">
            <v>5</v>
          </cell>
          <cell r="BB157">
            <v>5</v>
          </cell>
          <cell r="BC157">
            <v>5</v>
          </cell>
          <cell r="BD157">
            <v>5</v>
          </cell>
          <cell r="BE157">
            <v>5</v>
          </cell>
          <cell r="BF157">
            <v>5</v>
          </cell>
          <cell r="BG157">
            <v>5</v>
          </cell>
          <cell r="BH157">
            <v>5</v>
          </cell>
          <cell r="BI157">
            <v>5</v>
          </cell>
          <cell r="BJ157">
            <v>5</v>
          </cell>
          <cell r="BK157">
            <v>5</v>
          </cell>
          <cell r="BL157">
            <v>5</v>
          </cell>
          <cell r="BM157">
            <v>5</v>
          </cell>
          <cell r="BN157">
            <v>5</v>
          </cell>
          <cell r="BO157">
            <v>5</v>
          </cell>
          <cell r="BP157">
            <v>5</v>
          </cell>
          <cell r="BQ157">
            <v>5</v>
          </cell>
        </row>
        <row r="158">
          <cell r="AL158">
            <v>5</v>
          </cell>
          <cell r="AM158">
            <v>5</v>
          </cell>
          <cell r="AN158">
            <v>5</v>
          </cell>
          <cell r="AO158">
            <v>5</v>
          </cell>
          <cell r="AP158">
            <v>5</v>
          </cell>
          <cell r="AQ158">
            <v>5</v>
          </cell>
          <cell r="AR158">
            <v>5</v>
          </cell>
          <cell r="AS158">
            <v>5</v>
          </cell>
          <cell r="AT158">
            <v>5</v>
          </cell>
          <cell r="AU158">
            <v>5</v>
          </cell>
          <cell r="AV158">
            <v>5</v>
          </cell>
          <cell r="AW158">
            <v>5</v>
          </cell>
          <cell r="AX158">
            <v>5</v>
          </cell>
          <cell r="AY158">
            <v>5</v>
          </cell>
          <cell r="AZ158">
            <v>5</v>
          </cell>
          <cell r="BA158">
            <v>5</v>
          </cell>
          <cell r="BB158">
            <v>5</v>
          </cell>
          <cell r="BC158">
            <v>5</v>
          </cell>
          <cell r="BD158">
            <v>5</v>
          </cell>
          <cell r="BE158">
            <v>5</v>
          </cell>
          <cell r="BF158">
            <v>5</v>
          </cell>
          <cell r="BG158">
            <v>5</v>
          </cell>
          <cell r="BH158">
            <v>5</v>
          </cell>
          <cell r="BI158">
            <v>5</v>
          </cell>
          <cell r="BJ158">
            <v>5</v>
          </cell>
          <cell r="BK158">
            <v>5</v>
          </cell>
          <cell r="BL158">
            <v>5</v>
          </cell>
          <cell r="BM158">
            <v>5</v>
          </cell>
          <cell r="BN158">
            <v>5</v>
          </cell>
          <cell r="BO158">
            <v>5</v>
          </cell>
          <cell r="BP158">
            <v>5</v>
          </cell>
          <cell r="BQ158">
            <v>5</v>
          </cell>
        </row>
        <row r="159">
          <cell r="AL159">
            <v>5</v>
          </cell>
          <cell r="AM159">
            <v>5</v>
          </cell>
          <cell r="AN159">
            <v>5</v>
          </cell>
          <cell r="AO159">
            <v>5</v>
          </cell>
          <cell r="AP159">
            <v>5</v>
          </cell>
          <cell r="AQ159">
            <v>5</v>
          </cell>
          <cell r="AR159">
            <v>5</v>
          </cell>
          <cell r="AS159">
            <v>5</v>
          </cell>
          <cell r="AT159">
            <v>5</v>
          </cell>
          <cell r="AU159">
            <v>5</v>
          </cell>
          <cell r="AV159">
            <v>5</v>
          </cell>
          <cell r="AW159">
            <v>5</v>
          </cell>
          <cell r="AX159">
            <v>5</v>
          </cell>
          <cell r="AY159">
            <v>5</v>
          </cell>
          <cell r="AZ159">
            <v>5</v>
          </cell>
          <cell r="BA159">
            <v>5</v>
          </cell>
          <cell r="BB159">
            <v>5</v>
          </cell>
          <cell r="BC159">
            <v>5</v>
          </cell>
          <cell r="BD159">
            <v>5</v>
          </cell>
          <cell r="BE159">
            <v>5</v>
          </cell>
          <cell r="BF159">
            <v>5</v>
          </cell>
          <cell r="BG159">
            <v>5</v>
          </cell>
          <cell r="BH159">
            <v>5</v>
          </cell>
          <cell r="BI159">
            <v>5</v>
          </cell>
          <cell r="BJ159">
            <v>5</v>
          </cell>
          <cell r="BK159">
            <v>5</v>
          </cell>
          <cell r="BL159">
            <v>5</v>
          </cell>
          <cell r="BM159">
            <v>5</v>
          </cell>
          <cell r="BN159">
            <v>5</v>
          </cell>
          <cell r="BO159">
            <v>5</v>
          </cell>
          <cell r="BP159">
            <v>5</v>
          </cell>
          <cell r="BQ159">
            <v>5</v>
          </cell>
        </row>
        <row r="160">
          <cell r="AL160">
            <v>5</v>
          </cell>
          <cell r="AM160">
            <v>5</v>
          </cell>
          <cell r="AN160">
            <v>5</v>
          </cell>
          <cell r="AO160">
            <v>5</v>
          </cell>
          <cell r="AP160">
            <v>5</v>
          </cell>
          <cell r="AQ160">
            <v>5</v>
          </cell>
          <cell r="AR160">
            <v>5</v>
          </cell>
          <cell r="AS160">
            <v>5</v>
          </cell>
          <cell r="AT160">
            <v>5</v>
          </cell>
          <cell r="AU160">
            <v>5</v>
          </cell>
          <cell r="AV160">
            <v>5</v>
          </cell>
          <cell r="AW160">
            <v>5</v>
          </cell>
          <cell r="AX160">
            <v>5</v>
          </cell>
          <cell r="AY160">
            <v>5</v>
          </cell>
          <cell r="AZ160">
            <v>5</v>
          </cell>
          <cell r="BA160">
            <v>5</v>
          </cell>
          <cell r="BB160">
            <v>5</v>
          </cell>
          <cell r="BC160">
            <v>5</v>
          </cell>
          <cell r="BD160">
            <v>5</v>
          </cell>
          <cell r="BE160">
            <v>5</v>
          </cell>
          <cell r="BF160">
            <v>5</v>
          </cell>
          <cell r="BG160">
            <v>5</v>
          </cell>
          <cell r="BH160">
            <v>5</v>
          </cell>
          <cell r="BI160">
            <v>5</v>
          </cell>
          <cell r="BJ160">
            <v>5</v>
          </cell>
          <cell r="BK160">
            <v>5</v>
          </cell>
          <cell r="BL160">
            <v>5</v>
          </cell>
          <cell r="BM160">
            <v>5</v>
          </cell>
          <cell r="BN160">
            <v>5</v>
          </cell>
          <cell r="BO160">
            <v>5</v>
          </cell>
          <cell r="BP160">
            <v>5</v>
          </cell>
          <cell r="BQ160">
            <v>5</v>
          </cell>
        </row>
        <row r="161">
          <cell r="AL161">
            <v>5</v>
          </cell>
          <cell r="AM161">
            <v>5</v>
          </cell>
          <cell r="AN161">
            <v>5</v>
          </cell>
          <cell r="AO161">
            <v>5</v>
          </cell>
          <cell r="AP161">
            <v>5</v>
          </cell>
          <cell r="AQ161">
            <v>5</v>
          </cell>
          <cell r="AR161">
            <v>5</v>
          </cell>
          <cell r="AS161">
            <v>5</v>
          </cell>
          <cell r="AT161">
            <v>5</v>
          </cell>
          <cell r="AU161">
            <v>5</v>
          </cell>
          <cell r="AV161">
            <v>5</v>
          </cell>
          <cell r="AW161">
            <v>5</v>
          </cell>
          <cell r="AX161">
            <v>5</v>
          </cell>
          <cell r="AY161">
            <v>5</v>
          </cell>
          <cell r="AZ161">
            <v>5</v>
          </cell>
          <cell r="BA161">
            <v>5</v>
          </cell>
          <cell r="BB161">
            <v>5</v>
          </cell>
          <cell r="BC161">
            <v>5</v>
          </cell>
          <cell r="BD161">
            <v>5</v>
          </cell>
          <cell r="BE161">
            <v>5</v>
          </cell>
          <cell r="BF161">
            <v>5</v>
          </cell>
          <cell r="BG161">
            <v>5</v>
          </cell>
          <cell r="BH161">
            <v>5</v>
          </cell>
          <cell r="BI161">
            <v>5</v>
          </cell>
          <cell r="BJ161">
            <v>5</v>
          </cell>
          <cell r="BK161">
            <v>5</v>
          </cell>
          <cell r="BL161">
            <v>5</v>
          </cell>
          <cell r="BM161">
            <v>5</v>
          </cell>
          <cell r="BN161">
            <v>5</v>
          </cell>
          <cell r="BO161">
            <v>5</v>
          </cell>
          <cell r="BP161">
            <v>5</v>
          </cell>
          <cell r="BQ161">
            <v>5</v>
          </cell>
        </row>
        <row r="162">
          <cell r="AL162">
            <v>5</v>
          </cell>
          <cell r="AM162">
            <v>5</v>
          </cell>
          <cell r="AN162">
            <v>5</v>
          </cell>
          <cell r="AO162">
            <v>5</v>
          </cell>
          <cell r="AP162">
            <v>5</v>
          </cell>
          <cell r="AQ162">
            <v>5</v>
          </cell>
          <cell r="AR162">
            <v>5</v>
          </cell>
          <cell r="AS162">
            <v>5</v>
          </cell>
          <cell r="AT162">
            <v>5</v>
          </cell>
          <cell r="AU162">
            <v>5</v>
          </cell>
          <cell r="AV162">
            <v>5</v>
          </cell>
          <cell r="AW162">
            <v>5</v>
          </cell>
          <cell r="AX162">
            <v>5</v>
          </cell>
          <cell r="AY162">
            <v>5</v>
          </cell>
          <cell r="AZ162">
            <v>5</v>
          </cell>
          <cell r="BA162">
            <v>5</v>
          </cell>
          <cell r="BB162">
            <v>5</v>
          </cell>
          <cell r="BC162">
            <v>5</v>
          </cell>
          <cell r="BD162">
            <v>5</v>
          </cell>
          <cell r="BE162">
            <v>5</v>
          </cell>
          <cell r="BF162">
            <v>5</v>
          </cell>
          <cell r="BG162">
            <v>5</v>
          </cell>
          <cell r="BH162">
            <v>5</v>
          </cell>
          <cell r="BI162">
            <v>5</v>
          </cell>
          <cell r="BJ162">
            <v>5</v>
          </cell>
          <cell r="BK162">
            <v>5</v>
          </cell>
          <cell r="BL162">
            <v>5</v>
          </cell>
          <cell r="BM162">
            <v>5</v>
          </cell>
          <cell r="BN162">
            <v>5</v>
          </cell>
          <cell r="BO162">
            <v>5</v>
          </cell>
          <cell r="BP162">
            <v>5</v>
          </cell>
          <cell r="BQ162">
            <v>5</v>
          </cell>
        </row>
        <row r="163">
          <cell r="AL163">
            <v>5</v>
          </cell>
          <cell r="AM163">
            <v>5</v>
          </cell>
          <cell r="AN163">
            <v>5</v>
          </cell>
          <cell r="AO163">
            <v>5</v>
          </cell>
          <cell r="AP163">
            <v>5</v>
          </cell>
          <cell r="AQ163">
            <v>5</v>
          </cell>
          <cell r="AR163">
            <v>5</v>
          </cell>
          <cell r="AS163">
            <v>5</v>
          </cell>
          <cell r="AT163">
            <v>5</v>
          </cell>
          <cell r="AU163">
            <v>5</v>
          </cell>
          <cell r="AV163">
            <v>5</v>
          </cell>
          <cell r="AW163">
            <v>5</v>
          </cell>
          <cell r="AX163">
            <v>5</v>
          </cell>
          <cell r="AY163">
            <v>5</v>
          </cell>
          <cell r="AZ163">
            <v>5</v>
          </cell>
          <cell r="BA163">
            <v>5</v>
          </cell>
          <cell r="BB163">
            <v>5</v>
          </cell>
          <cell r="BC163">
            <v>5</v>
          </cell>
          <cell r="BD163">
            <v>5</v>
          </cell>
          <cell r="BE163">
            <v>5</v>
          </cell>
          <cell r="BF163">
            <v>5</v>
          </cell>
          <cell r="BG163">
            <v>5</v>
          </cell>
          <cell r="BH163">
            <v>5</v>
          </cell>
          <cell r="BI163">
            <v>5</v>
          </cell>
          <cell r="BJ163">
            <v>5</v>
          </cell>
          <cell r="BK163">
            <v>5</v>
          </cell>
          <cell r="BL163">
            <v>5</v>
          </cell>
          <cell r="BM163">
            <v>5</v>
          </cell>
          <cell r="BN163">
            <v>5</v>
          </cell>
          <cell r="BO163">
            <v>5</v>
          </cell>
          <cell r="BP163">
            <v>5</v>
          </cell>
          <cell r="BQ163">
            <v>5</v>
          </cell>
        </row>
        <row r="164">
          <cell r="AL164">
            <v>5</v>
          </cell>
          <cell r="AM164">
            <v>5</v>
          </cell>
          <cell r="AN164">
            <v>5</v>
          </cell>
          <cell r="AO164">
            <v>5</v>
          </cell>
          <cell r="AP164">
            <v>5</v>
          </cell>
          <cell r="AQ164">
            <v>5</v>
          </cell>
          <cell r="AR164">
            <v>5</v>
          </cell>
          <cell r="AS164">
            <v>5</v>
          </cell>
          <cell r="AT164">
            <v>5</v>
          </cell>
          <cell r="AU164">
            <v>5</v>
          </cell>
          <cell r="AV164">
            <v>5</v>
          </cell>
          <cell r="AW164">
            <v>5</v>
          </cell>
          <cell r="AX164">
            <v>5</v>
          </cell>
          <cell r="AY164">
            <v>5</v>
          </cell>
          <cell r="AZ164">
            <v>5</v>
          </cell>
          <cell r="BA164">
            <v>5</v>
          </cell>
          <cell r="BB164">
            <v>5</v>
          </cell>
          <cell r="BC164">
            <v>5</v>
          </cell>
          <cell r="BD164">
            <v>5</v>
          </cell>
          <cell r="BE164">
            <v>5</v>
          </cell>
          <cell r="BF164">
            <v>5</v>
          </cell>
          <cell r="BG164">
            <v>5</v>
          </cell>
          <cell r="BH164">
            <v>5</v>
          </cell>
          <cell r="BI164">
            <v>5</v>
          </cell>
          <cell r="BJ164">
            <v>5</v>
          </cell>
          <cell r="BK164">
            <v>5</v>
          </cell>
          <cell r="BL164">
            <v>5</v>
          </cell>
          <cell r="BM164">
            <v>5</v>
          </cell>
          <cell r="BN164">
            <v>5</v>
          </cell>
          <cell r="BO164">
            <v>5</v>
          </cell>
          <cell r="BP164">
            <v>5</v>
          </cell>
          <cell r="BQ164">
            <v>5</v>
          </cell>
        </row>
        <row r="165">
          <cell r="AL165">
            <v>5</v>
          </cell>
          <cell r="AM165">
            <v>5</v>
          </cell>
          <cell r="AN165">
            <v>5</v>
          </cell>
          <cell r="AO165">
            <v>5</v>
          </cell>
          <cell r="AP165">
            <v>5</v>
          </cell>
          <cell r="AQ165">
            <v>5</v>
          </cell>
          <cell r="AR165">
            <v>5</v>
          </cell>
          <cell r="AS165">
            <v>5</v>
          </cell>
          <cell r="AT165">
            <v>5</v>
          </cell>
          <cell r="AU165">
            <v>5</v>
          </cell>
          <cell r="AV165">
            <v>5</v>
          </cell>
          <cell r="AW165">
            <v>5</v>
          </cell>
          <cell r="AX165">
            <v>5</v>
          </cell>
          <cell r="AY165">
            <v>5</v>
          </cell>
          <cell r="AZ165">
            <v>5</v>
          </cell>
          <cell r="BA165">
            <v>5</v>
          </cell>
          <cell r="BB165">
            <v>5</v>
          </cell>
          <cell r="BC165">
            <v>5</v>
          </cell>
          <cell r="BD165">
            <v>5</v>
          </cell>
          <cell r="BE165">
            <v>5</v>
          </cell>
          <cell r="BF165">
            <v>5</v>
          </cell>
          <cell r="BG165">
            <v>5</v>
          </cell>
          <cell r="BH165">
            <v>5</v>
          </cell>
          <cell r="BI165">
            <v>5</v>
          </cell>
          <cell r="BJ165">
            <v>5</v>
          </cell>
          <cell r="BK165">
            <v>5</v>
          </cell>
          <cell r="BL165">
            <v>5</v>
          </cell>
          <cell r="BM165">
            <v>5</v>
          </cell>
          <cell r="BN165">
            <v>5</v>
          </cell>
          <cell r="BO165">
            <v>5</v>
          </cell>
          <cell r="BP165">
            <v>5</v>
          </cell>
          <cell r="BQ165">
            <v>5</v>
          </cell>
        </row>
        <row r="166">
          <cell r="AL166">
            <v>5</v>
          </cell>
          <cell r="AM166">
            <v>5</v>
          </cell>
          <cell r="AN166">
            <v>5</v>
          </cell>
          <cell r="AO166">
            <v>5</v>
          </cell>
          <cell r="AP166">
            <v>5</v>
          </cell>
          <cell r="AQ166">
            <v>5</v>
          </cell>
          <cell r="AR166">
            <v>5</v>
          </cell>
          <cell r="AS166">
            <v>5</v>
          </cell>
          <cell r="AT166">
            <v>5</v>
          </cell>
          <cell r="AU166">
            <v>5</v>
          </cell>
          <cell r="AV166">
            <v>5</v>
          </cell>
          <cell r="AW166">
            <v>5</v>
          </cell>
          <cell r="AX166">
            <v>5</v>
          </cell>
          <cell r="AY166">
            <v>5</v>
          </cell>
          <cell r="AZ166">
            <v>5</v>
          </cell>
          <cell r="BA166">
            <v>5</v>
          </cell>
          <cell r="BB166">
            <v>5</v>
          </cell>
          <cell r="BC166">
            <v>5</v>
          </cell>
          <cell r="BD166">
            <v>5</v>
          </cell>
          <cell r="BE166">
            <v>5</v>
          </cell>
          <cell r="BF166">
            <v>5</v>
          </cell>
          <cell r="BG166">
            <v>5</v>
          </cell>
          <cell r="BH166">
            <v>5</v>
          </cell>
          <cell r="BI166">
            <v>5</v>
          </cell>
          <cell r="BJ166">
            <v>5</v>
          </cell>
          <cell r="BK166">
            <v>5</v>
          </cell>
          <cell r="BL166">
            <v>5</v>
          </cell>
          <cell r="BM166">
            <v>5</v>
          </cell>
          <cell r="BN166">
            <v>5</v>
          </cell>
          <cell r="BO166">
            <v>5</v>
          </cell>
          <cell r="BP166">
            <v>5</v>
          </cell>
          <cell r="BQ166">
            <v>5</v>
          </cell>
        </row>
        <row r="171">
          <cell r="AL171">
            <v>10</v>
          </cell>
          <cell r="AM171">
            <v>10</v>
          </cell>
          <cell r="AN171">
            <v>10</v>
          </cell>
          <cell r="AO171">
            <v>10</v>
          </cell>
          <cell r="AP171">
            <v>10</v>
          </cell>
          <cell r="AQ171">
            <v>10</v>
          </cell>
          <cell r="AR171">
            <v>10</v>
          </cell>
          <cell r="AS171">
            <v>10</v>
          </cell>
          <cell r="AT171">
            <v>10</v>
          </cell>
          <cell r="AU171">
            <v>10</v>
          </cell>
          <cell r="AV171">
            <v>10</v>
          </cell>
          <cell r="AW171">
            <v>10</v>
          </cell>
          <cell r="AX171">
            <v>10</v>
          </cell>
          <cell r="AY171">
            <v>10</v>
          </cell>
          <cell r="AZ171">
            <v>10</v>
          </cell>
          <cell r="BA171">
            <v>10</v>
          </cell>
          <cell r="BB171">
            <v>10</v>
          </cell>
          <cell r="BC171">
            <v>10</v>
          </cell>
          <cell r="BD171">
            <v>10</v>
          </cell>
          <cell r="BE171">
            <v>10</v>
          </cell>
          <cell r="BF171">
            <v>10</v>
          </cell>
          <cell r="BG171">
            <v>10</v>
          </cell>
          <cell r="BH171">
            <v>10</v>
          </cell>
          <cell r="BI171">
            <v>10</v>
          </cell>
          <cell r="BJ171">
            <v>10</v>
          </cell>
          <cell r="BK171">
            <v>10</v>
          </cell>
          <cell r="BL171">
            <v>10</v>
          </cell>
          <cell r="BM171">
            <v>10</v>
          </cell>
          <cell r="BN171">
            <v>10</v>
          </cell>
          <cell r="BO171">
            <v>10</v>
          </cell>
          <cell r="BP171">
            <v>10</v>
          </cell>
          <cell r="BQ171">
            <v>10</v>
          </cell>
        </row>
        <row r="172"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</row>
        <row r="173"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</row>
        <row r="174">
          <cell r="AL174">
            <v>5</v>
          </cell>
          <cell r="AM174">
            <v>5</v>
          </cell>
          <cell r="AN174">
            <v>5</v>
          </cell>
          <cell r="AO174">
            <v>5</v>
          </cell>
          <cell r="AP174">
            <v>5</v>
          </cell>
          <cell r="AQ174">
            <v>5</v>
          </cell>
          <cell r="AR174">
            <v>5</v>
          </cell>
          <cell r="AS174">
            <v>5</v>
          </cell>
          <cell r="AT174">
            <v>5</v>
          </cell>
          <cell r="AU174">
            <v>5</v>
          </cell>
          <cell r="AV174">
            <v>5</v>
          </cell>
          <cell r="AW174">
            <v>5</v>
          </cell>
          <cell r="AX174">
            <v>5</v>
          </cell>
          <cell r="AY174">
            <v>5</v>
          </cell>
          <cell r="AZ174">
            <v>5</v>
          </cell>
          <cell r="BA174">
            <v>5</v>
          </cell>
          <cell r="BB174">
            <v>5</v>
          </cell>
          <cell r="BC174">
            <v>5</v>
          </cell>
          <cell r="BD174">
            <v>5</v>
          </cell>
          <cell r="BE174">
            <v>5</v>
          </cell>
          <cell r="BF174">
            <v>5</v>
          </cell>
          <cell r="BG174">
            <v>5</v>
          </cell>
          <cell r="BH174">
            <v>5</v>
          </cell>
          <cell r="BI174">
            <v>5</v>
          </cell>
          <cell r="BJ174">
            <v>5</v>
          </cell>
          <cell r="BK174">
            <v>5</v>
          </cell>
          <cell r="BL174">
            <v>5</v>
          </cell>
          <cell r="BM174">
            <v>5</v>
          </cell>
          <cell r="BN174">
            <v>5</v>
          </cell>
          <cell r="BO174">
            <v>5</v>
          </cell>
          <cell r="BP174">
            <v>5</v>
          </cell>
          <cell r="BQ174">
            <v>5</v>
          </cell>
        </row>
        <row r="175">
          <cell r="AL175">
            <v>5</v>
          </cell>
          <cell r="AM175">
            <v>5</v>
          </cell>
          <cell r="AN175">
            <v>5</v>
          </cell>
          <cell r="AO175">
            <v>5</v>
          </cell>
          <cell r="AP175">
            <v>5</v>
          </cell>
          <cell r="AQ175">
            <v>5</v>
          </cell>
          <cell r="AR175">
            <v>5</v>
          </cell>
          <cell r="AS175">
            <v>5</v>
          </cell>
          <cell r="AT175">
            <v>5</v>
          </cell>
          <cell r="AU175">
            <v>5</v>
          </cell>
          <cell r="AV175">
            <v>5</v>
          </cell>
          <cell r="AW175">
            <v>5</v>
          </cell>
          <cell r="AX175">
            <v>5</v>
          </cell>
          <cell r="AY175">
            <v>5</v>
          </cell>
          <cell r="AZ175">
            <v>5</v>
          </cell>
          <cell r="BA175">
            <v>5</v>
          </cell>
          <cell r="BB175">
            <v>5</v>
          </cell>
          <cell r="BC175">
            <v>5</v>
          </cell>
          <cell r="BD175">
            <v>5</v>
          </cell>
          <cell r="BE175">
            <v>5</v>
          </cell>
          <cell r="BF175">
            <v>5</v>
          </cell>
          <cell r="BG175">
            <v>5</v>
          </cell>
          <cell r="BH175">
            <v>5</v>
          </cell>
          <cell r="BI175">
            <v>5</v>
          </cell>
          <cell r="BJ175">
            <v>5</v>
          </cell>
          <cell r="BK175">
            <v>5</v>
          </cell>
          <cell r="BL175">
            <v>5</v>
          </cell>
          <cell r="BM175">
            <v>5</v>
          </cell>
          <cell r="BN175">
            <v>5</v>
          </cell>
          <cell r="BO175">
            <v>5</v>
          </cell>
          <cell r="BP175">
            <v>5</v>
          </cell>
          <cell r="BQ175">
            <v>5</v>
          </cell>
        </row>
        <row r="176">
          <cell r="AL176">
            <v>5</v>
          </cell>
          <cell r="AM176">
            <v>5</v>
          </cell>
          <cell r="AN176">
            <v>5</v>
          </cell>
          <cell r="AO176">
            <v>5</v>
          </cell>
          <cell r="AP176">
            <v>5</v>
          </cell>
          <cell r="AQ176">
            <v>5</v>
          </cell>
          <cell r="AR176">
            <v>5</v>
          </cell>
          <cell r="AS176">
            <v>5</v>
          </cell>
          <cell r="AT176">
            <v>5</v>
          </cell>
          <cell r="AU176">
            <v>5</v>
          </cell>
          <cell r="AV176">
            <v>5</v>
          </cell>
          <cell r="AW176">
            <v>5</v>
          </cell>
          <cell r="AX176">
            <v>5</v>
          </cell>
          <cell r="AY176">
            <v>5</v>
          </cell>
          <cell r="AZ176">
            <v>5</v>
          </cell>
          <cell r="BA176">
            <v>5</v>
          </cell>
          <cell r="BB176">
            <v>5</v>
          </cell>
          <cell r="BC176">
            <v>5</v>
          </cell>
          <cell r="BD176">
            <v>5</v>
          </cell>
          <cell r="BE176">
            <v>5</v>
          </cell>
          <cell r="BF176">
            <v>5</v>
          </cell>
          <cell r="BG176">
            <v>5</v>
          </cell>
          <cell r="BH176">
            <v>5</v>
          </cell>
          <cell r="BI176">
            <v>5</v>
          </cell>
          <cell r="BJ176">
            <v>5</v>
          </cell>
          <cell r="BK176">
            <v>5</v>
          </cell>
          <cell r="BL176">
            <v>5</v>
          </cell>
          <cell r="BM176">
            <v>5</v>
          </cell>
          <cell r="BN176">
            <v>5</v>
          </cell>
          <cell r="BO176">
            <v>5</v>
          </cell>
          <cell r="BP176">
            <v>5</v>
          </cell>
          <cell r="BQ176">
            <v>5</v>
          </cell>
        </row>
        <row r="177">
          <cell r="AL177">
            <v>5</v>
          </cell>
          <cell r="AM177">
            <v>5</v>
          </cell>
          <cell r="AN177">
            <v>5</v>
          </cell>
          <cell r="AO177">
            <v>5</v>
          </cell>
          <cell r="AP177">
            <v>5</v>
          </cell>
          <cell r="AQ177">
            <v>5</v>
          </cell>
          <cell r="AR177">
            <v>5</v>
          </cell>
          <cell r="AS177">
            <v>5</v>
          </cell>
          <cell r="AT177">
            <v>5</v>
          </cell>
          <cell r="AU177">
            <v>5</v>
          </cell>
          <cell r="AV177">
            <v>5</v>
          </cell>
          <cell r="AW177">
            <v>5</v>
          </cell>
          <cell r="AX177">
            <v>5</v>
          </cell>
          <cell r="AY177">
            <v>5</v>
          </cell>
          <cell r="AZ177">
            <v>5</v>
          </cell>
          <cell r="BA177">
            <v>5</v>
          </cell>
          <cell r="BB177">
            <v>5</v>
          </cell>
          <cell r="BC177">
            <v>5</v>
          </cell>
          <cell r="BD177">
            <v>5</v>
          </cell>
          <cell r="BE177">
            <v>5</v>
          </cell>
          <cell r="BF177">
            <v>5</v>
          </cell>
          <cell r="BG177">
            <v>5</v>
          </cell>
          <cell r="BH177">
            <v>5</v>
          </cell>
          <cell r="BI177">
            <v>5</v>
          </cell>
          <cell r="BJ177">
            <v>5</v>
          </cell>
          <cell r="BK177">
            <v>5</v>
          </cell>
          <cell r="BL177">
            <v>5</v>
          </cell>
          <cell r="BM177">
            <v>5</v>
          </cell>
          <cell r="BN177">
            <v>5</v>
          </cell>
          <cell r="BO177">
            <v>5</v>
          </cell>
          <cell r="BP177">
            <v>5</v>
          </cell>
          <cell r="BQ177">
            <v>5</v>
          </cell>
        </row>
        <row r="178">
          <cell r="AL178">
            <v>5</v>
          </cell>
          <cell r="AM178">
            <v>5</v>
          </cell>
          <cell r="AN178">
            <v>5</v>
          </cell>
          <cell r="AO178">
            <v>5</v>
          </cell>
          <cell r="AP178">
            <v>5</v>
          </cell>
          <cell r="AQ178">
            <v>5</v>
          </cell>
          <cell r="AR178">
            <v>5</v>
          </cell>
          <cell r="AS178">
            <v>5</v>
          </cell>
          <cell r="AT178">
            <v>5</v>
          </cell>
          <cell r="AU178">
            <v>5</v>
          </cell>
          <cell r="AV178">
            <v>5</v>
          </cell>
          <cell r="AW178">
            <v>5</v>
          </cell>
          <cell r="AX178">
            <v>5</v>
          </cell>
          <cell r="AY178">
            <v>5</v>
          </cell>
          <cell r="AZ178">
            <v>5</v>
          </cell>
          <cell r="BA178">
            <v>5</v>
          </cell>
          <cell r="BB178">
            <v>5</v>
          </cell>
          <cell r="BC178">
            <v>5</v>
          </cell>
          <cell r="BD178">
            <v>5</v>
          </cell>
          <cell r="BE178">
            <v>5</v>
          </cell>
          <cell r="BF178">
            <v>5</v>
          </cell>
          <cell r="BG178">
            <v>5</v>
          </cell>
          <cell r="BH178">
            <v>5</v>
          </cell>
          <cell r="BI178">
            <v>5</v>
          </cell>
          <cell r="BJ178">
            <v>5</v>
          </cell>
          <cell r="BK178">
            <v>5</v>
          </cell>
          <cell r="BL178">
            <v>5</v>
          </cell>
          <cell r="BM178">
            <v>5</v>
          </cell>
          <cell r="BN178">
            <v>5</v>
          </cell>
          <cell r="BO178">
            <v>5</v>
          </cell>
          <cell r="BP178">
            <v>5</v>
          </cell>
          <cell r="BQ178">
            <v>5</v>
          </cell>
        </row>
        <row r="179">
          <cell r="AL179">
            <v>5</v>
          </cell>
          <cell r="AM179">
            <v>5</v>
          </cell>
          <cell r="AN179">
            <v>5</v>
          </cell>
          <cell r="AO179">
            <v>5</v>
          </cell>
          <cell r="AP179">
            <v>5</v>
          </cell>
          <cell r="AQ179">
            <v>5</v>
          </cell>
          <cell r="AR179">
            <v>5</v>
          </cell>
          <cell r="AS179">
            <v>5</v>
          </cell>
          <cell r="AT179">
            <v>5</v>
          </cell>
          <cell r="AU179">
            <v>5</v>
          </cell>
          <cell r="AV179">
            <v>5</v>
          </cell>
          <cell r="AW179">
            <v>5</v>
          </cell>
          <cell r="AX179">
            <v>5</v>
          </cell>
          <cell r="AY179">
            <v>5</v>
          </cell>
          <cell r="AZ179">
            <v>5</v>
          </cell>
          <cell r="BA179">
            <v>5</v>
          </cell>
          <cell r="BB179">
            <v>5</v>
          </cell>
          <cell r="BC179">
            <v>5</v>
          </cell>
          <cell r="BD179">
            <v>5</v>
          </cell>
          <cell r="BE179">
            <v>5</v>
          </cell>
          <cell r="BF179">
            <v>5</v>
          </cell>
          <cell r="BG179">
            <v>5</v>
          </cell>
          <cell r="BH179">
            <v>5</v>
          </cell>
          <cell r="BI179">
            <v>5</v>
          </cell>
          <cell r="BJ179">
            <v>5</v>
          </cell>
          <cell r="BK179">
            <v>5</v>
          </cell>
          <cell r="BL179">
            <v>5</v>
          </cell>
          <cell r="BM179">
            <v>5</v>
          </cell>
          <cell r="BN179">
            <v>5</v>
          </cell>
          <cell r="BO179">
            <v>5</v>
          </cell>
          <cell r="BP179">
            <v>5</v>
          </cell>
          <cell r="BQ179">
            <v>5</v>
          </cell>
        </row>
        <row r="180">
          <cell r="AL180">
            <v>5</v>
          </cell>
          <cell r="AM180">
            <v>5</v>
          </cell>
          <cell r="AN180">
            <v>5</v>
          </cell>
          <cell r="AO180">
            <v>5</v>
          </cell>
          <cell r="AP180">
            <v>5</v>
          </cell>
          <cell r="AQ180">
            <v>5</v>
          </cell>
          <cell r="AR180">
            <v>5</v>
          </cell>
          <cell r="AS180">
            <v>5</v>
          </cell>
          <cell r="AT180">
            <v>5</v>
          </cell>
          <cell r="AU180">
            <v>5</v>
          </cell>
          <cell r="AV180">
            <v>5</v>
          </cell>
          <cell r="AW180">
            <v>5</v>
          </cell>
          <cell r="AX180">
            <v>5</v>
          </cell>
          <cell r="AY180">
            <v>5</v>
          </cell>
          <cell r="AZ180">
            <v>5</v>
          </cell>
          <cell r="BA180">
            <v>5</v>
          </cell>
          <cell r="BB180">
            <v>5</v>
          </cell>
          <cell r="BC180">
            <v>5</v>
          </cell>
          <cell r="BD180">
            <v>5</v>
          </cell>
          <cell r="BE180">
            <v>5</v>
          </cell>
          <cell r="BF180">
            <v>5</v>
          </cell>
          <cell r="BG180">
            <v>5</v>
          </cell>
          <cell r="BH180">
            <v>5</v>
          </cell>
          <cell r="BI180">
            <v>5</v>
          </cell>
          <cell r="BJ180">
            <v>5</v>
          </cell>
          <cell r="BK180">
            <v>5</v>
          </cell>
          <cell r="BL180">
            <v>5</v>
          </cell>
          <cell r="BM180">
            <v>5</v>
          </cell>
          <cell r="BN180">
            <v>5</v>
          </cell>
          <cell r="BO180">
            <v>5</v>
          </cell>
          <cell r="BP180">
            <v>5</v>
          </cell>
          <cell r="BQ180">
            <v>5</v>
          </cell>
        </row>
        <row r="181">
          <cell r="AL181">
            <v>5</v>
          </cell>
          <cell r="AM181">
            <v>5</v>
          </cell>
          <cell r="AN181">
            <v>5</v>
          </cell>
          <cell r="AO181">
            <v>5</v>
          </cell>
          <cell r="AP181">
            <v>5</v>
          </cell>
          <cell r="AQ181">
            <v>5</v>
          </cell>
          <cell r="AR181">
            <v>5</v>
          </cell>
          <cell r="AS181">
            <v>5</v>
          </cell>
          <cell r="AT181">
            <v>5</v>
          </cell>
          <cell r="AU181">
            <v>5</v>
          </cell>
          <cell r="AV181">
            <v>5</v>
          </cell>
          <cell r="AW181">
            <v>5</v>
          </cell>
          <cell r="AX181">
            <v>5</v>
          </cell>
          <cell r="AY181">
            <v>5</v>
          </cell>
          <cell r="AZ181">
            <v>5</v>
          </cell>
          <cell r="BA181">
            <v>5</v>
          </cell>
          <cell r="BB181">
            <v>5</v>
          </cell>
          <cell r="BC181">
            <v>5</v>
          </cell>
          <cell r="BD181">
            <v>5</v>
          </cell>
          <cell r="BE181">
            <v>5</v>
          </cell>
          <cell r="BF181">
            <v>5</v>
          </cell>
          <cell r="BG181">
            <v>5</v>
          </cell>
          <cell r="BH181">
            <v>5</v>
          </cell>
          <cell r="BI181">
            <v>5</v>
          </cell>
          <cell r="BJ181">
            <v>5</v>
          </cell>
          <cell r="BK181">
            <v>5</v>
          </cell>
          <cell r="BL181">
            <v>5</v>
          </cell>
          <cell r="BM181">
            <v>5</v>
          </cell>
          <cell r="BN181">
            <v>5</v>
          </cell>
          <cell r="BO181">
            <v>5</v>
          </cell>
          <cell r="BP181">
            <v>5</v>
          </cell>
          <cell r="BQ181">
            <v>5</v>
          </cell>
        </row>
        <row r="182">
          <cell r="AL182">
            <v>5</v>
          </cell>
          <cell r="AM182">
            <v>5</v>
          </cell>
          <cell r="AN182">
            <v>5</v>
          </cell>
          <cell r="AO182">
            <v>5</v>
          </cell>
          <cell r="AP182">
            <v>5</v>
          </cell>
          <cell r="AQ182">
            <v>5</v>
          </cell>
          <cell r="AR182">
            <v>5</v>
          </cell>
          <cell r="AS182">
            <v>5</v>
          </cell>
          <cell r="AT182">
            <v>5</v>
          </cell>
          <cell r="AU182">
            <v>5</v>
          </cell>
          <cell r="AV182">
            <v>5</v>
          </cell>
          <cell r="AW182">
            <v>5</v>
          </cell>
          <cell r="AX182">
            <v>5</v>
          </cell>
          <cell r="AY182">
            <v>5</v>
          </cell>
          <cell r="AZ182">
            <v>5</v>
          </cell>
          <cell r="BA182">
            <v>5</v>
          </cell>
          <cell r="BB182">
            <v>5</v>
          </cell>
          <cell r="BC182">
            <v>5</v>
          </cell>
          <cell r="BD182">
            <v>5</v>
          </cell>
          <cell r="BE182">
            <v>5</v>
          </cell>
          <cell r="BF182">
            <v>5</v>
          </cell>
          <cell r="BG182">
            <v>5</v>
          </cell>
          <cell r="BH182">
            <v>5</v>
          </cell>
          <cell r="BI182">
            <v>5</v>
          </cell>
          <cell r="BJ182">
            <v>5</v>
          </cell>
          <cell r="BK182">
            <v>5</v>
          </cell>
          <cell r="BL182">
            <v>5</v>
          </cell>
          <cell r="BM182">
            <v>5</v>
          </cell>
          <cell r="BN182">
            <v>5</v>
          </cell>
          <cell r="BO182">
            <v>5</v>
          </cell>
          <cell r="BP182">
            <v>5</v>
          </cell>
          <cell r="BQ182">
            <v>5</v>
          </cell>
        </row>
        <row r="183">
          <cell r="AL183">
            <v>5</v>
          </cell>
          <cell r="AM183">
            <v>5</v>
          </cell>
          <cell r="AN183">
            <v>5</v>
          </cell>
          <cell r="AO183">
            <v>5</v>
          </cell>
          <cell r="AP183">
            <v>5</v>
          </cell>
          <cell r="AQ183">
            <v>5</v>
          </cell>
          <cell r="AR183">
            <v>5</v>
          </cell>
          <cell r="AS183">
            <v>5</v>
          </cell>
          <cell r="AT183">
            <v>5</v>
          </cell>
          <cell r="AU183">
            <v>5</v>
          </cell>
          <cell r="AV183">
            <v>5</v>
          </cell>
          <cell r="AW183">
            <v>5</v>
          </cell>
          <cell r="AX183">
            <v>5</v>
          </cell>
          <cell r="AY183">
            <v>5</v>
          </cell>
          <cell r="AZ183">
            <v>5</v>
          </cell>
          <cell r="BA183">
            <v>5</v>
          </cell>
          <cell r="BB183">
            <v>5</v>
          </cell>
          <cell r="BC183">
            <v>5</v>
          </cell>
          <cell r="BD183">
            <v>5</v>
          </cell>
          <cell r="BE183">
            <v>5</v>
          </cell>
          <cell r="BF183">
            <v>5</v>
          </cell>
          <cell r="BG183">
            <v>5</v>
          </cell>
          <cell r="BH183">
            <v>5</v>
          </cell>
          <cell r="BI183">
            <v>5</v>
          </cell>
          <cell r="BJ183">
            <v>5</v>
          </cell>
          <cell r="BK183">
            <v>5</v>
          </cell>
          <cell r="BL183">
            <v>5</v>
          </cell>
          <cell r="BM183">
            <v>5</v>
          </cell>
          <cell r="BN183">
            <v>5</v>
          </cell>
          <cell r="BO183">
            <v>5</v>
          </cell>
          <cell r="BP183">
            <v>5</v>
          </cell>
          <cell r="BQ183">
            <v>5</v>
          </cell>
        </row>
        <row r="184">
          <cell r="AL184">
            <v>5</v>
          </cell>
          <cell r="AM184">
            <v>5</v>
          </cell>
          <cell r="AN184">
            <v>5</v>
          </cell>
          <cell r="AO184">
            <v>5</v>
          </cell>
          <cell r="AP184">
            <v>5</v>
          </cell>
          <cell r="AQ184">
            <v>5</v>
          </cell>
          <cell r="AR184">
            <v>5</v>
          </cell>
          <cell r="AS184">
            <v>5</v>
          </cell>
          <cell r="AT184">
            <v>5</v>
          </cell>
          <cell r="AU184">
            <v>5</v>
          </cell>
          <cell r="AV184">
            <v>5</v>
          </cell>
          <cell r="AW184">
            <v>5</v>
          </cell>
          <cell r="AX184">
            <v>5</v>
          </cell>
          <cell r="AY184">
            <v>5</v>
          </cell>
          <cell r="AZ184">
            <v>5</v>
          </cell>
          <cell r="BA184">
            <v>5</v>
          </cell>
          <cell r="BB184">
            <v>5</v>
          </cell>
          <cell r="BC184">
            <v>5</v>
          </cell>
          <cell r="BD184">
            <v>5</v>
          </cell>
          <cell r="BE184">
            <v>5</v>
          </cell>
          <cell r="BF184">
            <v>5</v>
          </cell>
          <cell r="BG184">
            <v>5</v>
          </cell>
          <cell r="BH184">
            <v>5</v>
          </cell>
          <cell r="BI184">
            <v>5</v>
          </cell>
          <cell r="BJ184">
            <v>5</v>
          </cell>
          <cell r="BK184">
            <v>5</v>
          </cell>
          <cell r="BL184">
            <v>5</v>
          </cell>
          <cell r="BM184">
            <v>5</v>
          </cell>
          <cell r="BN184">
            <v>5</v>
          </cell>
          <cell r="BO184">
            <v>5</v>
          </cell>
          <cell r="BP184">
            <v>5</v>
          </cell>
          <cell r="BQ184">
            <v>5</v>
          </cell>
        </row>
        <row r="185">
          <cell r="AL185">
            <v>5</v>
          </cell>
          <cell r="AM185">
            <v>5</v>
          </cell>
          <cell r="AN185">
            <v>5</v>
          </cell>
          <cell r="AO185">
            <v>5</v>
          </cell>
          <cell r="AP185">
            <v>5</v>
          </cell>
          <cell r="AQ185">
            <v>5</v>
          </cell>
          <cell r="AR185">
            <v>5</v>
          </cell>
          <cell r="AS185">
            <v>5</v>
          </cell>
          <cell r="AT185">
            <v>5</v>
          </cell>
          <cell r="AU185">
            <v>5</v>
          </cell>
          <cell r="AV185">
            <v>5</v>
          </cell>
          <cell r="AW185">
            <v>5</v>
          </cell>
          <cell r="AX185">
            <v>5</v>
          </cell>
          <cell r="AY185">
            <v>5</v>
          </cell>
          <cell r="AZ185">
            <v>5</v>
          </cell>
          <cell r="BA185">
            <v>5</v>
          </cell>
          <cell r="BB185">
            <v>5</v>
          </cell>
          <cell r="BC185">
            <v>5</v>
          </cell>
          <cell r="BD185">
            <v>5</v>
          </cell>
          <cell r="BE185">
            <v>5</v>
          </cell>
          <cell r="BF185">
            <v>5</v>
          </cell>
          <cell r="BG185">
            <v>5</v>
          </cell>
          <cell r="BH185">
            <v>5</v>
          </cell>
          <cell r="BI185">
            <v>5</v>
          </cell>
          <cell r="BJ185">
            <v>5</v>
          </cell>
          <cell r="BK185">
            <v>5</v>
          </cell>
          <cell r="BL185">
            <v>5</v>
          </cell>
          <cell r="BM185">
            <v>5</v>
          </cell>
          <cell r="BN185">
            <v>5</v>
          </cell>
          <cell r="BO185">
            <v>5</v>
          </cell>
          <cell r="BP185">
            <v>5</v>
          </cell>
          <cell r="BQ185">
            <v>5</v>
          </cell>
        </row>
        <row r="186">
          <cell r="AL186">
            <v>5</v>
          </cell>
          <cell r="AM186">
            <v>5</v>
          </cell>
          <cell r="AN186">
            <v>5</v>
          </cell>
          <cell r="AO186">
            <v>5</v>
          </cell>
          <cell r="AP186">
            <v>5</v>
          </cell>
          <cell r="AQ186">
            <v>5</v>
          </cell>
          <cell r="AR186">
            <v>5</v>
          </cell>
          <cell r="AS186">
            <v>5</v>
          </cell>
          <cell r="AT186">
            <v>5</v>
          </cell>
          <cell r="AU186">
            <v>5</v>
          </cell>
          <cell r="AV186">
            <v>5</v>
          </cell>
          <cell r="AW186">
            <v>5</v>
          </cell>
          <cell r="AX186">
            <v>5</v>
          </cell>
          <cell r="AY186">
            <v>5</v>
          </cell>
          <cell r="AZ186">
            <v>5</v>
          </cell>
          <cell r="BA186">
            <v>5</v>
          </cell>
          <cell r="BB186">
            <v>5</v>
          </cell>
          <cell r="BC186">
            <v>5</v>
          </cell>
          <cell r="BD186">
            <v>5</v>
          </cell>
          <cell r="BE186">
            <v>5</v>
          </cell>
          <cell r="BF186">
            <v>5</v>
          </cell>
          <cell r="BG186">
            <v>5</v>
          </cell>
          <cell r="BH186">
            <v>5</v>
          </cell>
          <cell r="BI186">
            <v>5</v>
          </cell>
          <cell r="BJ186">
            <v>5</v>
          </cell>
          <cell r="BK186">
            <v>5</v>
          </cell>
          <cell r="BL186">
            <v>5</v>
          </cell>
          <cell r="BM186">
            <v>5</v>
          </cell>
          <cell r="BN186">
            <v>5</v>
          </cell>
          <cell r="BO186">
            <v>5</v>
          </cell>
          <cell r="BP186">
            <v>5</v>
          </cell>
          <cell r="BQ186">
            <v>5</v>
          </cell>
        </row>
        <row r="187">
          <cell r="AL187">
            <v>5</v>
          </cell>
          <cell r="AM187">
            <v>5</v>
          </cell>
          <cell r="AN187">
            <v>5</v>
          </cell>
          <cell r="AO187">
            <v>5</v>
          </cell>
          <cell r="AP187">
            <v>5</v>
          </cell>
          <cell r="AQ187">
            <v>5</v>
          </cell>
          <cell r="AR187">
            <v>5</v>
          </cell>
          <cell r="AS187">
            <v>5</v>
          </cell>
          <cell r="AT187">
            <v>5</v>
          </cell>
          <cell r="AU187">
            <v>5</v>
          </cell>
          <cell r="AV187">
            <v>5</v>
          </cell>
          <cell r="AW187">
            <v>5</v>
          </cell>
          <cell r="AX187">
            <v>5</v>
          </cell>
          <cell r="AY187">
            <v>5</v>
          </cell>
          <cell r="AZ187">
            <v>5</v>
          </cell>
          <cell r="BA187">
            <v>5</v>
          </cell>
          <cell r="BB187">
            <v>5</v>
          </cell>
          <cell r="BC187">
            <v>5</v>
          </cell>
          <cell r="BD187">
            <v>5</v>
          </cell>
          <cell r="BE187">
            <v>5</v>
          </cell>
          <cell r="BF187">
            <v>5</v>
          </cell>
          <cell r="BG187">
            <v>5</v>
          </cell>
          <cell r="BH187">
            <v>5</v>
          </cell>
          <cell r="BI187">
            <v>5</v>
          </cell>
          <cell r="BJ187">
            <v>5</v>
          </cell>
          <cell r="BK187">
            <v>5</v>
          </cell>
          <cell r="BL187">
            <v>5</v>
          </cell>
          <cell r="BM187">
            <v>5</v>
          </cell>
          <cell r="BN187">
            <v>5</v>
          </cell>
          <cell r="BO187">
            <v>5</v>
          </cell>
          <cell r="BP187">
            <v>5</v>
          </cell>
          <cell r="BQ187">
            <v>5</v>
          </cell>
        </row>
        <row r="188">
          <cell r="AL188">
            <v>5</v>
          </cell>
          <cell r="AM188">
            <v>5</v>
          </cell>
          <cell r="AN188">
            <v>5</v>
          </cell>
          <cell r="AO188">
            <v>5</v>
          </cell>
          <cell r="AP188">
            <v>5</v>
          </cell>
          <cell r="AQ188">
            <v>5</v>
          </cell>
          <cell r="AR188">
            <v>5</v>
          </cell>
          <cell r="AS188">
            <v>5</v>
          </cell>
          <cell r="AT188">
            <v>5</v>
          </cell>
          <cell r="AU188">
            <v>5</v>
          </cell>
          <cell r="AV188">
            <v>5</v>
          </cell>
          <cell r="AW188">
            <v>5</v>
          </cell>
          <cell r="AX188">
            <v>5</v>
          </cell>
          <cell r="AY188">
            <v>5</v>
          </cell>
          <cell r="AZ188">
            <v>5</v>
          </cell>
          <cell r="BA188">
            <v>5</v>
          </cell>
          <cell r="BB188">
            <v>5</v>
          </cell>
          <cell r="BC188">
            <v>5</v>
          </cell>
          <cell r="BD188">
            <v>5</v>
          </cell>
          <cell r="BE188">
            <v>5</v>
          </cell>
          <cell r="BF188">
            <v>5</v>
          </cell>
          <cell r="BG188">
            <v>5</v>
          </cell>
          <cell r="BH188">
            <v>5</v>
          </cell>
          <cell r="BI188">
            <v>5</v>
          </cell>
          <cell r="BJ188">
            <v>5</v>
          </cell>
          <cell r="BK188">
            <v>5</v>
          </cell>
          <cell r="BL188">
            <v>5</v>
          </cell>
          <cell r="BM188">
            <v>5</v>
          </cell>
          <cell r="BN188">
            <v>5</v>
          </cell>
          <cell r="BO188">
            <v>5</v>
          </cell>
          <cell r="BP188">
            <v>5</v>
          </cell>
          <cell r="BQ188">
            <v>5</v>
          </cell>
        </row>
        <row r="189">
          <cell r="AL189">
            <v>5</v>
          </cell>
          <cell r="AM189">
            <v>5</v>
          </cell>
          <cell r="AN189">
            <v>5</v>
          </cell>
          <cell r="AO189">
            <v>5</v>
          </cell>
          <cell r="AP189">
            <v>5</v>
          </cell>
          <cell r="AQ189">
            <v>5</v>
          </cell>
          <cell r="AR189">
            <v>5</v>
          </cell>
          <cell r="AS189">
            <v>5</v>
          </cell>
          <cell r="AT189">
            <v>5</v>
          </cell>
          <cell r="AU189">
            <v>5</v>
          </cell>
          <cell r="AV189">
            <v>5</v>
          </cell>
          <cell r="AW189">
            <v>5</v>
          </cell>
          <cell r="AX189">
            <v>5</v>
          </cell>
          <cell r="AY189">
            <v>5</v>
          </cell>
          <cell r="AZ189">
            <v>5</v>
          </cell>
          <cell r="BA189">
            <v>5</v>
          </cell>
          <cell r="BB189">
            <v>5</v>
          </cell>
          <cell r="BC189">
            <v>5</v>
          </cell>
          <cell r="BD189">
            <v>5</v>
          </cell>
          <cell r="BE189">
            <v>5</v>
          </cell>
          <cell r="BF189">
            <v>5</v>
          </cell>
          <cell r="BG189">
            <v>5</v>
          </cell>
          <cell r="BH189">
            <v>5</v>
          </cell>
          <cell r="BI189">
            <v>5</v>
          </cell>
          <cell r="BJ189">
            <v>5</v>
          </cell>
          <cell r="BK189">
            <v>5</v>
          </cell>
          <cell r="BL189">
            <v>5</v>
          </cell>
          <cell r="BM189">
            <v>5</v>
          </cell>
          <cell r="BN189">
            <v>5</v>
          </cell>
          <cell r="BO189">
            <v>5</v>
          </cell>
          <cell r="BP189">
            <v>5</v>
          </cell>
          <cell r="BQ189">
            <v>5</v>
          </cell>
        </row>
        <row r="190">
          <cell r="AL190">
            <v>5</v>
          </cell>
          <cell r="AM190">
            <v>5</v>
          </cell>
          <cell r="AN190">
            <v>5</v>
          </cell>
          <cell r="AO190">
            <v>5</v>
          </cell>
          <cell r="AP190">
            <v>5</v>
          </cell>
          <cell r="AQ190">
            <v>5</v>
          </cell>
          <cell r="AR190">
            <v>5</v>
          </cell>
          <cell r="AS190">
            <v>5</v>
          </cell>
          <cell r="AT190">
            <v>5</v>
          </cell>
          <cell r="AU190">
            <v>5</v>
          </cell>
          <cell r="AV190">
            <v>5</v>
          </cell>
          <cell r="AW190">
            <v>5</v>
          </cell>
          <cell r="AX190">
            <v>5</v>
          </cell>
          <cell r="AY190">
            <v>5</v>
          </cell>
          <cell r="AZ190">
            <v>5</v>
          </cell>
          <cell r="BA190">
            <v>5</v>
          </cell>
          <cell r="BB190">
            <v>5</v>
          </cell>
          <cell r="BC190">
            <v>5</v>
          </cell>
          <cell r="BD190">
            <v>5</v>
          </cell>
          <cell r="BE190">
            <v>5</v>
          </cell>
          <cell r="BF190">
            <v>5</v>
          </cell>
          <cell r="BG190">
            <v>5</v>
          </cell>
          <cell r="BH190">
            <v>5</v>
          </cell>
          <cell r="BI190">
            <v>5</v>
          </cell>
          <cell r="BJ190">
            <v>5</v>
          </cell>
          <cell r="BK190">
            <v>5</v>
          </cell>
          <cell r="BL190">
            <v>5</v>
          </cell>
          <cell r="BM190">
            <v>5</v>
          </cell>
          <cell r="BN190">
            <v>5</v>
          </cell>
          <cell r="BO190">
            <v>5</v>
          </cell>
          <cell r="BP190">
            <v>5</v>
          </cell>
          <cell r="BQ190">
            <v>5</v>
          </cell>
        </row>
      </sheetData>
      <sheetData sheetId="13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10</v>
          </cell>
          <cell r="I4">
            <v>10</v>
          </cell>
          <cell r="J4">
            <v>10</v>
          </cell>
          <cell r="K4">
            <v>10</v>
          </cell>
          <cell r="L4">
            <v>10</v>
          </cell>
        </row>
        <row r="5">
          <cell r="C5">
            <v>0</v>
          </cell>
          <cell r="D5">
            <v>0</v>
          </cell>
          <cell r="E5">
            <v>-0.16970562748477142</v>
          </cell>
          <cell r="F5">
            <v>0.16970562748477142</v>
          </cell>
          <cell r="G5">
            <v>0</v>
          </cell>
          <cell r="H5">
            <v>-2.0364675298172568</v>
          </cell>
          <cell r="I5">
            <v>-0.33941125496954272</v>
          </cell>
          <cell r="J5">
            <v>-0.93338095116624265</v>
          </cell>
          <cell r="K5">
            <v>-0.93338095116624265</v>
          </cell>
          <cell r="L5">
            <v>-0.33941125496954272</v>
          </cell>
        </row>
        <row r="6">
          <cell r="C6">
            <v>10</v>
          </cell>
          <cell r="D6">
            <v>10</v>
          </cell>
          <cell r="E6">
            <v>10</v>
          </cell>
          <cell r="F6">
            <v>10</v>
          </cell>
          <cell r="G6">
            <v>10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C7">
            <v>5</v>
          </cell>
          <cell r="D7">
            <v>5</v>
          </cell>
          <cell r="E7">
            <v>5</v>
          </cell>
          <cell r="F7">
            <v>5</v>
          </cell>
          <cell r="G7">
            <v>5</v>
          </cell>
          <cell r="H7">
            <v>5</v>
          </cell>
          <cell r="I7">
            <v>5</v>
          </cell>
          <cell r="J7">
            <v>5</v>
          </cell>
          <cell r="K7">
            <v>5</v>
          </cell>
          <cell r="L7">
            <v>5</v>
          </cell>
        </row>
        <row r="8">
          <cell r="C8">
            <v>5</v>
          </cell>
          <cell r="D8">
            <v>5</v>
          </cell>
          <cell r="E8">
            <v>5</v>
          </cell>
          <cell r="F8">
            <v>5</v>
          </cell>
          <cell r="G8">
            <v>5</v>
          </cell>
          <cell r="H8">
            <v>5</v>
          </cell>
          <cell r="I8">
            <v>5</v>
          </cell>
          <cell r="J8">
            <v>5</v>
          </cell>
          <cell r="K8">
            <v>5</v>
          </cell>
          <cell r="L8">
            <v>5</v>
          </cell>
        </row>
        <row r="9">
          <cell r="C9">
            <v>5</v>
          </cell>
          <cell r="D9">
            <v>5</v>
          </cell>
          <cell r="E9">
            <v>5</v>
          </cell>
          <cell r="F9">
            <v>5</v>
          </cell>
          <cell r="G9">
            <v>5</v>
          </cell>
          <cell r="H9">
            <v>5</v>
          </cell>
          <cell r="I9">
            <v>5</v>
          </cell>
          <cell r="J9">
            <v>5</v>
          </cell>
          <cell r="K9">
            <v>5</v>
          </cell>
          <cell r="L9">
            <v>5</v>
          </cell>
        </row>
        <row r="10">
          <cell r="C10">
            <v>5</v>
          </cell>
          <cell r="D10">
            <v>5</v>
          </cell>
          <cell r="E10">
            <v>5</v>
          </cell>
          <cell r="F10">
            <v>5</v>
          </cell>
          <cell r="G10">
            <v>5</v>
          </cell>
          <cell r="H10">
            <v>5</v>
          </cell>
          <cell r="I10">
            <v>5</v>
          </cell>
          <cell r="J10">
            <v>5</v>
          </cell>
          <cell r="K10">
            <v>5</v>
          </cell>
          <cell r="L10">
            <v>5</v>
          </cell>
        </row>
        <row r="11">
          <cell r="C11">
            <v>5</v>
          </cell>
          <cell r="D11">
            <v>5</v>
          </cell>
          <cell r="E11">
            <v>5</v>
          </cell>
          <cell r="F11">
            <v>5</v>
          </cell>
          <cell r="G11">
            <v>5</v>
          </cell>
          <cell r="H11">
            <v>5</v>
          </cell>
          <cell r="I11">
            <v>5</v>
          </cell>
          <cell r="J11">
            <v>5</v>
          </cell>
          <cell r="K11">
            <v>5</v>
          </cell>
          <cell r="L11">
            <v>5</v>
          </cell>
        </row>
        <row r="12">
          <cell r="C12">
            <v>5</v>
          </cell>
          <cell r="D12">
            <v>5</v>
          </cell>
          <cell r="E12">
            <v>5</v>
          </cell>
          <cell r="F12">
            <v>5</v>
          </cell>
          <cell r="G12">
            <v>5</v>
          </cell>
          <cell r="H12">
            <v>5</v>
          </cell>
          <cell r="I12">
            <v>5</v>
          </cell>
          <cell r="J12">
            <v>5</v>
          </cell>
          <cell r="K12">
            <v>5</v>
          </cell>
          <cell r="L12">
            <v>5</v>
          </cell>
        </row>
        <row r="13">
          <cell r="C13">
            <v>5</v>
          </cell>
          <cell r="D13">
            <v>5</v>
          </cell>
          <cell r="E13">
            <v>5</v>
          </cell>
          <cell r="F13">
            <v>5</v>
          </cell>
          <cell r="G13">
            <v>5</v>
          </cell>
          <cell r="H13">
            <v>5</v>
          </cell>
          <cell r="I13">
            <v>5</v>
          </cell>
          <cell r="J13">
            <v>5</v>
          </cell>
          <cell r="K13">
            <v>5</v>
          </cell>
          <cell r="L13">
            <v>5</v>
          </cell>
        </row>
        <row r="14">
          <cell r="C14">
            <v>5</v>
          </cell>
          <cell r="D14">
            <v>5</v>
          </cell>
          <cell r="E14">
            <v>5</v>
          </cell>
          <cell r="F14">
            <v>5</v>
          </cell>
          <cell r="G14">
            <v>5</v>
          </cell>
          <cell r="H14">
            <v>5</v>
          </cell>
          <cell r="I14">
            <v>5</v>
          </cell>
          <cell r="J14">
            <v>5</v>
          </cell>
          <cell r="K14">
            <v>5</v>
          </cell>
          <cell r="L14">
            <v>5</v>
          </cell>
        </row>
        <row r="15">
          <cell r="C15">
            <v>5</v>
          </cell>
          <cell r="D15">
            <v>5</v>
          </cell>
          <cell r="E15">
            <v>5</v>
          </cell>
          <cell r="F15">
            <v>5</v>
          </cell>
          <cell r="G15">
            <v>5</v>
          </cell>
          <cell r="H15">
            <v>5</v>
          </cell>
          <cell r="I15">
            <v>5</v>
          </cell>
          <cell r="J15">
            <v>5</v>
          </cell>
          <cell r="K15">
            <v>5</v>
          </cell>
          <cell r="L15">
            <v>5</v>
          </cell>
        </row>
        <row r="16">
          <cell r="C16">
            <v>5</v>
          </cell>
          <cell r="D16">
            <v>5</v>
          </cell>
          <cell r="E16">
            <v>5</v>
          </cell>
          <cell r="F16">
            <v>5</v>
          </cell>
          <cell r="G16">
            <v>5</v>
          </cell>
          <cell r="H16">
            <v>5</v>
          </cell>
          <cell r="I16">
            <v>5</v>
          </cell>
          <cell r="J16">
            <v>5</v>
          </cell>
          <cell r="K16">
            <v>5</v>
          </cell>
          <cell r="L16">
            <v>5</v>
          </cell>
        </row>
        <row r="17">
          <cell r="C17">
            <v>5</v>
          </cell>
          <cell r="D17">
            <v>5</v>
          </cell>
          <cell r="E17">
            <v>5</v>
          </cell>
          <cell r="F17">
            <v>5</v>
          </cell>
          <cell r="G17">
            <v>5</v>
          </cell>
          <cell r="H17">
            <v>5</v>
          </cell>
          <cell r="I17">
            <v>5</v>
          </cell>
          <cell r="J17">
            <v>5</v>
          </cell>
          <cell r="K17">
            <v>5</v>
          </cell>
          <cell r="L17">
            <v>5</v>
          </cell>
        </row>
        <row r="18">
          <cell r="C18">
            <v>5</v>
          </cell>
          <cell r="D18">
            <v>5</v>
          </cell>
          <cell r="E18">
            <v>5</v>
          </cell>
          <cell r="F18">
            <v>5</v>
          </cell>
          <cell r="G18">
            <v>5</v>
          </cell>
          <cell r="H18">
            <v>5</v>
          </cell>
          <cell r="I18">
            <v>5</v>
          </cell>
          <cell r="J18">
            <v>5</v>
          </cell>
          <cell r="K18">
            <v>5</v>
          </cell>
          <cell r="L18">
            <v>5</v>
          </cell>
        </row>
        <row r="19">
          <cell r="C19">
            <v>5</v>
          </cell>
          <cell r="D19">
            <v>5</v>
          </cell>
          <cell r="E19">
            <v>5</v>
          </cell>
          <cell r="F19">
            <v>5</v>
          </cell>
          <cell r="G19">
            <v>5</v>
          </cell>
          <cell r="H19">
            <v>5</v>
          </cell>
          <cell r="I19">
            <v>5</v>
          </cell>
          <cell r="J19">
            <v>5</v>
          </cell>
          <cell r="K19">
            <v>5</v>
          </cell>
          <cell r="L19">
            <v>5</v>
          </cell>
        </row>
        <row r="20">
          <cell r="C20">
            <v>5</v>
          </cell>
          <cell r="D20">
            <v>5</v>
          </cell>
          <cell r="E20">
            <v>5</v>
          </cell>
          <cell r="F20">
            <v>5</v>
          </cell>
          <cell r="G20">
            <v>5</v>
          </cell>
          <cell r="H20">
            <v>5</v>
          </cell>
          <cell r="I20">
            <v>5</v>
          </cell>
          <cell r="J20">
            <v>5</v>
          </cell>
          <cell r="K20">
            <v>5</v>
          </cell>
          <cell r="L20">
            <v>5</v>
          </cell>
        </row>
        <row r="21">
          <cell r="C21">
            <v>5</v>
          </cell>
          <cell r="D21">
            <v>5</v>
          </cell>
          <cell r="E21">
            <v>5</v>
          </cell>
          <cell r="F21">
            <v>5</v>
          </cell>
          <cell r="G21">
            <v>5</v>
          </cell>
          <cell r="H21">
            <v>5</v>
          </cell>
          <cell r="I21">
            <v>5</v>
          </cell>
          <cell r="J21">
            <v>5</v>
          </cell>
          <cell r="K21">
            <v>5</v>
          </cell>
          <cell r="L21">
            <v>5</v>
          </cell>
        </row>
        <row r="22">
          <cell r="C22">
            <v>5</v>
          </cell>
          <cell r="D22">
            <v>5</v>
          </cell>
          <cell r="E22">
            <v>5</v>
          </cell>
          <cell r="F22">
            <v>5</v>
          </cell>
          <cell r="G22">
            <v>5</v>
          </cell>
          <cell r="H22">
            <v>5</v>
          </cell>
          <cell r="I22">
            <v>5</v>
          </cell>
          <cell r="J22">
            <v>5</v>
          </cell>
          <cell r="K22">
            <v>5</v>
          </cell>
          <cell r="L22">
            <v>5</v>
          </cell>
        </row>
        <row r="23">
          <cell r="C23">
            <v>5</v>
          </cell>
          <cell r="D23">
            <v>5</v>
          </cell>
          <cell r="E23">
            <v>5</v>
          </cell>
          <cell r="F23">
            <v>5</v>
          </cell>
          <cell r="G23">
            <v>5</v>
          </cell>
          <cell r="H23">
            <v>5</v>
          </cell>
          <cell r="I23">
            <v>5</v>
          </cell>
          <cell r="J23">
            <v>5</v>
          </cell>
          <cell r="K23">
            <v>5</v>
          </cell>
          <cell r="L23">
            <v>5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10</v>
          </cell>
          <cell r="I27">
            <v>10</v>
          </cell>
          <cell r="J27">
            <v>10</v>
          </cell>
          <cell r="K27">
            <v>10</v>
          </cell>
          <cell r="L27">
            <v>10</v>
          </cell>
        </row>
        <row r="28">
          <cell r="C28">
            <v>-2.0364675298172568</v>
          </cell>
          <cell r="D28">
            <v>-0.33941125496954272</v>
          </cell>
          <cell r="E28">
            <v>-0.93338095116624265</v>
          </cell>
          <cell r="F28">
            <v>-0.93338095116624265</v>
          </cell>
          <cell r="G28">
            <v>-0.33941125496954272</v>
          </cell>
          <cell r="H28">
            <v>0</v>
          </cell>
          <cell r="I28">
            <v>0</v>
          </cell>
          <cell r="J28">
            <v>-0.16970562748477142</v>
          </cell>
          <cell r="K28">
            <v>0.16970562748477142</v>
          </cell>
          <cell r="L28">
            <v>0</v>
          </cell>
        </row>
        <row r="29">
          <cell r="C29">
            <v>10</v>
          </cell>
          <cell r="D29">
            <v>10</v>
          </cell>
          <cell r="E29">
            <v>10</v>
          </cell>
          <cell r="F29">
            <v>10</v>
          </cell>
          <cell r="G29">
            <v>10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C30">
            <v>5</v>
          </cell>
          <cell r="D30">
            <v>5</v>
          </cell>
          <cell r="E30">
            <v>5</v>
          </cell>
          <cell r="F30">
            <v>5</v>
          </cell>
          <cell r="G30">
            <v>5</v>
          </cell>
          <cell r="H30">
            <v>5</v>
          </cell>
          <cell r="I30">
            <v>5</v>
          </cell>
          <cell r="J30">
            <v>5</v>
          </cell>
          <cell r="K30">
            <v>5</v>
          </cell>
          <cell r="L30">
            <v>5</v>
          </cell>
        </row>
        <row r="31">
          <cell r="C31">
            <v>5</v>
          </cell>
          <cell r="D31">
            <v>5</v>
          </cell>
          <cell r="E31">
            <v>5</v>
          </cell>
          <cell r="F31">
            <v>5</v>
          </cell>
          <cell r="G31">
            <v>5</v>
          </cell>
          <cell r="H31">
            <v>5</v>
          </cell>
          <cell r="I31">
            <v>5</v>
          </cell>
          <cell r="J31">
            <v>5</v>
          </cell>
          <cell r="K31">
            <v>5</v>
          </cell>
          <cell r="L31">
            <v>5</v>
          </cell>
        </row>
        <row r="32">
          <cell r="C32">
            <v>5</v>
          </cell>
          <cell r="D32">
            <v>5</v>
          </cell>
          <cell r="E32">
            <v>5</v>
          </cell>
          <cell r="F32">
            <v>5</v>
          </cell>
          <cell r="G32">
            <v>5</v>
          </cell>
          <cell r="H32">
            <v>5</v>
          </cell>
          <cell r="I32">
            <v>5</v>
          </cell>
          <cell r="J32">
            <v>5</v>
          </cell>
          <cell r="K32">
            <v>5</v>
          </cell>
          <cell r="L32">
            <v>5</v>
          </cell>
        </row>
        <row r="33">
          <cell r="C33">
            <v>5</v>
          </cell>
          <cell r="D33">
            <v>5</v>
          </cell>
          <cell r="E33">
            <v>5</v>
          </cell>
          <cell r="F33">
            <v>5</v>
          </cell>
          <cell r="G33">
            <v>5</v>
          </cell>
          <cell r="H33">
            <v>5</v>
          </cell>
          <cell r="I33">
            <v>5</v>
          </cell>
          <cell r="J33">
            <v>5</v>
          </cell>
          <cell r="K33">
            <v>5</v>
          </cell>
          <cell r="L33">
            <v>5</v>
          </cell>
        </row>
        <row r="34">
          <cell r="C34">
            <v>5</v>
          </cell>
          <cell r="D34">
            <v>5</v>
          </cell>
          <cell r="E34">
            <v>5</v>
          </cell>
          <cell r="F34">
            <v>5</v>
          </cell>
          <cell r="G34">
            <v>5</v>
          </cell>
          <cell r="H34">
            <v>5</v>
          </cell>
          <cell r="I34">
            <v>5</v>
          </cell>
          <cell r="J34">
            <v>5</v>
          </cell>
          <cell r="K34">
            <v>5</v>
          </cell>
          <cell r="L34">
            <v>5</v>
          </cell>
        </row>
        <row r="35">
          <cell r="C35">
            <v>5</v>
          </cell>
          <cell r="D35">
            <v>5</v>
          </cell>
          <cell r="E35">
            <v>5</v>
          </cell>
          <cell r="F35">
            <v>5</v>
          </cell>
          <cell r="G35">
            <v>5</v>
          </cell>
          <cell r="H35">
            <v>5</v>
          </cell>
          <cell r="I35">
            <v>5</v>
          </cell>
          <cell r="J35">
            <v>5</v>
          </cell>
          <cell r="K35">
            <v>5</v>
          </cell>
          <cell r="L35">
            <v>5</v>
          </cell>
        </row>
        <row r="36">
          <cell r="C36">
            <v>5</v>
          </cell>
          <cell r="D36">
            <v>5</v>
          </cell>
          <cell r="E36">
            <v>5</v>
          </cell>
          <cell r="F36">
            <v>5</v>
          </cell>
          <cell r="G36">
            <v>5</v>
          </cell>
          <cell r="H36">
            <v>5</v>
          </cell>
          <cell r="I36">
            <v>5</v>
          </cell>
          <cell r="J36">
            <v>5</v>
          </cell>
          <cell r="K36">
            <v>5</v>
          </cell>
          <cell r="L36">
            <v>5</v>
          </cell>
        </row>
        <row r="37">
          <cell r="C37">
            <v>5</v>
          </cell>
          <cell r="D37">
            <v>5</v>
          </cell>
          <cell r="E37">
            <v>5</v>
          </cell>
          <cell r="F37">
            <v>5</v>
          </cell>
          <cell r="G37">
            <v>5</v>
          </cell>
          <cell r="H37">
            <v>5</v>
          </cell>
          <cell r="I37">
            <v>5</v>
          </cell>
          <cell r="J37">
            <v>5</v>
          </cell>
          <cell r="K37">
            <v>5</v>
          </cell>
          <cell r="L37">
            <v>5</v>
          </cell>
        </row>
        <row r="38">
          <cell r="C38">
            <v>5</v>
          </cell>
          <cell r="D38">
            <v>5</v>
          </cell>
          <cell r="E38">
            <v>5</v>
          </cell>
          <cell r="F38">
            <v>5</v>
          </cell>
          <cell r="G38">
            <v>5</v>
          </cell>
          <cell r="H38">
            <v>5</v>
          </cell>
          <cell r="I38">
            <v>5</v>
          </cell>
          <cell r="J38">
            <v>5</v>
          </cell>
          <cell r="K38">
            <v>5</v>
          </cell>
          <cell r="L38">
            <v>5</v>
          </cell>
        </row>
        <row r="39">
          <cell r="C39">
            <v>5</v>
          </cell>
          <cell r="D39">
            <v>5</v>
          </cell>
          <cell r="E39">
            <v>5</v>
          </cell>
          <cell r="F39">
            <v>5</v>
          </cell>
          <cell r="G39">
            <v>5</v>
          </cell>
          <cell r="H39">
            <v>5</v>
          </cell>
          <cell r="I39">
            <v>5</v>
          </cell>
          <cell r="J39">
            <v>5</v>
          </cell>
          <cell r="K39">
            <v>5</v>
          </cell>
          <cell r="L39">
            <v>5</v>
          </cell>
        </row>
        <row r="40">
          <cell r="C40">
            <v>5</v>
          </cell>
          <cell r="D40">
            <v>5</v>
          </cell>
          <cell r="E40">
            <v>5</v>
          </cell>
          <cell r="F40">
            <v>5</v>
          </cell>
          <cell r="G40">
            <v>5</v>
          </cell>
          <cell r="H40">
            <v>5</v>
          </cell>
          <cell r="I40">
            <v>5</v>
          </cell>
          <cell r="J40">
            <v>5</v>
          </cell>
          <cell r="K40">
            <v>5</v>
          </cell>
          <cell r="L40">
            <v>5</v>
          </cell>
        </row>
        <row r="41">
          <cell r="C41">
            <v>5</v>
          </cell>
          <cell r="D41">
            <v>5</v>
          </cell>
          <cell r="E41">
            <v>5</v>
          </cell>
          <cell r="F41">
            <v>5</v>
          </cell>
          <cell r="G41">
            <v>5</v>
          </cell>
          <cell r="H41">
            <v>5</v>
          </cell>
          <cell r="I41">
            <v>5</v>
          </cell>
          <cell r="J41">
            <v>5</v>
          </cell>
          <cell r="K41">
            <v>5</v>
          </cell>
          <cell r="L41">
            <v>5</v>
          </cell>
        </row>
        <row r="42">
          <cell r="C42">
            <v>5</v>
          </cell>
          <cell r="D42">
            <v>5</v>
          </cell>
          <cell r="E42">
            <v>5</v>
          </cell>
          <cell r="F42">
            <v>5</v>
          </cell>
          <cell r="G42">
            <v>5</v>
          </cell>
          <cell r="H42">
            <v>5</v>
          </cell>
          <cell r="I42">
            <v>5</v>
          </cell>
          <cell r="J42">
            <v>5</v>
          </cell>
          <cell r="K42">
            <v>5</v>
          </cell>
          <cell r="L42">
            <v>5</v>
          </cell>
        </row>
        <row r="43">
          <cell r="C43">
            <v>5</v>
          </cell>
          <cell r="D43">
            <v>5</v>
          </cell>
          <cell r="E43">
            <v>5</v>
          </cell>
          <cell r="F43">
            <v>5</v>
          </cell>
          <cell r="G43">
            <v>5</v>
          </cell>
          <cell r="H43">
            <v>5</v>
          </cell>
          <cell r="I43">
            <v>5</v>
          </cell>
          <cell r="J43">
            <v>5</v>
          </cell>
          <cell r="K43">
            <v>5</v>
          </cell>
          <cell r="L43">
            <v>5</v>
          </cell>
        </row>
        <row r="44">
          <cell r="C44">
            <v>5</v>
          </cell>
          <cell r="D44">
            <v>5</v>
          </cell>
          <cell r="E44">
            <v>5</v>
          </cell>
          <cell r="F44">
            <v>5</v>
          </cell>
          <cell r="G44">
            <v>5</v>
          </cell>
          <cell r="H44">
            <v>5</v>
          </cell>
          <cell r="I44">
            <v>5</v>
          </cell>
          <cell r="J44">
            <v>5</v>
          </cell>
          <cell r="K44">
            <v>5</v>
          </cell>
          <cell r="L44">
            <v>5</v>
          </cell>
        </row>
        <row r="45">
          <cell r="C45">
            <v>5</v>
          </cell>
          <cell r="D45">
            <v>5</v>
          </cell>
          <cell r="E45">
            <v>5</v>
          </cell>
          <cell r="F45">
            <v>5</v>
          </cell>
          <cell r="G45">
            <v>5</v>
          </cell>
          <cell r="H45">
            <v>5</v>
          </cell>
          <cell r="I45">
            <v>5</v>
          </cell>
          <cell r="J45">
            <v>5</v>
          </cell>
          <cell r="K45">
            <v>5</v>
          </cell>
          <cell r="L45">
            <v>5</v>
          </cell>
        </row>
        <row r="46">
          <cell r="C46">
            <v>5</v>
          </cell>
          <cell r="D46">
            <v>5</v>
          </cell>
          <cell r="E46">
            <v>5</v>
          </cell>
          <cell r="F46">
            <v>5</v>
          </cell>
          <cell r="G46">
            <v>5</v>
          </cell>
          <cell r="H46">
            <v>5</v>
          </cell>
          <cell r="I46">
            <v>5</v>
          </cell>
          <cell r="J46">
            <v>5</v>
          </cell>
          <cell r="K46">
            <v>5</v>
          </cell>
          <cell r="L46">
            <v>5</v>
          </cell>
        </row>
        <row r="50">
          <cell r="C50">
            <v>5</v>
          </cell>
          <cell r="D50">
            <v>5</v>
          </cell>
          <cell r="E50">
            <v>5</v>
          </cell>
          <cell r="F50">
            <v>5</v>
          </cell>
          <cell r="G50">
            <v>5</v>
          </cell>
          <cell r="H50">
            <v>5</v>
          </cell>
          <cell r="I50">
            <v>5</v>
          </cell>
          <cell r="J50">
            <v>5</v>
          </cell>
          <cell r="K50">
            <v>5</v>
          </cell>
          <cell r="L50">
            <v>5</v>
          </cell>
          <cell r="M50">
            <v>5</v>
          </cell>
          <cell r="N50">
            <v>5</v>
          </cell>
          <cell r="O50">
            <v>5</v>
          </cell>
          <cell r="P50">
            <v>5</v>
          </cell>
          <cell r="Q50">
            <v>5</v>
          </cell>
          <cell r="R50">
            <v>5</v>
          </cell>
          <cell r="S50">
            <v>5</v>
          </cell>
          <cell r="T50">
            <v>5</v>
          </cell>
          <cell r="U50">
            <v>5</v>
          </cell>
          <cell r="V50">
            <v>5</v>
          </cell>
        </row>
        <row r="51">
          <cell r="C51">
            <v>5</v>
          </cell>
          <cell r="D51">
            <v>5</v>
          </cell>
          <cell r="E51">
            <v>5</v>
          </cell>
          <cell r="F51">
            <v>5</v>
          </cell>
          <cell r="G51">
            <v>5</v>
          </cell>
          <cell r="H51">
            <v>5</v>
          </cell>
          <cell r="I51">
            <v>5</v>
          </cell>
          <cell r="J51">
            <v>5</v>
          </cell>
          <cell r="K51">
            <v>5</v>
          </cell>
          <cell r="L51">
            <v>5</v>
          </cell>
          <cell r="M51">
            <v>5</v>
          </cell>
          <cell r="N51">
            <v>5</v>
          </cell>
          <cell r="O51">
            <v>5</v>
          </cell>
          <cell r="P51">
            <v>5</v>
          </cell>
          <cell r="Q51">
            <v>5</v>
          </cell>
          <cell r="R51">
            <v>5</v>
          </cell>
          <cell r="S51">
            <v>5</v>
          </cell>
          <cell r="T51">
            <v>5</v>
          </cell>
          <cell r="U51">
            <v>5</v>
          </cell>
          <cell r="V51">
            <v>5</v>
          </cell>
        </row>
        <row r="52">
          <cell r="C52">
            <v>5</v>
          </cell>
          <cell r="D52">
            <v>5</v>
          </cell>
          <cell r="E52">
            <v>5</v>
          </cell>
          <cell r="F52">
            <v>5</v>
          </cell>
          <cell r="G52">
            <v>5</v>
          </cell>
          <cell r="H52">
            <v>5</v>
          </cell>
          <cell r="I52">
            <v>5</v>
          </cell>
          <cell r="J52">
            <v>5</v>
          </cell>
          <cell r="K52">
            <v>5</v>
          </cell>
          <cell r="L52">
            <v>5</v>
          </cell>
          <cell r="M52">
            <v>5</v>
          </cell>
          <cell r="N52">
            <v>5</v>
          </cell>
          <cell r="O52">
            <v>5</v>
          </cell>
          <cell r="P52">
            <v>5</v>
          </cell>
          <cell r="Q52">
            <v>5</v>
          </cell>
          <cell r="R52">
            <v>5</v>
          </cell>
          <cell r="S52">
            <v>5</v>
          </cell>
          <cell r="T52">
            <v>5</v>
          </cell>
          <cell r="U52">
            <v>5</v>
          </cell>
          <cell r="V52">
            <v>5</v>
          </cell>
        </row>
        <row r="53">
          <cell r="C53">
            <v>5</v>
          </cell>
          <cell r="D53">
            <v>5</v>
          </cell>
          <cell r="E53">
            <v>5</v>
          </cell>
          <cell r="F53">
            <v>5</v>
          </cell>
          <cell r="G53">
            <v>5</v>
          </cell>
          <cell r="H53">
            <v>5</v>
          </cell>
          <cell r="I53">
            <v>5</v>
          </cell>
          <cell r="J53">
            <v>5</v>
          </cell>
          <cell r="K53">
            <v>5</v>
          </cell>
          <cell r="L53">
            <v>5</v>
          </cell>
          <cell r="M53">
            <v>5</v>
          </cell>
          <cell r="N53">
            <v>5</v>
          </cell>
          <cell r="O53">
            <v>5</v>
          </cell>
          <cell r="P53">
            <v>5</v>
          </cell>
          <cell r="Q53">
            <v>5</v>
          </cell>
          <cell r="R53">
            <v>5</v>
          </cell>
          <cell r="S53">
            <v>5</v>
          </cell>
          <cell r="T53">
            <v>5</v>
          </cell>
          <cell r="U53">
            <v>5</v>
          </cell>
          <cell r="V53">
            <v>5</v>
          </cell>
        </row>
        <row r="54">
          <cell r="C54">
            <v>5</v>
          </cell>
          <cell r="D54">
            <v>5</v>
          </cell>
          <cell r="E54">
            <v>5</v>
          </cell>
          <cell r="F54">
            <v>5</v>
          </cell>
          <cell r="G54">
            <v>5</v>
          </cell>
          <cell r="H54">
            <v>5</v>
          </cell>
          <cell r="I54">
            <v>5</v>
          </cell>
          <cell r="J54">
            <v>5</v>
          </cell>
          <cell r="K54">
            <v>5</v>
          </cell>
          <cell r="L54">
            <v>5</v>
          </cell>
          <cell r="M54">
            <v>5</v>
          </cell>
          <cell r="N54">
            <v>5</v>
          </cell>
          <cell r="O54">
            <v>5</v>
          </cell>
          <cell r="P54">
            <v>5</v>
          </cell>
          <cell r="Q54">
            <v>5</v>
          </cell>
          <cell r="R54">
            <v>5</v>
          </cell>
          <cell r="S54">
            <v>5</v>
          </cell>
          <cell r="T54">
            <v>5</v>
          </cell>
          <cell r="U54">
            <v>5</v>
          </cell>
          <cell r="V54">
            <v>5</v>
          </cell>
        </row>
        <row r="55">
          <cell r="C55">
            <v>5</v>
          </cell>
          <cell r="D55">
            <v>5</v>
          </cell>
          <cell r="E55">
            <v>5</v>
          </cell>
          <cell r="F55">
            <v>5</v>
          </cell>
          <cell r="G55">
            <v>5</v>
          </cell>
          <cell r="H55">
            <v>5</v>
          </cell>
          <cell r="I55">
            <v>5</v>
          </cell>
          <cell r="J55">
            <v>5</v>
          </cell>
          <cell r="K55">
            <v>5</v>
          </cell>
          <cell r="L55">
            <v>5</v>
          </cell>
          <cell r="M55">
            <v>5</v>
          </cell>
          <cell r="N55">
            <v>5</v>
          </cell>
          <cell r="O55">
            <v>5</v>
          </cell>
          <cell r="P55">
            <v>5</v>
          </cell>
          <cell r="Q55">
            <v>5</v>
          </cell>
          <cell r="R55">
            <v>5</v>
          </cell>
          <cell r="S55">
            <v>5</v>
          </cell>
          <cell r="T55">
            <v>5</v>
          </cell>
          <cell r="U55">
            <v>5</v>
          </cell>
          <cell r="V55">
            <v>5</v>
          </cell>
        </row>
        <row r="56">
          <cell r="C56">
            <v>5</v>
          </cell>
          <cell r="D56">
            <v>5</v>
          </cell>
          <cell r="E56">
            <v>5</v>
          </cell>
          <cell r="F56">
            <v>5</v>
          </cell>
          <cell r="G56">
            <v>5</v>
          </cell>
          <cell r="H56">
            <v>5</v>
          </cell>
          <cell r="I56">
            <v>5</v>
          </cell>
          <cell r="J56">
            <v>5</v>
          </cell>
          <cell r="K56">
            <v>5</v>
          </cell>
          <cell r="L56">
            <v>5</v>
          </cell>
          <cell r="M56">
            <v>5</v>
          </cell>
          <cell r="N56">
            <v>5</v>
          </cell>
          <cell r="O56">
            <v>5</v>
          </cell>
          <cell r="P56">
            <v>5</v>
          </cell>
          <cell r="Q56">
            <v>5</v>
          </cell>
          <cell r="R56">
            <v>5</v>
          </cell>
          <cell r="S56">
            <v>5</v>
          </cell>
          <cell r="T56">
            <v>5</v>
          </cell>
          <cell r="U56">
            <v>5</v>
          </cell>
          <cell r="V56">
            <v>5</v>
          </cell>
        </row>
        <row r="57">
          <cell r="C57">
            <v>5</v>
          </cell>
          <cell r="D57">
            <v>5</v>
          </cell>
          <cell r="E57">
            <v>5</v>
          </cell>
          <cell r="F57">
            <v>5</v>
          </cell>
          <cell r="G57">
            <v>5</v>
          </cell>
          <cell r="H57">
            <v>5</v>
          </cell>
          <cell r="I57">
            <v>5</v>
          </cell>
          <cell r="J57">
            <v>5</v>
          </cell>
          <cell r="K57">
            <v>5</v>
          </cell>
          <cell r="L57">
            <v>5</v>
          </cell>
          <cell r="M57">
            <v>5</v>
          </cell>
          <cell r="N57">
            <v>5</v>
          </cell>
          <cell r="O57">
            <v>5</v>
          </cell>
          <cell r="P57">
            <v>5</v>
          </cell>
          <cell r="Q57">
            <v>5</v>
          </cell>
          <cell r="R57">
            <v>5</v>
          </cell>
          <cell r="S57">
            <v>5</v>
          </cell>
          <cell r="T57">
            <v>5</v>
          </cell>
          <cell r="U57">
            <v>5</v>
          </cell>
          <cell r="V57">
            <v>5</v>
          </cell>
        </row>
        <row r="58">
          <cell r="C58">
            <v>5</v>
          </cell>
          <cell r="D58">
            <v>5</v>
          </cell>
          <cell r="E58">
            <v>5</v>
          </cell>
          <cell r="F58">
            <v>5</v>
          </cell>
          <cell r="G58">
            <v>5</v>
          </cell>
          <cell r="H58">
            <v>5</v>
          </cell>
          <cell r="I58">
            <v>5</v>
          </cell>
          <cell r="J58">
            <v>5</v>
          </cell>
          <cell r="K58">
            <v>5</v>
          </cell>
          <cell r="L58">
            <v>5</v>
          </cell>
          <cell r="M58">
            <v>5</v>
          </cell>
          <cell r="N58">
            <v>5</v>
          </cell>
          <cell r="O58">
            <v>5</v>
          </cell>
          <cell r="P58">
            <v>5</v>
          </cell>
          <cell r="Q58">
            <v>5</v>
          </cell>
          <cell r="R58">
            <v>5</v>
          </cell>
          <cell r="S58">
            <v>5</v>
          </cell>
          <cell r="T58">
            <v>5</v>
          </cell>
          <cell r="U58">
            <v>5</v>
          </cell>
          <cell r="V58">
            <v>5</v>
          </cell>
        </row>
        <row r="59">
          <cell r="C59">
            <v>5</v>
          </cell>
          <cell r="D59">
            <v>5</v>
          </cell>
          <cell r="E59">
            <v>5</v>
          </cell>
          <cell r="F59">
            <v>5</v>
          </cell>
          <cell r="G59">
            <v>5</v>
          </cell>
          <cell r="H59">
            <v>5</v>
          </cell>
          <cell r="I59">
            <v>5</v>
          </cell>
          <cell r="J59">
            <v>5</v>
          </cell>
          <cell r="K59">
            <v>5</v>
          </cell>
          <cell r="L59">
            <v>5</v>
          </cell>
          <cell r="M59">
            <v>5</v>
          </cell>
          <cell r="N59">
            <v>5</v>
          </cell>
          <cell r="O59">
            <v>5</v>
          </cell>
          <cell r="P59">
            <v>5</v>
          </cell>
          <cell r="Q59">
            <v>5</v>
          </cell>
          <cell r="R59">
            <v>5</v>
          </cell>
          <cell r="S59">
            <v>5</v>
          </cell>
          <cell r="T59">
            <v>5</v>
          </cell>
          <cell r="U59">
            <v>5</v>
          </cell>
          <cell r="V59">
            <v>5</v>
          </cell>
        </row>
        <row r="60">
          <cell r="C60">
            <v>5</v>
          </cell>
          <cell r="D60">
            <v>5</v>
          </cell>
          <cell r="E60">
            <v>5</v>
          </cell>
          <cell r="F60">
            <v>5</v>
          </cell>
          <cell r="G60">
            <v>5</v>
          </cell>
          <cell r="H60">
            <v>5</v>
          </cell>
          <cell r="I60">
            <v>5</v>
          </cell>
          <cell r="J60">
            <v>5</v>
          </cell>
          <cell r="K60">
            <v>5</v>
          </cell>
          <cell r="L60">
            <v>5</v>
          </cell>
          <cell r="M60">
            <v>5</v>
          </cell>
          <cell r="N60">
            <v>5</v>
          </cell>
          <cell r="O60">
            <v>5</v>
          </cell>
          <cell r="P60">
            <v>5</v>
          </cell>
          <cell r="Q60">
            <v>5</v>
          </cell>
          <cell r="R60">
            <v>5</v>
          </cell>
          <cell r="S60">
            <v>5</v>
          </cell>
          <cell r="T60">
            <v>5</v>
          </cell>
          <cell r="U60">
            <v>5</v>
          </cell>
          <cell r="V60">
            <v>5</v>
          </cell>
        </row>
        <row r="61">
          <cell r="C61">
            <v>5</v>
          </cell>
          <cell r="D61">
            <v>5</v>
          </cell>
          <cell r="E61">
            <v>5</v>
          </cell>
          <cell r="F61">
            <v>5</v>
          </cell>
          <cell r="G61">
            <v>5</v>
          </cell>
          <cell r="H61">
            <v>5</v>
          </cell>
          <cell r="I61">
            <v>5</v>
          </cell>
          <cell r="J61">
            <v>5</v>
          </cell>
          <cell r="K61">
            <v>5</v>
          </cell>
          <cell r="L61">
            <v>5</v>
          </cell>
          <cell r="M61">
            <v>5</v>
          </cell>
          <cell r="N61">
            <v>5</v>
          </cell>
          <cell r="O61">
            <v>5</v>
          </cell>
          <cell r="P61">
            <v>5</v>
          </cell>
          <cell r="Q61">
            <v>5</v>
          </cell>
          <cell r="R61">
            <v>5</v>
          </cell>
          <cell r="S61">
            <v>5</v>
          </cell>
          <cell r="T61">
            <v>5</v>
          </cell>
          <cell r="U61">
            <v>5</v>
          </cell>
          <cell r="V61">
            <v>5</v>
          </cell>
        </row>
        <row r="62">
          <cell r="C62">
            <v>5</v>
          </cell>
          <cell r="D62">
            <v>5</v>
          </cell>
          <cell r="E62">
            <v>5</v>
          </cell>
          <cell r="F62">
            <v>5</v>
          </cell>
          <cell r="G62">
            <v>5</v>
          </cell>
          <cell r="H62">
            <v>5</v>
          </cell>
          <cell r="I62">
            <v>5</v>
          </cell>
          <cell r="J62">
            <v>5</v>
          </cell>
          <cell r="K62">
            <v>5</v>
          </cell>
          <cell r="L62">
            <v>5</v>
          </cell>
          <cell r="M62">
            <v>5</v>
          </cell>
          <cell r="N62">
            <v>5</v>
          </cell>
          <cell r="O62">
            <v>5</v>
          </cell>
          <cell r="P62">
            <v>5</v>
          </cell>
          <cell r="Q62">
            <v>5</v>
          </cell>
          <cell r="R62">
            <v>5</v>
          </cell>
          <cell r="S62">
            <v>5</v>
          </cell>
          <cell r="T62">
            <v>5</v>
          </cell>
          <cell r="U62">
            <v>5</v>
          </cell>
          <cell r="V62">
            <v>5</v>
          </cell>
        </row>
        <row r="63">
          <cell r="C63">
            <v>5</v>
          </cell>
          <cell r="D63">
            <v>5</v>
          </cell>
          <cell r="E63">
            <v>5</v>
          </cell>
          <cell r="F63">
            <v>5</v>
          </cell>
          <cell r="G63">
            <v>5</v>
          </cell>
          <cell r="H63">
            <v>5</v>
          </cell>
          <cell r="I63">
            <v>5</v>
          </cell>
          <cell r="J63">
            <v>5</v>
          </cell>
          <cell r="K63">
            <v>5</v>
          </cell>
          <cell r="L63">
            <v>5</v>
          </cell>
          <cell r="M63">
            <v>5</v>
          </cell>
          <cell r="N63">
            <v>5</v>
          </cell>
          <cell r="O63">
            <v>5</v>
          </cell>
          <cell r="P63">
            <v>5</v>
          </cell>
          <cell r="Q63">
            <v>5</v>
          </cell>
          <cell r="R63">
            <v>5</v>
          </cell>
          <cell r="S63">
            <v>5</v>
          </cell>
          <cell r="T63">
            <v>5</v>
          </cell>
          <cell r="U63">
            <v>5</v>
          </cell>
          <cell r="V63">
            <v>5</v>
          </cell>
        </row>
        <row r="64">
          <cell r="C64">
            <v>5</v>
          </cell>
          <cell r="D64">
            <v>5</v>
          </cell>
          <cell r="E64">
            <v>5</v>
          </cell>
          <cell r="F64">
            <v>5</v>
          </cell>
          <cell r="G64">
            <v>5</v>
          </cell>
          <cell r="H64">
            <v>5</v>
          </cell>
          <cell r="I64">
            <v>5</v>
          </cell>
          <cell r="J64">
            <v>5</v>
          </cell>
          <cell r="K64">
            <v>5</v>
          </cell>
          <cell r="L64">
            <v>5</v>
          </cell>
          <cell r="M64">
            <v>5</v>
          </cell>
          <cell r="N64">
            <v>5</v>
          </cell>
          <cell r="O64">
            <v>5</v>
          </cell>
          <cell r="P64">
            <v>5</v>
          </cell>
          <cell r="Q64">
            <v>5</v>
          </cell>
          <cell r="R64">
            <v>5</v>
          </cell>
          <cell r="S64">
            <v>5</v>
          </cell>
          <cell r="T64">
            <v>5</v>
          </cell>
          <cell r="U64">
            <v>5</v>
          </cell>
          <cell r="V64">
            <v>5</v>
          </cell>
        </row>
        <row r="65">
          <cell r="C65">
            <v>5</v>
          </cell>
          <cell r="D65">
            <v>5</v>
          </cell>
          <cell r="E65">
            <v>5</v>
          </cell>
          <cell r="F65">
            <v>5</v>
          </cell>
          <cell r="G65">
            <v>5</v>
          </cell>
          <cell r="H65">
            <v>5</v>
          </cell>
          <cell r="I65">
            <v>5</v>
          </cell>
          <cell r="J65">
            <v>5</v>
          </cell>
          <cell r="K65">
            <v>5</v>
          </cell>
          <cell r="L65">
            <v>5</v>
          </cell>
          <cell r="M65">
            <v>5</v>
          </cell>
          <cell r="N65">
            <v>5</v>
          </cell>
          <cell r="O65">
            <v>5</v>
          </cell>
          <cell r="P65">
            <v>5</v>
          </cell>
          <cell r="Q65">
            <v>5</v>
          </cell>
          <cell r="R65">
            <v>5</v>
          </cell>
          <cell r="S65">
            <v>5</v>
          </cell>
          <cell r="T65">
            <v>5</v>
          </cell>
          <cell r="U65">
            <v>5</v>
          </cell>
          <cell r="V65">
            <v>5</v>
          </cell>
        </row>
        <row r="66">
          <cell r="C66">
            <v>5</v>
          </cell>
          <cell r="D66">
            <v>5</v>
          </cell>
          <cell r="E66">
            <v>5</v>
          </cell>
          <cell r="F66">
            <v>5</v>
          </cell>
          <cell r="G66">
            <v>5</v>
          </cell>
          <cell r="H66">
            <v>5</v>
          </cell>
          <cell r="I66">
            <v>5</v>
          </cell>
          <cell r="J66">
            <v>5</v>
          </cell>
          <cell r="K66">
            <v>5</v>
          </cell>
          <cell r="L66">
            <v>5</v>
          </cell>
          <cell r="M66">
            <v>5</v>
          </cell>
          <cell r="N66">
            <v>5</v>
          </cell>
          <cell r="O66">
            <v>5</v>
          </cell>
          <cell r="P66">
            <v>5</v>
          </cell>
          <cell r="Q66">
            <v>5</v>
          </cell>
          <cell r="R66">
            <v>5</v>
          </cell>
          <cell r="S66">
            <v>5</v>
          </cell>
          <cell r="T66">
            <v>5</v>
          </cell>
          <cell r="U66">
            <v>5</v>
          </cell>
          <cell r="V66">
            <v>5</v>
          </cell>
        </row>
        <row r="67">
          <cell r="C67">
            <v>5</v>
          </cell>
          <cell r="D67">
            <v>5</v>
          </cell>
          <cell r="E67">
            <v>5</v>
          </cell>
          <cell r="F67">
            <v>5</v>
          </cell>
          <cell r="G67">
            <v>5</v>
          </cell>
          <cell r="H67">
            <v>5</v>
          </cell>
          <cell r="I67">
            <v>5</v>
          </cell>
          <cell r="J67">
            <v>5</v>
          </cell>
          <cell r="K67">
            <v>5</v>
          </cell>
          <cell r="L67">
            <v>5</v>
          </cell>
          <cell r="M67">
            <v>5</v>
          </cell>
          <cell r="N67">
            <v>5</v>
          </cell>
          <cell r="O67">
            <v>5</v>
          </cell>
          <cell r="P67">
            <v>5</v>
          </cell>
          <cell r="Q67">
            <v>5</v>
          </cell>
          <cell r="R67">
            <v>5</v>
          </cell>
          <cell r="S67">
            <v>5</v>
          </cell>
          <cell r="T67">
            <v>5</v>
          </cell>
          <cell r="U67">
            <v>5</v>
          </cell>
          <cell r="V67">
            <v>5</v>
          </cell>
        </row>
        <row r="68">
          <cell r="C68">
            <v>5</v>
          </cell>
          <cell r="D68">
            <v>5</v>
          </cell>
          <cell r="E68">
            <v>5</v>
          </cell>
          <cell r="F68">
            <v>5</v>
          </cell>
          <cell r="G68">
            <v>5</v>
          </cell>
          <cell r="H68">
            <v>5</v>
          </cell>
          <cell r="I68">
            <v>5</v>
          </cell>
          <cell r="J68">
            <v>5</v>
          </cell>
          <cell r="K68">
            <v>5</v>
          </cell>
          <cell r="L68">
            <v>5</v>
          </cell>
          <cell r="M68">
            <v>5</v>
          </cell>
          <cell r="N68">
            <v>5</v>
          </cell>
          <cell r="O68">
            <v>5</v>
          </cell>
          <cell r="P68">
            <v>5</v>
          </cell>
          <cell r="Q68">
            <v>5</v>
          </cell>
          <cell r="R68">
            <v>5</v>
          </cell>
          <cell r="S68">
            <v>5</v>
          </cell>
          <cell r="T68">
            <v>5</v>
          </cell>
          <cell r="U68">
            <v>5</v>
          </cell>
          <cell r="V68">
            <v>5</v>
          </cell>
        </row>
        <row r="69">
          <cell r="C69">
            <v>5</v>
          </cell>
          <cell r="D69">
            <v>5</v>
          </cell>
          <cell r="E69">
            <v>5</v>
          </cell>
          <cell r="F69">
            <v>5</v>
          </cell>
          <cell r="G69">
            <v>5</v>
          </cell>
          <cell r="H69">
            <v>5</v>
          </cell>
          <cell r="I69">
            <v>5</v>
          </cell>
          <cell r="J69">
            <v>5</v>
          </cell>
          <cell r="K69">
            <v>5</v>
          </cell>
          <cell r="L69">
            <v>5</v>
          </cell>
          <cell r="M69">
            <v>5</v>
          </cell>
          <cell r="N69">
            <v>5</v>
          </cell>
          <cell r="O69">
            <v>5</v>
          </cell>
          <cell r="P69">
            <v>5</v>
          </cell>
          <cell r="Q69">
            <v>5</v>
          </cell>
          <cell r="R69">
            <v>5</v>
          </cell>
          <cell r="S69">
            <v>5</v>
          </cell>
          <cell r="T69">
            <v>5</v>
          </cell>
          <cell r="U69">
            <v>5</v>
          </cell>
          <cell r="V69">
            <v>5</v>
          </cell>
        </row>
      </sheetData>
      <sheetData sheetId="14">
        <row r="47">
          <cell r="B47">
            <v>5</v>
          </cell>
          <cell r="C47">
            <v>5</v>
          </cell>
          <cell r="D47">
            <v>5</v>
          </cell>
          <cell r="E47">
            <v>5</v>
          </cell>
          <cell r="F47">
            <v>5</v>
          </cell>
          <cell r="G47">
            <v>5</v>
          </cell>
          <cell r="H47">
            <v>5</v>
          </cell>
          <cell r="I47">
            <v>5</v>
          </cell>
          <cell r="J47">
            <v>5</v>
          </cell>
          <cell r="K47">
            <v>5</v>
          </cell>
          <cell r="L47">
            <v>5</v>
          </cell>
          <cell r="M47">
            <v>5</v>
          </cell>
          <cell r="N47">
            <v>5</v>
          </cell>
          <cell r="O47">
            <v>5</v>
          </cell>
          <cell r="P47">
            <v>5</v>
          </cell>
          <cell r="Q47">
            <v>5</v>
          </cell>
          <cell r="R47">
            <v>5</v>
          </cell>
          <cell r="S47">
            <v>5</v>
          </cell>
          <cell r="T47">
            <v>5</v>
          </cell>
          <cell r="U47">
            <v>5</v>
          </cell>
          <cell r="V47">
            <v>5</v>
          </cell>
          <cell r="W47">
            <v>5</v>
          </cell>
          <cell r="X47">
            <v>5</v>
          </cell>
          <cell r="Y47">
            <v>5</v>
          </cell>
          <cell r="Z47">
            <v>5</v>
          </cell>
          <cell r="AA47">
            <v>5</v>
          </cell>
          <cell r="AB47">
            <v>5</v>
          </cell>
          <cell r="AC47">
            <v>5</v>
          </cell>
          <cell r="AD47">
            <v>5</v>
          </cell>
          <cell r="AE47">
            <v>5</v>
          </cell>
          <cell r="AF47">
            <v>5</v>
          </cell>
          <cell r="AG47">
            <v>5</v>
          </cell>
          <cell r="AH47">
            <v>5</v>
          </cell>
          <cell r="AI47">
            <v>5</v>
          </cell>
        </row>
        <row r="48">
          <cell r="B48">
            <v>0.50911688245431419</v>
          </cell>
          <cell r="C48">
            <v>0.50911688245431419</v>
          </cell>
          <cell r="D48">
            <v>0.67882250993908566</v>
          </cell>
          <cell r="E48">
            <v>0.33941125496954277</v>
          </cell>
          <cell r="F48">
            <v>0.50911688245431419</v>
          </cell>
          <cell r="G48">
            <v>9.4908831175456854</v>
          </cell>
          <cell r="H48">
            <v>9.4908831175456854</v>
          </cell>
          <cell r="I48">
            <v>9.4908831175456854</v>
          </cell>
          <cell r="J48">
            <v>9.4908831175456854</v>
          </cell>
          <cell r="K48">
            <v>9.6605887450304575</v>
          </cell>
          <cell r="L48">
            <v>9.3211774900609132</v>
          </cell>
          <cell r="M48">
            <v>9.4908831175456854</v>
          </cell>
          <cell r="N48">
            <v>9.4908831175456854</v>
          </cell>
          <cell r="O48">
            <v>9.4908831175456854</v>
          </cell>
          <cell r="P48">
            <v>9.4908831175456854</v>
          </cell>
          <cell r="Q48">
            <v>9.4908831175456854</v>
          </cell>
          <cell r="R48">
            <v>0.50911688245431419</v>
          </cell>
          <cell r="S48">
            <v>-2.206173157302028</v>
          </cell>
          <cell r="T48">
            <v>-0.50911688245431419</v>
          </cell>
          <cell r="U48">
            <v>-1.103086578651014</v>
          </cell>
          <cell r="V48">
            <v>-1.103086578651014</v>
          </cell>
          <cell r="W48">
            <v>-0.50911688245431419</v>
          </cell>
          <cell r="X48">
            <v>-0.50911688245431419</v>
          </cell>
          <cell r="Y48">
            <v>-0.50911688245431419</v>
          </cell>
          <cell r="Z48">
            <v>-0.50911688245431419</v>
          </cell>
          <cell r="AA48">
            <v>-0.50911688245431419</v>
          </cell>
          <cell r="AB48">
            <v>-1.103086578651014</v>
          </cell>
          <cell r="AC48">
            <v>-1.103086578651014</v>
          </cell>
          <cell r="AD48">
            <v>-0.50911688245431419</v>
          </cell>
          <cell r="AE48">
            <v>-2.206173157302028</v>
          </cell>
          <cell r="AF48">
            <v>-2.206173157302028</v>
          </cell>
          <cell r="AG48">
            <v>-2.206173157302028</v>
          </cell>
          <cell r="AH48">
            <v>-2.206173157302028</v>
          </cell>
          <cell r="AI48">
            <v>-2.206173157302028</v>
          </cell>
        </row>
        <row r="49">
          <cell r="B49">
            <v>5</v>
          </cell>
          <cell r="C49">
            <v>5</v>
          </cell>
          <cell r="D49">
            <v>5</v>
          </cell>
          <cell r="E49">
            <v>5</v>
          </cell>
          <cell r="F49">
            <v>5</v>
          </cell>
          <cell r="G49">
            <v>5</v>
          </cell>
          <cell r="H49">
            <v>5</v>
          </cell>
          <cell r="I49">
            <v>5</v>
          </cell>
          <cell r="J49">
            <v>5</v>
          </cell>
          <cell r="K49">
            <v>5</v>
          </cell>
          <cell r="L49">
            <v>5</v>
          </cell>
          <cell r="M49">
            <v>5</v>
          </cell>
          <cell r="N49">
            <v>5</v>
          </cell>
          <cell r="O49">
            <v>5</v>
          </cell>
          <cell r="P49">
            <v>5</v>
          </cell>
          <cell r="Q49">
            <v>5</v>
          </cell>
          <cell r="R49">
            <v>5</v>
          </cell>
          <cell r="S49">
            <v>5</v>
          </cell>
          <cell r="T49">
            <v>5</v>
          </cell>
          <cell r="U49">
            <v>5</v>
          </cell>
          <cell r="V49">
            <v>5</v>
          </cell>
          <cell r="W49">
            <v>5</v>
          </cell>
          <cell r="X49">
            <v>5</v>
          </cell>
          <cell r="Y49">
            <v>5</v>
          </cell>
          <cell r="Z49">
            <v>5</v>
          </cell>
          <cell r="AA49">
            <v>5</v>
          </cell>
          <cell r="AB49">
            <v>5</v>
          </cell>
          <cell r="AC49">
            <v>5</v>
          </cell>
          <cell r="AD49">
            <v>5</v>
          </cell>
          <cell r="AE49">
            <v>5</v>
          </cell>
          <cell r="AF49">
            <v>5</v>
          </cell>
          <cell r="AG49">
            <v>5</v>
          </cell>
          <cell r="AH49">
            <v>5</v>
          </cell>
          <cell r="AI49">
            <v>5</v>
          </cell>
        </row>
        <row r="50">
          <cell r="B50">
            <v>5</v>
          </cell>
          <cell r="C50">
            <v>5</v>
          </cell>
          <cell r="D50">
            <v>5</v>
          </cell>
          <cell r="E50">
            <v>5</v>
          </cell>
          <cell r="F50">
            <v>5</v>
          </cell>
          <cell r="G50">
            <v>5</v>
          </cell>
          <cell r="H50">
            <v>5</v>
          </cell>
          <cell r="I50">
            <v>5</v>
          </cell>
          <cell r="J50">
            <v>5</v>
          </cell>
          <cell r="K50">
            <v>5</v>
          </cell>
          <cell r="L50">
            <v>5</v>
          </cell>
          <cell r="M50">
            <v>5</v>
          </cell>
          <cell r="N50">
            <v>5</v>
          </cell>
          <cell r="O50">
            <v>5</v>
          </cell>
          <cell r="P50">
            <v>5</v>
          </cell>
          <cell r="Q50">
            <v>5</v>
          </cell>
          <cell r="R50">
            <v>5</v>
          </cell>
          <cell r="S50">
            <v>5</v>
          </cell>
          <cell r="T50">
            <v>5</v>
          </cell>
          <cell r="U50">
            <v>5</v>
          </cell>
          <cell r="V50">
            <v>5</v>
          </cell>
          <cell r="W50">
            <v>5</v>
          </cell>
          <cell r="X50">
            <v>5</v>
          </cell>
          <cell r="Y50">
            <v>5</v>
          </cell>
          <cell r="Z50">
            <v>5</v>
          </cell>
          <cell r="AA50">
            <v>5</v>
          </cell>
          <cell r="AB50">
            <v>5</v>
          </cell>
          <cell r="AC50">
            <v>5</v>
          </cell>
          <cell r="AD50">
            <v>5</v>
          </cell>
          <cell r="AE50">
            <v>5</v>
          </cell>
          <cell r="AF50">
            <v>5</v>
          </cell>
          <cell r="AG50">
            <v>5</v>
          </cell>
          <cell r="AH50">
            <v>5</v>
          </cell>
          <cell r="AI50">
            <v>5</v>
          </cell>
        </row>
        <row r="51">
          <cell r="B51">
            <v>5</v>
          </cell>
          <cell r="C51">
            <v>5</v>
          </cell>
          <cell r="D51">
            <v>5</v>
          </cell>
          <cell r="E51">
            <v>5</v>
          </cell>
          <cell r="F51">
            <v>5</v>
          </cell>
          <cell r="G51">
            <v>5</v>
          </cell>
          <cell r="H51">
            <v>5</v>
          </cell>
          <cell r="I51">
            <v>5</v>
          </cell>
          <cell r="J51">
            <v>5</v>
          </cell>
          <cell r="K51">
            <v>5</v>
          </cell>
          <cell r="L51">
            <v>5</v>
          </cell>
          <cell r="M51">
            <v>5</v>
          </cell>
          <cell r="N51">
            <v>5</v>
          </cell>
          <cell r="O51">
            <v>5</v>
          </cell>
          <cell r="P51">
            <v>5</v>
          </cell>
          <cell r="Q51">
            <v>5</v>
          </cell>
          <cell r="R51">
            <v>5</v>
          </cell>
          <cell r="S51">
            <v>5</v>
          </cell>
          <cell r="T51">
            <v>5</v>
          </cell>
          <cell r="U51">
            <v>5</v>
          </cell>
          <cell r="V51">
            <v>5</v>
          </cell>
          <cell r="W51">
            <v>5</v>
          </cell>
          <cell r="X51">
            <v>5</v>
          </cell>
          <cell r="Y51">
            <v>5</v>
          </cell>
          <cell r="Z51">
            <v>5</v>
          </cell>
          <cell r="AA51">
            <v>5</v>
          </cell>
          <cell r="AB51">
            <v>5</v>
          </cell>
          <cell r="AC51">
            <v>5</v>
          </cell>
          <cell r="AD51">
            <v>5</v>
          </cell>
          <cell r="AE51">
            <v>5</v>
          </cell>
          <cell r="AF51">
            <v>5</v>
          </cell>
          <cell r="AG51">
            <v>5</v>
          </cell>
          <cell r="AH51">
            <v>5</v>
          </cell>
          <cell r="AI51">
            <v>5</v>
          </cell>
        </row>
        <row r="52">
          <cell r="B52">
            <v>5</v>
          </cell>
          <cell r="C52">
            <v>5</v>
          </cell>
          <cell r="D52">
            <v>5</v>
          </cell>
          <cell r="E52">
            <v>5</v>
          </cell>
          <cell r="F52">
            <v>5</v>
          </cell>
          <cell r="G52">
            <v>5</v>
          </cell>
          <cell r="H52">
            <v>5</v>
          </cell>
          <cell r="I52">
            <v>5</v>
          </cell>
          <cell r="J52">
            <v>5</v>
          </cell>
          <cell r="K52">
            <v>5</v>
          </cell>
          <cell r="L52">
            <v>5</v>
          </cell>
          <cell r="M52">
            <v>5</v>
          </cell>
          <cell r="N52">
            <v>5</v>
          </cell>
          <cell r="O52">
            <v>5</v>
          </cell>
          <cell r="P52">
            <v>5</v>
          </cell>
          <cell r="Q52">
            <v>5</v>
          </cell>
          <cell r="R52">
            <v>5</v>
          </cell>
          <cell r="S52">
            <v>5</v>
          </cell>
          <cell r="T52">
            <v>5</v>
          </cell>
          <cell r="U52">
            <v>5</v>
          </cell>
          <cell r="V52">
            <v>5</v>
          </cell>
          <cell r="W52">
            <v>5</v>
          </cell>
          <cell r="X52">
            <v>5</v>
          </cell>
          <cell r="Y52">
            <v>5</v>
          </cell>
          <cell r="Z52">
            <v>5</v>
          </cell>
          <cell r="AA52">
            <v>5</v>
          </cell>
          <cell r="AB52">
            <v>5</v>
          </cell>
          <cell r="AC52">
            <v>5</v>
          </cell>
          <cell r="AD52">
            <v>5</v>
          </cell>
          <cell r="AE52">
            <v>5</v>
          </cell>
          <cell r="AF52">
            <v>5</v>
          </cell>
          <cell r="AG52">
            <v>5</v>
          </cell>
          <cell r="AH52">
            <v>5</v>
          </cell>
          <cell r="AI52">
            <v>5</v>
          </cell>
        </row>
        <row r="53">
          <cell r="B53">
            <v>5</v>
          </cell>
          <cell r="C53">
            <v>5</v>
          </cell>
          <cell r="D53">
            <v>5</v>
          </cell>
          <cell r="E53">
            <v>5</v>
          </cell>
          <cell r="F53">
            <v>5</v>
          </cell>
          <cell r="G53">
            <v>5</v>
          </cell>
          <cell r="H53">
            <v>5</v>
          </cell>
          <cell r="I53">
            <v>5</v>
          </cell>
          <cell r="J53">
            <v>5</v>
          </cell>
          <cell r="K53">
            <v>5</v>
          </cell>
          <cell r="L53">
            <v>5</v>
          </cell>
          <cell r="M53">
            <v>5</v>
          </cell>
          <cell r="N53">
            <v>5</v>
          </cell>
          <cell r="O53">
            <v>5</v>
          </cell>
          <cell r="P53">
            <v>5</v>
          </cell>
          <cell r="Q53">
            <v>5</v>
          </cell>
          <cell r="R53">
            <v>5</v>
          </cell>
          <cell r="S53">
            <v>5</v>
          </cell>
          <cell r="T53">
            <v>5</v>
          </cell>
          <cell r="U53">
            <v>5</v>
          </cell>
          <cell r="V53">
            <v>5</v>
          </cell>
          <cell r="W53">
            <v>5</v>
          </cell>
          <cell r="X53">
            <v>5</v>
          </cell>
          <cell r="Y53">
            <v>5</v>
          </cell>
          <cell r="Z53">
            <v>5</v>
          </cell>
          <cell r="AA53">
            <v>5</v>
          </cell>
          <cell r="AB53">
            <v>5</v>
          </cell>
          <cell r="AC53">
            <v>5</v>
          </cell>
          <cell r="AD53">
            <v>5</v>
          </cell>
          <cell r="AE53">
            <v>5</v>
          </cell>
          <cell r="AF53">
            <v>5</v>
          </cell>
          <cell r="AG53">
            <v>5</v>
          </cell>
          <cell r="AH53">
            <v>5</v>
          </cell>
          <cell r="AI53">
            <v>5</v>
          </cell>
        </row>
        <row r="54">
          <cell r="B54">
            <v>5</v>
          </cell>
          <cell r="C54">
            <v>5</v>
          </cell>
          <cell r="D54">
            <v>5</v>
          </cell>
          <cell r="E54">
            <v>5</v>
          </cell>
          <cell r="F54">
            <v>5</v>
          </cell>
          <cell r="G54">
            <v>5</v>
          </cell>
          <cell r="H54">
            <v>5</v>
          </cell>
          <cell r="I54">
            <v>5</v>
          </cell>
          <cell r="J54">
            <v>5</v>
          </cell>
          <cell r="K54">
            <v>5</v>
          </cell>
          <cell r="L54">
            <v>5</v>
          </cell>
          <cell r="M54">
            <v>5</v>
          </cell>
          <cell r="N54">
            <v>5</v>
          </cell>
          <cell r="O54">
            <v>5</v>
          </cell>
          <cell r="P54">
            <v>5</v>
          </cell>
          <cell r="Q54">
            <v>5</v>
          </cell>
          <cell r="R54">
            <v>5</v>
          </cell>
          <cell r="S54">
            <v>5</v>
          </cell>
          <cell r="T54">
            <v>5</v>
          </cell>
          <cell r="U54">
            <v>5</v>
          </cell>
          <cell r="V54">
            <v>5</v>
          </cell>
          <cell r="W54">
            <v>5</v>
          </cell>
          <cell r="X54">
            <v>5</v>
          </cell>
          <cell r="Y54">
            <v>5</v>
          </cell>
          <cell r="Z54">
            <v>5</v>
          </cell>
          <cell r="AA54">
            <v>5</v>
          </cell>
          <cell r="AB54">
            <v>5</v>
          </cell>
          <cell r="AC54">
            <v>5</v>
          </cell>
          <cell r="AD54">
            <v>5</v>
          </cell>
          <cell r="AE54">
            <v>5</v>
          </cell>
          <cell r="AF54">
            <v>5</v>
          </cell>
          <cell r="AG54">
            <v>5</v>
          </cell>
          <cell r="AH54">
            <v>5</v>
          </cell>
          <cell r="AI54">
            <v>5</v>
          </cell>
        </row>
        <row r="55">
          <cell r="B55">
            <v>5</v>
          </cell>
          <cell r="C55">
            <v>5</v>
          </cell>
          <cell r="D55">
            <v>5</v>
          </cell>
          <cell r="E55">
            <v>5</v>
          </cell>
          <cell r="F55">
            <v>5</v>
          </cell>
          <cell r="G55">
            <v>5</v>
          </cell>
          <cell r="H55">
            <v>5</v>
          </cell>
          <cell r="I55">
            <v>5</v>
          </cell>
          <cell r="J55">
            <v>5</v>
          </cell>
          <cell r="K55">
            <v>5</v>
          </cell>
          <cell r="L55">
            <v>5</v>
          </cell>
          <cell r="M55">
            <v>5</v>
          </cell>
          <cell r="N55">
            <v>5</v>
          </cell>
          <cell r="O55">
            <v>5</v>
          </cell>
          <cell r="P55">
            <v>5</v>
          </cell>
          <cell r="Q55">
            <v>5</v>
          </cell>
          <cell r="R55">
            <v>5</v>
          </cell>
          <cell r="S55">
            <v>5</v>
          </cell>
          <cell r="T55">
            <v>5</v>
          </cell>
          <cell r="U55">
            <v>5</v>
          </cell>
          <cell r="V55">
            <v>5</v>
          </cell>
          <cell r="W55">
            <v>5</v>
          </cell>
          <cell r="X55">
            <v>5</v>
          </cell>
          <cell r="Y55">
            <v>5</v>
          </cell>
          <cell r="Z55">
            <v>5</v>
          </cell>
          <cell r="AA55">
            <v>5</v>
          </cell>
          <cell r="AB55">
            <v>5</v>
          </cell>
          <cell r="AC55">
            <v>5</v>
          </cell>
          <cell r="AD55">
            <v>5</v>
          </cell>
          <cell r="AE55">
            <v>5</v>
          </cell>
          <cell r="AF55">
            <v>5</v>
          </cell>
          <cell r="AG55">
            <v>5</v>
          </cell>
          <cell r="AH55">
            <v>5</v>
          </cell>
          <cell r="AI55">
            <v>5</v>
          </cell>
        </row>
        <row r="56">
          <cell r="B56">
            <v>5</v>
          </cell>
          <cell r="C56">
            <v>5</v>
          </cell>
          <cell r="D56">
            <v>5</v>
          </cell>
          <cell r="E56">
            <v>5</v>
          </cell>
          <cell r="F56">
            <v>5</v>
          </cell>
          <cell r="G56">
            <v>5</v>
          </cell>
          <cell r="H56">
            <v>5</v>
          </cell>
          <cell r="I56">
            <v>5</v>
          </cell>
          <cell r="J56">
            <v>5</v>
          </cell>
          <cell r="K56">
            <v>5</v>
          </cell>
          <cell r="L56">
            <v>5</v>
          </cell>
          <cell r="M56">
            <v>5</v>
          </cell>
          <cell r="N56">
            <v>5</v>
          </cell>
          <cell r="O56">
            <v>5</v>
          </cell>
          <cell r="P56">
            <v>5</v>
          </cell>
          <cell r="Q56">
            <v>5</v>
          </cell>
          <cell r="R56">
            <v>5</v>
          </cell>
          <cell r="S56">
            <v>5</v>
          </cell>
          <cell r="T56">
            <v>5</v>
          </cell>
          <cell r="U56">
            <v>5</v>
          </cell>
          <cell r="V56">
            <v>5</v>
          </cell>
          <cell r="W56">
            <v>5</v>
          </cell>
          <cell r="X56">
            <v>5</v>
          </cell>
          <cell r="Y56">
            <v>5</v>
          </cell>
          <cell r="Z56">
            <v>5</v>
          </cell>
          <cell r="AA56">
            <v>5</v>
          </cell>
          <cell r="AB56">
            <v>5</v>
          </cell>
          <cell r="AC56">
            <v>5</v>
          </cell>
          <cell r="AD56">
            <v>5</v>
          </cell>
          <cell r="AE56">
            <v>5</v>
          </cell>
          <cell r="AF56">
            <v>5</v>
          </cell>
          <cell r="AG56">
            <v>5</v>
          </cell>
          <cell r="AH56">
            <v>5</v>
          </cell>
          <cell r="AI56">
            <v>5</v>
          </cell>
        </row>
        <row r="57">
          <cell r="B57">
            <v>5</v>
          </cell>
          <cell r="C57">
            <v>5</v>
          </cell>
          <cell r="D57">
            <v>5</v>
          </cell>
          <cell r="E57">
            <v>5</v>
          </cell>
          <cell r="F57">
            <v>5</v>
          </cell>
          <cell r="G57">
            <v>5</v>
          </cell>
          <cell r="H57">
            <v>5</v>
          </cell>
          <cell r="I57">
            <v>5</v>
          </cell>
          <cell r="J57">
            <v>5</v>
          </cell>
          <cell r="K57">
            <v>5</v>
          </cell>
          <cell r="L57">
            <v>5</v>
          </cell>
          <cell r="M57">
            <v>5</v>
          </cell>
          <cell r="N57">
            <v>5</v>
          </cell>
          <cell r="O57">
            <v>5</v>
          </cell>
          <cell r="P57">
            <v>5</v>
          </cell>
          <cell r="Q57">
            <v>5</v>
          </cell>
          <cell r="R57">
            <v>5</v>
          </cell>
          <cell r="S57">
            <v>5</v>
          </cell>
          <cell r="T57">
            <v>5</v>
          </cell>
          <cell r="U57">
            <v>5</v>
          </cell>
          <cell r="V57">
            <v>5</v>
          </cell>
          <cell r="W57">
            <v>5</v>
          </cell>
          <cell r="X57">
            <v>5</v>
          </cell>
          <cell r="Y57">
            <v>5</v>
          </cell>
          <cell r="Z57">
            <v>5</v>
          </cell>
          <cell r="AA57">
            <v>5</v>
          </cell>
          <cell r="AB57">
            <v>5</v>
          </cell>
          <cell r="AC57">
            <v>5</v>
          </cell>
          <cell r="AD57">
            <v>5</v>
          </cell>
          <cell r="AE57">
            <v>5</v>
          </cell>
          <cell r="AF57">
            <v>5</v>
          </cell>
          <cell r="AG57">
            <v>5</v>
          </cell>
          <cell r="AH57">
            <v>5</v>
          </cell>
          <cell r="AI57">
            <v>5</v>
          </cell>
        </row>
        <row r="58">
          <cell r="B58">
            <v>5</v>
          </cell>
          <cell r="C58">
            <v>5</v>
          </cell>
          <cell r="D58">
            <v>5</v>
          </cell>
          <cell r="E58">
            <v>5</v>
          </cell>
          <cell r="F58">
            <v>5</v>
          </cell>
          <cell r="G58">
            <v>5</v>
          </cell>
          <cell r="H58">
            <v>5</v>
          </cell>
          <cell r="I58">
            <v>5</v>
          </cell>
          <cell r="J58">
            <v>5</v>
          </cell>
          <cell r="K58">
            <v>5</v>
          </cell>
          <cell r="L58">
            <v>5</v>
          </cell>
          <cell r="M58">
            <v>5</v>
          </cell>
          <cell r="N58">
            <v>5</v>
          </cell>
          <cell r="O58">
            <v>5</v>
          </cell>
          <cell r="P58">
            <v>5</v>
          </cell>
          <cell r="Q58">
            <v>5</v>
          </cell>
          <cell r="R58">
            <v>5</v>
          </cell>
          <cell r="S58">
            <v>5</v>
          </cell>
          <cell r="T58">
            <v>5</v>
          </cell>
          <cell r="U58">
            <v>5</v>
          </cell>
          <cell r="V58">
            <v>5</v>
          </cell>
          <cell r="W58">
            <v>5</v>
          </cell>
          <cell r="X58">
            <v>5</v>
          </cell>
          <cell r="Y58">
            <v>5</v>
          </cell>
          <cell r="Z58">
            <v>5</v>
          </cell>
          <cell r="AA58">
            <v>5</v>
          </cell>
          <cell r="AB58">
            <v>5</v>
          </cell>
          <cell r="AC58">
            <v>5</v>
          </cell>
          <cell r="AD58">
            <v>5</v>
          </cell>
          <cell r="AE58">
            <v>5</v>
          </cell>
          <cell r="AF58">
            <v>5</v>
          </cell>
          <cell r="AG58">
            <v>5</v>
          </cell>
          <cell r="AH58">
            <v>5</v>
          </cell>
          <cell r="AI58">
            <v>5</v>
          </cell>
        </row>
        <row r="59">
          <cell r="B59">
            <v>5</v>
          </cell>
          <cell r="C59">
            <v>5</v>
          </cell>
          <cell r="D59">
            <v>5</v>
          </cell>
          <cell r="E59">
            <v>5</v>
          </cell>
          <cell r="F59">
            <v>5</v>
          </cell>
          <cell r="G59">
            <v>5</v>
          </cell>
          <cell r="H59">
            <v>5</v>
          </cell>
          <cell r="I59">
            <v>5</v>
          </cell>
          <cell r="J59">
            <v>5</v>
          </cell>
          <cell r="K59">
            <v>5</v>
          </cell>
          <cell r="L59">
            <v>5</v>
          </cell>
          <cell r="M59">
            <v>5</v>
          </cell>
          <cell r="N59">
            <v>5</v>
          </cell>
          <cell r="O59">
            <v>5</v>
          </cell>
          <cell r="P59">
            <v>5</v>
          </cell>
          <cell r="Q59">
            <v>5</v>
          </cell>
          <cell r="R59">
            <v>5</v>
          </cell>
          <cell r="S59">
            <v>5</v>
          </cell>
          <cell r="T59">
            <v>5</v>
          </cell>
          <cell r="U59">
            <v>5</v>
          </cell>
          <cell r="V59">
            <v>5</v>
          </cell>
          <cell r="W59">
            <v>5</v>
          </cell>
          <cell r="X59">
            <v>5</v>
          </cell>
          <cell r="Y59">
            <v>5</v>
          </cell>
          <cell r="Z59">
            <v>5</v>
          </cell>
          <cell r="AA59">
            <v>5</v>
          </cell>
          <cell r="AB59">
            <v>5</v>
          </cell>
          <cell r="AC59">
            <v>5</v>
          </cell>
          <cell r="AD59">
            <v>5</v>
          </cell>
          <cell r="AE59">
            <v>5</v>
          </cell>
          <cell r="AF59">
            <v>5</v>
          </cell>
          <cell r="AG59">
            <v>5</v>
          </cell>
          <cell r="AH59">
            <v>5</v>
          </cell>
          <cell r="AI59">
            <v>5</v>
          </cell>
        </row>
        <row r="60">
          <cell r="B60">
            <v>5</v>
          </cell>
          <cell r="C60">
            <v>5</v>
          </cell>
          <cell r="D60">
            <v>5</v>
          </cell>
          <cell r="E60">
            <v>5</v>
          </cell>
          <cell r="F60">
            <v>5</v>
          </cell>
          <cell r="G60">
            <v>5</v>
          </cell>
          <cell r="H60">
            <v>5</v>
          </cell>
          <cell r="I60">
            <v>5</v>
          </cell>
          <cell r="J60">
            <v>5</v>
          </cell>
          <cell r="K60">
            <v>5</v>
          </cell>
          <cell r="L60">
            <v>5</v>
          </cell>
          <cell r="M60">
            <v>5</v>
          </cell>
          <cell r="N60">
            <v>5</v>
          </cell>
          <cell r="O60">
            <v>5</v>
          </cell>
          <cell r="P60">
            <v>5</v>
          </cell>
          <cell r="Q60">
            <v>5</v>
          </cell>
          <cell r="R60">
            <v>5</v>
          </cell>
          <cell r="S60">
            <v>5</v>
          </cell>
          <cell r="T60">
            <v>5</v>
          </cell>
          <cell r="U60">
            <v>5</v>
          </cell>
          <cell r="V60">
            <v>5</v>
          </cell>
          <cell r="W60">
            <v>5</v>
          </cell>
          <cell r="X60">
            <v>5</v>
          </cell>
          <cell r="Y60">
            <v>5</v>
          </cell>
          <cell r="Z60">
            <v>5</v>
          </cell>
          <cell r="AA60">
            <v>5</v>
          </cell>
          <cell r="AB60">
            <v>5</v>
          </cell>
          <cell r="AC60">
            <v>5</v>
          </cell>
          <cell r="AD60">
            <v>5</v>
          </cell>
          <cell r="AE60">
            <v>5</v>
          </cell>
          <cell r="AF60">
            <v>5</v>
          </cell>
          <cell r="AG60">
            <v>5</v>
          </cell>
          <cell r="AH60">
            <v>5</v>
          </cell>
          <cell r="AI60">
            <v>5</v>
          </cell>
        </row>
        <row r="61">
          <cell r="B61">
            <v>5</v>
          </cell>
          <cell r="C61">
            <v>5</v>
          </cell>
          <cell r="D61">
            <v>5</v>
          </cell>
          <cell r="E61">
            <v>5</v>
          </cell>
          <cell r="F61">
            <v>5</v>
          </cell>
          <cell r="G61">
            <v>5</v>
          </cell>
          <cell r="H61">
            <v>5</v>
          </cell>
          <cell r="I61">
            <v>5</v>
          </cell>
          <cell r="J61">
            <v>5</v>
          </cell>
          <cell r="K61">
            <v>5</v>
          </cell>
          <cell r="L61">
            <v>5</v>
          </cell>
          <cell r="M61">
            <v>5</v>
          </cell>
          <cell r="N61">
            <v>5</v>
          </cell>
          <cell r="O61">
            <v>5</v>
          </cell>
          <cell r="P61">
            <v>5</v>
          </cell>
          <cell r="Q61">
            <v>5</v>
          </cell>
          <cell r="R61">
            <v>5</v>
          </cell>
          <cell r="S61">
            <v>5</v>
          </cell>
          <cell r="T61">
            <v>5</v>
          </cell>
          <cell r="U61">
            <v>5</v>
          </cell>
          <cell r="V61">
            <v>5</v>
          </cell>
          <cell r="W61">
            <v>5</v>
          </cell>
          <cell r="X61">
            <v>5</v>
          </cell>
          <cell r="Y61">
            <v>5</v>
          </cell>
          <cell r="Z61">
            <v>5</v>
          </cell>
          <cell r="AA61">
            <v>5</v>
          </cell>
          <cell r="AB61">
            <v>5</v>
          </cell>
          <cell r="AC61">
            <v>5</v>
          </cell>
          <cell r="AD61">
            <v>5</v>
          </cell>
          <cell r="AE61">
            <v>5</v>
          </cell>
          <cell r="AF61">
            <v>5</v>
          </cell>
          <cell r="AG61">
            <v>5</v>
          </cell>
          <cell r="AH61">
            <v>5</v>
          </cell>
          <cell r="AI61">
            <v>5</v>
          </cell>
        </row>
        <row r="62">
          <cell r="B62">
            <v>5</v>
          </cell>
          <cell r="C62">
            <v>5</v>
          </cell>
          <cell r="D62">
            <v>5</v>
          </cell>
          <cell r="E62">
            <v>5</v>
          </cell>
          <cell r="F62">
            <v>5</v>
          </cell>
          <cell r="G62">
            <v>5</v>
          </cell>
          <cell r="H62">
            <v>5</v>
          </cell>
          <cell r="I62">
            <v>5</v>
          </cell>
          <cell r="J62">
            <v>5</v>
          </cell>
          <cell r="K62">
            <v>5</v>
          </cell>
          <cell r="L62">
            <v>5</v>
          </cell>
          <cell r="M62">
            <v>5</v>
          </cell>
          <cell r="N62">
            <v>5</v>
          </cell>
          <cell r="O62">
            <v>5</v>
          </cell>
          <cell r="P62">
            <v>5</v>
          </cell>
          <cell r="Q62">
            <v>5</v>
          </cell>
          <cell r="R62">
            <v>5</v>
          </cell>
          <cell r="S62">
            <v>5</v>
          </cell>
          <cell r="T62">
            <v>5</v>
          </cell>
          <cell r="U62">
            <v>5</v>
          </cell>
          <cell r="V62">
            <v>5</v>
          </cell>
          <cell r="W62">
            <v>5</v>
          </cell>
          <cell r="X62">
            <v>5</v>
          </cell>
          <cell r="Y62">
            <v>5</v>
          </cell>
          <cell r="Z62">
            <v>5</v>
          </cell>
          <cell r="AA62">
            <v>5</v>
          </cell>
          <cell r="AB62">
            <v>5</v>
          </cell>
          <cell r="AC62">
            <v>5</v>
          </cell>
          <cell r="AD62">
            <v>5</v>
          </cell>
          <cell r="AE62">
            <v>5</v>
          </cell>
          <cell r="AF62">
            <v>5</v>
          </cell>
          <cell r="AG62">
            <v>5</v>
          </cell>
          <cell r="AH62">
            <v>5</v>
          </cell>
          <cell r="AI62">
            <v>5</v>
          </cell>
        </row>
        <row r="63">
          <cell r="B63">
            <v>5</v>
          </cell>
          <cell r="C63">
            <v>5</v>
          </cell>
          <cell r="D63">
            <v>5</v>
          </cell>
          <cell r="E63">
            <v>5</v>
          </cell>
          <cell r="F63">
            <v>5</v>
          </cell>
          <cell r="G63">
            <v>5</v>
          </cell>
          <cell r="H63">
            <v>5</v>
          </cell>
          <cell r="I63">
            <v>5</v>
          </cell>
          <cell r="J63">
            <v>5</v>
          </cell>
          <cell r="K63">
            <v>5</v>
          </cell>
          <cell r="L63">
            <v>5</v>
          </cell>
          <cell r="M63">
            <v>5</v>
          </cell>
          <cell r="N63">
            <v>5</v>
          </cell>
          <cell r="O63">
            <v>5</v>
          </cell>
          <cell r="P63">
            <v>5</v>
          </cell>
          <cell r="Q63">
            <v>5</v>
          </cell>
          <cell r="R63">
            <v>5</v>
          </cell>
          <cell r="S63">
            <v>5</v>
          </cell>
          <cell r="T63">
            <v>5</v>
          </cell>
          <cell r="U63">
            <v>5</v>
          </cell>
          <cell r="V63">
            <v>5</v>
          </cell>
          <cell r="W63">
            <v>5</v>
          </cell>
          <cell r="X63">
            <v>5</v>
          </cell>
          <cell r="Y63">
            <v>5</v>
          </cell>
          <cell r="Z63">
            <v>5</v>
          </cell>
          <cell r="AA63">
            <v>5</v>
          </cell>
          <cell r="AB63">
            <v>5</v>
          </cell>
          <cell r="AC63">
            <v>5</v>
          </cell>
          <cell r="AD63">
            <v>5</v>
          </cell>
          <cell r="AE63">
            <v>5</v>
          </cell>
          <cell r="AF63">
            <v>5</v>
          </cell>
          <cell r="AG63">
            <v>5</v>
          </cell>
          <cell r="AH63">
            <v>5</v>
          </cell>
          <cell r="AI63">
            <v>5</v>
          </cell>
        </row>
        <row r="64">
          <cell r="B64">
            <v>5</v>
          </cell>
          <cell r="C64">
            <v>5</v>
          </cell>
          <cell r="D64">
            <v>5</v>
          </cell>
          <cell r="E64">
            <v>5</v>
          </cell>
          <cell r="F64">
            <v>5</v>
          </cell>
          <cell r="G64">
            <v>5</v>
          </cell>
          <cell r="H64">
            <v>5</v>
          </cell>
          <cell r="I64">
            <v>5</v>
          </cell>
          <cell r="J64">
            <v>5</v>
          </cell>
          <cell r="K64">
            <v>5</v>
          </cell>
          <cell r="L64">
            <v>5</v>
          </cell>
          <cell r="M64">
            <v>5</v>
          </cell>
          <cell r="N64">
            <v>5</v>
          </cell>
          <cell r="O64">
            <v>5</v>
          </cell>
          <cell r="P64">
            <v>5</v>
          </cell>
          <cell r="Q64">
            <v>5</v>
          </cell>
          <cell r="R64">
            <v>5</v>
          </cell>
          <cell r="S64">
            <v>5</v>
          </cell>
          <cell r="T64">
            <v>5</v>
          </cell>
          <cell r="U64">
            <v>5</v>
          </cell>
          <cell r="V64">
            <v>5</v>
          </cell>
          <cell r="W64">
            <v>5</v>
          </cell>
          <cell r="X64">
            <v>5</v>
          </cell>
          <cell r="Y64">
            <v>5</v>
          </cell>
          <cell r="Z64">
            <v>5</v>
          </cell>
          <cell r="AA64">
            <v>5</v>
          </cell>
          <cell r="AB64">
            <v>5</v>
          </cell>
          <cell r="AC64">
            <v>5</v>
          </cell>
          <cell r="AD64">
            <v>5</v>
          </cell>
          <cell r="AE64">
            <v>5</v>
          </cell>
          <cell r="AF64">
            <v>5</v>
          </cell>
          <cell r="AG64">
            <v>5</v>
          </cell>
          <cell r="AH64">
            <v>5</v>
          </cell>
          <cell r="AI64">
            <v>5</v>
          </cell>
        </row>
        <row r="65">
          <cell r="B65">
            <v>5</v>
          </cell>
          <cell r="C65">
            <v>5</v>
          </cell>
          <cell r="D65">
            <v>5</v>
          </cell>
          <cell r="E65">
            <v>5</v>
          </cell>
          <cell r="F65">
            <v>5</v>
          </cell>
          <cell r="G65">
            <v>5</v>
          </cell>
          <cell r="H65">
            <v>5</v>
          </cell>
          <cell r="I65">
            <v>5</v>
          </cell>
          <cell r="J65">
            <v>5</v>
          </cell>
          <cell r="K65">
            <v>5</v>
          </cell>
          <cell r="L65">
            <v>5</v>
          </cell>
          <cell r="M65">
            <v>5</v>
          </cell>
          <cell r="N65">
            <v>5</v>
          </cell>
          <cell r="O65">
            <v>5</v>
          </cell>
          <cell r="P65">
            <v>5</v>
          </cell>
          <cell r="Q65">
            <v>5</v>
          </cell>
          <cell r="R65">
            <v>5</v>
          </cell>
          <cell r="S65">
            <v>5</v>
          </cell>
          <cell r="T65">
            <v>5</v>
          </cell>
          <cell r="U65">
            <v>5</v>
          </cell>
          <cell r="V65">
            <v>5</v>
          </cell>
          <cell r="W65">
            <v>5</v>
          </cell>
          <cell r="X65">
            <v>5</v>
          </cell>
          <cell r="Y65">
            <v>5</v>
          </cell>
          <cell r="Z65">
            <v>5</v>
          </cell>
          <cell r="AA65">
            <v>5</v>
          </cell>
          <cell r="AB65">
            <v>5</v>
          </cell>
          <cell r="AC65">
            <v>5</v>
          </cell>
          <cell r="AD65">
            <v>5</v>
          </cell>
          <cell r="AE65">
            <v>5</v>
          </cell>
          <cell r="AF65">
            <v>5</v>
          </cell>
          <cell r="AG65">
            <v>5</v>
          </cell>
          <cell r="AH65">
            <v>5</v>
          </cell>
          <cell r="AI65">
            <v>5</v>
          </cell>
        </row>
        <row r="66">
          <cell r="B66">
            <v>5</v>
          </cell>
          <cell r="C66">
            <v>5</v>
          </cell>
          <cell r="D66">
            <v>5</v>
          </cell>
          <cell r="E66">
            <v>5</v>
          </cell>
          <cell r="F66">
            <v>5</v>
          </cell>
          <cell r="G66">
            <v>5</v>
          </cell>
          <cell r="H66">
            <v>5</v>
          </cell>
          <cell r="I66">
            <v>5</v>
          </cell>
          <cell r="J66">
            <v>5</v>
          </cell>
          <cell r="K66">
            <v>5</v>
          </cell>
          <cell r="L66">
            <v>5</v>
          </cell>
          <cell r="M66">
            <v>5</v>
          </cell>
          <cell r="N66">
            <v>5</v>
          </cell>
          <cell r="O66">
            <v>5</v>
          </cell>
          <cell r="P66">
            <v>5</v>
          </cell>
          <cell r="Q66">
            <v>5</v>
          </cell>
          <cell r="R66">
            <v>5</v>
          </cell>
          <cell r="S66">
            <v>5</v>
          </cell>
          <cell r="T66">
            <v>5</v>
          </cell>
          <cell r="U66">
            <v>5</v>
          </cell>
          <cell r="V66">
            <v>5</v>
          </cell>
          <cell r="W66">
            <v>5</v>
          </cell>
          <cell r="X66">
            <v>5</v>
          </cell>
          <cell r="Y66">
            <v>5</v>
          </cell>
          <cell r="Z66">
            <v>5</v>
          </cell>
          <cell r="AA66">
            <v>5</v>
          </cell>
          <cell r="AB66">
            <v>5</v>
          </cell>
          <cell r="AC66">
            <v>5</v>
          </cell>
          <cell r="AD66">
            <v>5</v>
          </cell>
          <cell r="AE66">
            <v>5</v>
          </cell>
          <cell r="AF66">
            <v>5</v>
          </cell>
          <cell r="AG66">
            <v>5</v>
          </cell>
          <cell r="AH66">
            <v>5</v>
          </cell>
          <cell r="AI66">
            <v>5</v>
          </cell>
        </row>
        <row r="67">
          <cell r="B67">
            <v>5</v>
          </cell>
          <cell r="C67">
            <v>5</v>
          </cell>
          <cell r="D67">
            <v>5</v>
          </cell>
          <cell r="E67">
            <v>5</v>
          </cell>
          <cell r="F67">
            <v>5</v>
          </cell>
          <cell r="G67">
            <v>5</v>
          </cell>
          <cell r="H67">
            <v>5</v>
          </cell>
          <cell r="I67">
            <v>5</v>
          </cell>
          <cell r="J67">
            <v>5</v>
          </cell>
          <cell r="K67">
            <v>5</v>
          </cell>
          <cell r="L67">
            <v>5</v>
          </cell>
          <cell r="M67">
            <v>5</v>
          </cell>
          <cell r="N67">
            <v>5</v>
          </cell>
          <cell r="O67">
            <v>5</v>
          </cell>
          <cell r="P67">
            <v>5</v>
          </cell>
          <cell r="Q67">
            <v>5</v>
          </cell>
          <cell r="R67">
            <v>5</v>
          </cell>
          <cell r="S67">
            <v>5</v>
          </cell>
          <cell r="T67">
            <v>5</v>
          </cell>
          <cell r="U67">
            <v>5</v>
          </cell>
          <cell r="V67">
            <v>5</v>
          </cell>
          <cell r="W67">
            <v>5</v>
          </cell>
          <cell r="X67">
            <v>5</v>
          </cell>
          <cell r="Y67">
            <v>5</v>
          </cell>
          <cell r="Z67">
            <v>5</v>
          </cell>
          <cell r="AA67">
            <v>5</v>
          </cell>
          <cell r="AB67">
            <v>5</v>
          </cell>
          <cell r="AC67">
            <v>5</v>
          </cell>
          <cell r="AD67">
            <v>5</v>
          </cell>
          <cell r="AE67">
            <v>5</v>
          </cell>
          <cell r="AF67">
            <v>5</v>
          </cell>
          <cell r="AG67">
            <v>5</v>
          </cell>
          <cell r="AH67">
            <v>5</v>
          </cell>
          <cell r="AI67">
            <v>5</v>
          </cell>
        </row>
        <row r="68">
          <cell r="B68">
            <v>5</v>
          </cell>
          <cell r="C68">
            <v>5</v>
          </cell>
          <cell r="D68">
            <v>5</v>
          </cell>
          <cell r="E68">
            <v>5</v>
          </cell>
          <cell r="F68">
            <v>5</v>
          </cell>
          <cell r="G68">
            <v>5</v>
          </cell>
          <cell r="H68">
            <v>5</v>
          </cell>
          <cell r="I68">
            <v>5</v>
          </cell>
          <cell r="J68">
            <v>5</v>
          </cell>
          <cell r="K68">
            <v>5</v>
          </cell>
          <cell r="L68">
            <v>5</v>
          </cell>
          <cell r="M68">
            <v>5</v>
          </cell>
          <cell r="N68">
            <v>5</v>
          </cell>
          <cell r="O68">
            <v>5</v>
          </cell>
          <cell r="P68">
            <v>5</v>
          </cell>
          <cell r="Q68">
            <v>5</v>
          </cell>
          <cell r="R68">
            <v>5</v>
          </cell>
          <cell r="S68">
            <v>5</v>
          </cell>
          <cell r="T68">
            <v>5</v>
          </cell>
          <cell r="U68">
            <v>5</v>
          </cell>
          <cell r="V68">
            <v>5</v>
          </cell>
          <cell r="W68">
            <v>5</v>
          </cell>
          <cell r="X68">
            <v>5</v>
          </cell>
          <cell r="Y68">
            <v>5</v>
          </cell>
          <cell r="Z68">
            <v>5</v>
          </cell>
          <cell r="AA68">
            <v>5</v>
          </cell>
          <cell r="AB68">
            <v>5</v>
          </cell>
          <cell r="AC68">
            <v>5</v>
          </cell>
          <cell r="AD68">
            <v>5</v>
          </cell>
          <cell r="AE68">
            <v>5</v>
          </cell>
          <cell r="AF68">
            <v>5</v>
          </cell>
          <cell r="AG68">
            <v>5</v>
          </cell>
          <cell r="AH68">
            <v>5</v>
          </cell>
          <cell r="AI68">
            <v>5</v>
          </cell>
        </row>
        <row r="69">
          <cell r="B69">
            <v>5</v>
          </cell>
          <cell r="C69">
            <v>5</v>
          </cell>
          <cell r="D69">
            <v>5</v>
          </cell>
          <cell r="E69">
            <v>5</v>
          </cell>
          <cell r="F69">
            <v>5</v>
          </cell>
          <cell r="G69">
            <v>5</v>
          </cell>
          <cell r="H69">
            <v>5</v>
          </cell>
          <cell r="I69">
            <v>5</v>
          </cell>
          <cell r="J69">
            <v>5</v>
          </cell>
          <cell r="K69">
            <v>5</v>
          </cell>
          <cell r="L69">
            <v>5</v>
          </cell>
          <cell r="M69">
            <v>5</v>
          </cell>
          <cell r="N69">
            <v>5</v>
          </cell>
          <cell r="O69">
            <v>5</v>
          </cell>
          <cell r="P69">
            <v>5</v>
          </cell>
          <cell r="Q69">
            <v>5</v>
          </cell>
          <cell r="R69">
            <v>5</v>
          </cell>
          <cell r="S69">
            <v>5</v>
          </cell>
          <cell r="T69">
            <v>5</v>
          </cell>
          <cell r="U69">
            <v>5</v>
          </cell>
          <cell r="V69">
            <v>5</v>
          </cell>
          <cell r="W69">
            <v>5</v>
          </cell>
          <cell r="X69">
            <v>5</v>
          </cell>
          <cell r="Y69">
            <v>5</v>
          </cell>
          <cell r="Z69">
            <v>5</v>
          </cell>
          <cell r="AA69">
            <v>5</v>
          </cell>
          <cell r="AB69">
            <v>5</v>
          </cell>
          <cell r="AC69">
            <v>5</v>
          </cell>
          <cell r="AD69">
            <v>5</v>
          </cell>
          <cell r="AE69">
            <v>5</v>
          </cell>
          <cell r="AF69">
            <v>5</v>
          </cell>
          <cell r="AG69">
            <v>5</v>
          </cell>
          <cell r="AH69">
            <v>5</v>
          </cell>
          <cell r="AI69">
            <v>5</v>
          </cell>
        </row>
        <row r="70">
          <cell r="B70">
            <v>5</v>
          </cell>
          <cell r="C70">
            <v>5</v>
          </cell>
          <cell r="D70">
            <v>5</v>
          </cell>
          <cell r="E70">
            <v>5</v>
          </cell>
          <cell r="F70">
            <v>5</v>
          </cell>
          <cell r="G70">
            <v>5</v>
          </cell>
          <cell r="H70">
            <v>5</v>
          </cell>
          <cell r="I70">
            <v>5</v>
          </cell>
          <cell r="J70">
            <v>5</v>
          </cell>
          <cell r="K70">
            <v>5</v>
          </cell>
          <cell r="L70">
            <v>5</v>
          </cell>
          <cell r="M70">
            <v>5</v>
          </cell>
          <cell r="N70">
            <v>5</v>
          </cell>
          <cell r="O70">
            <v>5</v>
          </cell>
          <cell r="P70">
            <v>5</v>
          </cell>
          <cell r="Q70">
            <v>5</v>
          </cell>
          <cell r="R70">
            <v>5</v>
          </cell>
          <cell r="S70">
            <v>5</v>
          </cell>
          <cell r="T70">
            <v>5</v>
          </cell>
          <cell r="U70">
            <v>5</v>
          </cell>
          <cell r="V70">
            <v>5</v>
          </cell>
          <cell r="W70">
            <v>5</v>
          </cell>
          <cell r="X70">
            <v>5</v>
          </cell>
          <cell r="Y70">
            <v>5</v>
          </cell>
          <cell r="Z70">
            <v>5</v>
          </cell>
          <cell r="AA70">
            <v>5</v>
          </cell>
          <cell r="AB70">
            <v>5</v>
          </cell>
          <cell r="AC70">
            <v>5</v>
          </cell>
          <cell r="AD70">
            <v>5</v>
          </cell>
          <cell r="AE70">
            <v>5</v>
          </cell>
          <cell r="AF70">
            <v>5</v>
          </cell>
          <cell r="AG70">
            <v>5</v>
          </cell>
          <cell r="AH70">
            <v>5</v>
          </cell>
          <cell r="AI70">
            <v>5</v>
          </cell>
        </row>
        <row r="71">
          <cell r="B71">
            <v>5</v>
          </cell>
          <cell r="C71">
            <v>5</v>
          </cell>
          <cell r="D71">
            <v>5</v>
          </cell>
          <cell r="E71">
            <v>5</v>
          </cell>
          <cell r="F71">
            <v>5</v>
          </cell>
          <cell r="G71">
            <v>5</v>
          </cell>
          <cell r="H71">
            <v>5</v>
          </cell>
          <cell r="I71">
            <v>5</v>
          </cell>
          <cell r="J71">
            <v>5</v>
          </cell>
          <cell r="K71">
            <v>5</v>
          </cell>
          <cell r="L71">
            <v>5</v>
          </cell>
          <cell r="M71">
            <v>5</v>
          </cell>
          <cell r="N71">
            <v>5</v>
          </cell>
          <cell r="O71">
            <v>5</v>
          </cell>
          <cell r="P71">
            <v>5</v>
          </cell>
          <cell r="Q71">
            <v>5</v>
          </cell>
          <cell r="R71">
            <v>5</v>
          </cell>
          <cell r="S71">
            <v>5</v>
          </cell>
          <cell r="T71">
            <v>5</v>
          </cell>
          <cell r="U71">
            <v>5</v>
          </cell>
          <cell r="V71">
            <v>5</v>
          </cell>
          <cell r="W71">
            <v>5</v>
          </cell>
          <cell r="X71">
            <v>5</v>
          </cell>
          <cell r="Y71">
            <v>5</v>
          </cell>
          <cell r="Z71">
            <v>5</v>
          </cell>
          <cell r="AA71">
            <v>5</v>
          </cell>
          <cell r="AB71">
            <v>5</v>
          </cell>
          <cell r="AC71">
            <v>5</v>
          </cell>
          <cell r="AD71">
            <v>5</v>
          </cell>
          <cell r="AE71">
            <v>5</v>
          </cell>
          <cell r="AF71">
            <v>5</v>
          </cell>
          <cell r="AG71">
            <v>5</v>
          </cell>
          <cell r="AH71">
            <v>5</v>
          </cell>
          <cell r="AI71">
            <v>5</v>
          </cell>
        </row>
        <row r="72">
          <cell r="B72">
            <v>5</v>
          </cell>
          <cell r="C72">
            <v>5</v>
          </cell>
          <cell r="D72">
            <v>5</v>
          </cell>
          <cell r="E72">
            <v>5</v>
          </cell>
          <cell r="F72">
            <v>5</v>
          </cell>
          <cell r="G72">
            <v>5</v>
          </cell>
          <cell r="H72">
            <v>5</v>
          </cell>
          <cell r="I72">
            <v>5</v>
          </cell>
          <cell r="J72">
            <v>5</v>
          </cell>
          <cell r="K72">
            <v>5</v>
          </cell>
          <cell r="L72">
            <v>5</v>
          </cell>
          <cell r="M72">
            <v>5</v>
          </cell>
          <cell r="N72">
            <v>5</v>
          </cell>
          <cell r="O72">
            <v>5</v>
          </cell>
          <cell r="P72">
            <v>5</v>
          </cell>
          <cell r="Q72">
            <v>5</v>
          </cell>
          <cell r="R72">
            <v>5</v>
          </cell>
          <cell r="S72">
            <v>5</v>
          </cell>
          <cell r="T72">
            <v>5</v>
          </cell>
          <cell r="U72">
            <v>5</v>
          </cell>
          <cell r="V72">
            <v>5</v>
          </cell>
          <cell r="W72">
            <v>5</v>
          </cell>
          <cell r="X72">
            <v>5</v>
          </cell>
          <cell r="Y72">
            <v>5</v>
          </cell>
          <cell r="Z72">
            <v>5</v>
          </cell>
          <cell r="AA72">
            <v>5</v>
          </cell>
          <cell r="AB72">
            <v>5</v>
          </cell>
          <cell r="AC72">
            <v>5</v>
          </cell>
          <cell r="AD72">
            <v>5</v>
          </cell>
          <cell r="AE72">
            <v>5</v>
          </cell>
          <cell r="AF72">
            <v>5</v>
          </cell>
          <cell r="AG72">
            <v>5</v>
          </cell>
          <cell r="AH72">
            <v>5</v>
          </cell>
          <cell r="AI72">
            <v>5</v>
          </cell>
        </row>
        <row r="73">
          <cell r="B73">
            <v>5</v>
          </cell>
          <cell r="C73">
            <v>5</v>
          </cell>
          <cell r="D73">
            <v>5</v>
          </cell>
          <cell r="E73">
            <v>5</v>
          </cell>
          <cell r="F73">
            <v>5</v>
          </cell>
          <cell r="G73">
            <v>5</v>
          </cell>
          <cell r="H73">
            <v>5</v>
          </cell>
          <cell r="I73">
            <v>5</v>
          </cell>
          <cell r="J73">
            <v>5</v>
          </cell>
          <cell r="K73">
            <v>5</v>
          </cell>
          <cell r="L73">
            <v>5</v>
          </cell>
          <cell r="M73">
            <v>5</v>
          </cell>
          <cell r="N73">
            <v>5</v>
          </cell>
          <cell r="O73">
            <v>5</v>
          </cell>
          <cell r="P73">
            <v>5</v>
          </cell>
          <cell r="Q73">
            <v>5</v>
          </cell>
          <cell r="R73">
            <v>5</v>
          </cell>
          <cell r="S73">
            <v>5</v>
          </cell>
          <cell r="T73">
            <v>5</v>
          </cell>
          <cell r="U73">
            <v>5</v>
          </cell>
          <cell r="V73">
            <v>5</v>
          </cell>
          <cell r="W73">
            <v>5</v>
          </cell>
          <cell r="X73">
            <v>5</v>
          </cell>
          <cell r="Y73">
            <v>5</v>
          </cell>
          <cell r="Z73">
            <v>5</v>
          </cell>
          <cell r="AA73">
            <v>5</v>
          </cell>
          <cell r="AB73">
            <v>5</v>
          </cell>
          <cell r="AC73">
            <v>5</v>
          </cell>
          <cell r="AD73">
            <v>5</v>
          </cell>
          <cell r="AE73">
            <v>5</v>
          </cell>
          <cell r="AF73">
            <v>5</v>
          </cell>
          <cell r="AG73">
            <v>5</v>
          </cell>
          <cell r="AH73">
            <v>5</v>
          </cell>
          <cell r="AI73">
            <v>5</v>
          </cell>
        </row>
        <row r="74">
          <cell r="B74">
            <v>5</v>
          </cell>
          <cell r="C74">
            <v>5</v>
          </cell>
          <cell r="D74">
            <v>5</v>
          </cell>
          <cell r="E74">
            <v>5</v>
          </cell>
          <cell r="F74">
            <v>5</v>
          </cell>
          <cell r="G74">
            <v>5</v>
          </cell>
          <cell r="H74">
            <v>5</v>
          </cell>
          <cell r="I74">
            <v>5</v>
          </cell>
          <cell r="J74">
            <v>5</v>
          </cell>
          <cell r="K74">
            <v>5</v>
          </cell>
          <cell r="L74">
            <v>5</v>
          </cell>
          <cell r="M74">
            <v>5</v>
          </cell>
          <cell r="N74">
            <v>5</v>
          </cell>
          <cell r="O74">
            <v>5</v>
          </cell>
          <cell r="P74">
            <v>5</v>
          </cell>
          <cell r="Q74">
            <v>5</v>
          </cell>
          <cell r="R74">
            <v>5</v>
          </cell>
          <cell r="S74">
            <v>5</v>
          </cell>
          <cell r="T74">
            <v>5</v>
          </cell>
          <cell r="U74">
            <v>5</v>
          </cell>
          <cell r="V74">
            <v>5</v>
          </cell>
          <cell r="W74">
            <v>5</v>
          </cell>
          <cell r="X74">
            <v>5</v>
          </cell>
          <cell r="Y74">
            <v>5</v>
          </cell>
          <cell r="Z74">
            <v>5</v>
          </cell>
          <cell r="AA74">
            <v>5</v>
          </cell>
          <cell r="AB74">
            <v>5</v>
          </cell>
          <cell r="AC74">
            <v>5</v>
          </cell>
          <cell r="AD74">
            <v>5</v>
          </cell>
          <cell r="AE74">
            <v>5</v>
          </cell>
          <cell r="AF74">
            <v>5</v>
          </cell>
          <cell r="AG74">
            <v>5</v>
          </cell>
          <cell r="AH74">
            <v>5</v>
          </cell>
          <cell r="AI74">
            <v>5</v>
          </cell>
        </row>
        <row r="75">
          <cell r="B75">
            <v>5</v>
          </cell>
          <cell r="C75">
            <v>5</v>
          </cell>
          <cell r="D75">
            <v>5</v>
          </cell>
          <cell r="E75">
            <v>5</v>
          </cell>
          <cell r="F75">
            <v>5</v>
          </cell>
          <cell r="G75">
            <v>5</v>
          </cell>
          <cell r="H75">
            <v>5</v>
          </cell>
          <cell r="I75">
            <v>5</v>
          </cell>
          <cell r="J75">
            <v>5</v>
          </cell>
          <cell r="K75">
            <v>5</v>
          </cell>
          <cell r="L75">
            <v>5</v>
          </cell>
          <cell r="M75">
            <v>5</v>
          </cell>
          <cell r="N75">
            <v>5</v>
          </cell>
          <cell r="O75">
            <v>5</v>
          </cell>
          <cell r="P75">
            <v>5</v>
          </cell>
          <cell r="Q75">
            <v>5</v>
          </cell>
          <cell r="R75">
            <v>5</v>
          </cell>
          <cell r="S75">
            <v>5</v>
          </cell>
          <cell r="T75">
            <v>5</v>
          </cell>
          <cell r="U75">
            <v>5</v>
          </cell>
          <cell r="V75">
            <v>5</v>
          </cell>
          <cell r="W75">
            <v>5</v>
          </cell>
          <cell r="X75">
            <v>5</v>
          </cell>
          <cell r="Y75">
            <v>5</v>
          </cell>
          <cell r="Z75">
            <v>5</v>
          </cell>
          <cell r="AA75">
            <v>5</v>
          </cell>
          <cell r="AB75">
            <v>5</v>
          </cell>
          <cell r="AC75">
            <v>5</v>
          </cell>
          <cell r="AD75">
            <v>5</v>
          </cell>
          <cell r="AE75">
            <v>5</v>
          </cell>
          <cell r="AF75">
            <v>5</v>
          </cell>
          <cell r="AG75">
            <v>5</v>
          </cell>
          <cell r="AH75">
            <v>5</v>
          </cell>
          <cell r="AI75">
            <v>5</v>
          </cell>
        </row>
        <row r="76">
          <cell r="B76">
            <v>5</v>
          </cell>
          <cell r="C76">
            <v>5</v>
          </cell>
          <cell r="D76">
            <v>5</v>
          </cell>
          <cell r="E76">
            <v>5</v>
          </cell>
          <cell r="F76">
            <v>5</v>
          </cell>
          <cell r="G76">
            <v>5</v>
          </cell>
          <cell r="H76">
            <v>5</v>
          </cell>
          <cell r="I76">
            <v>5</v>
          </cell>
          <cell r="J76">
            <v>5</v>
          </cell>
          <cell r="K76">
            <v>5</v>
          </cell>
          <cell r="L76">
            <v>5</v>
          </cell>
          <cell r="M76">
            <v>5</v>
          </cell>
          <cell r="N76">
            <v>5</v>
          </cell>
          <cell r="O76">
            <v>5</v>
          </cell>
          <cell r="P76">
            <v>5</v>
          </cell>
          <cell r="Q76">
            <v>5</v>
          </cell>
          <cell r="R76">
            <v>5</v>
          </cell>
          <cell r="S76">
            <v>5</v>
          </cell>
          <cell r="T76">
            <v>5</v>
          </cell>
          <cell r="U76">
            <v>5</v>
          </cell>
          <cell r="V76">
            <v>5</v>
          </cell>
          <cell r="W76">
            <v>5</v>
          </cell>
          <cell r="X76">
            <v>5</v>
          </cell>
          <cell r="Y76">
            <v>5</v>
          </cell>
          <cell r="Z76">
            <v>5</v>
          </cell>
          <cell r="AA76">
            <v>5</v>
          </cell>
          <cell r="AB76">
            <v>5</v>
          </cell>
          <cell r="AC76">
            <v>5</v>
          </cell>
          <cell r="AD76">
            <v>5</v>
          </cell>
          <cell r="AE76">
            <v>5</v>
          </cell>
          <cell r="AF76">
            <v>5</v>
          </cell>
          <cell r="AG76">
            <v>5</v>
          </cell>
          <cell r="AH76">
            <v>5</v>
          </cell>
          <cell r="AI76">
            <v>5</v>
          </cell>
        </row>
        <row r="77">
          <cell r="B77">
            <v>5</v>
          </cell>
          <cell r="C77">
            <v>5</v>
          </cell>
          <cell r="D77">
            <v>5</v>
          </cell>
          <cell r="E77">
            <v>5</v>
          </cell>
          <cell r="F77">
            <v>5</v>
          </cell>
          <cell r="G77">
            <v>5</v>
          </cell>
          <cell r="H77">
            <v>5</v>
          </cell>
          <cell r="I77">
            <v>5</v>
          </cell>
          <cell r="J77">
            <v>5</v>
          </cell>
          <cell r="K77">
            <v>5</v>
          </cell>
          <cell r="L77">
            <v>5</v>
          </cell>
          <cell r="M77">
            <v>5</v>
          </cell>
          <cell r="N77">
            <v>5</v>
          </cell>
          <cell r="O77">
            <v>5</v>
          </cell>
          <cell r="P77">
            <v>5</v>
          </cell>
          <cell r="Q77">
            <v>5</v>
          </cell>
          <cell r="R77">
            <v>5</v>
          </cell>
          <cell r="S77">
            <v>5</v>
          </cell>
          <cell r="T77">
            <v>5</v>
          </cell>
          <cell r="U77">
            <v>5</v>
          </cell>
          <cell r="V77">
            <v>5</v>
          </cell>
          <cell r="W77">
            <v>5</v>
          </cell>
          <cell r="X77">
            <v>5</v>
          </cell>
          <cell r="Y77">
            <v>5</v>
          </cell>
          <cell r="Z77">
            <v>5</v>
          </cell>
          <cell r="AA77">
            <v>5</v>
          </cell>
          <cell r="AB77">
            <v>5</v>
          </cell>
          <cell r="AC77">
            <v>5</v>
          </cell>
          <cell r="AD77">
            <v>5</v>
          </cell>
          <cell r="AE77">
            <v>5</v>
          </cell>
          <cell r="AF77">
            <v>5</v>
          </cell>
          <cell r="AG77">
            <v>5</v>
          </cell>
          <cell r="AH77">
            <v>5</v>
          </cell>
          <cell r="AI77">
            <v>5</v>
          </cell>
        </row>
        <row r="78">
          <cell r="B78">
            <v>5</v>
          </cell>
          <cell r="C78">
            <v>5</v>
          </cell>
          <cell r="D78">
            <v>5</v>
          </cell>
          <cell r="E78">
            <v>5</v>
          </cell>
          <cell r="F78">
            <v>5</v>
          </cell>
          <cell r="G78">
            <v>5</v>
          </cell>
          <cell r="H78">
            <v>5</v>
          </cell>
          <cell r="I78">
            <v>5</v>
          </cell>
          <cell r="J78">
            <v>5</v>
          </cell>
          <cell r="K78">
            <v>5</v>
          </cell>
          <cell r="L78">
            <v>5</v>
          </cell>
          <cell r="M78">
            <v>5</v>
          </cell>
          <cell r="N78">
            <v>5</v>
          </cell>
          <cell r="O78">
            <v>5</v>
          </cell>
          <cell r="P78">
            <v>5</v>
          </cell>
          <cell r="Q78">
            <v>5</v>
          </cell>
          <cell r="R78">
            <v>5</v>
          </cell>
          <cell r="S78">
            <v>5</v>
          </cell>
          <cell r="T78">
            <v>5</v>
          </cell>
          <cell r="U78">
            <v>5</v>
          </cell>
          <cell r="V78">
            <v>5</v>
          </cell>
          <cell r="W78">
            <v>5</v>
          </cell>
          <cell r="X78">
            <v>5</v>
          </cell>
          <cell r="Y78">
            <v>5</v>
          </cell>
          <cell r="Z78">
            <v>5</v>
          </cell>
          <cell r="AA78">
            <v>5</v>
          </cell>
          <cell r="AB78">
            <v>5</v>
          </cell>
          <cell r="AC78">
            <v>5</v>
          </cell>
          <cell r="AD78">
            <v>5</v>
          </cell>
          <cell r="AE78">
            <v>5</v>
          </cell>
          <cell r="AF78">
            <v>5</v>
          </cell>
          <cell r="AG78">
            <v>5</v>
          </cell>
          <cell r="AH78">
            <v>5</v>
          </cell>
          <cell r="AI78">
            <v>5</v>
          </cell>
        </row>
        <row r="79">
          <cell r="B79">
            <v>5</v>
          </cell>
          <cell r="C79">
            <v>5</v>
          </cell>
          <cell r="D79">
            <v>5</v>
          </cell>
          <cell r="E79">
            <v>5</v>
          </cell>
          <cell r="F79">
            <v>5</v>
          </cell>
          <cell r="G79">
            <v>5</v>
          </cell>
          <cell r="H79">
            <v>5</v>
          </cell>
          <cell r="I79">
            <v>5</v>
          </cell>
          <cell r="J79">
            <v>5</v>
          </cell>
          <cell r="K79">
            <v>5</v>
          </cell>
          <cell r="L79">
            <v>5</v>
          </cell>
          <cell r="M79">
            <v>5</v>
          </cell>
          <cell r="N79">
            <v>5</v>
          </cell>
          <cell r="O79">
            <v>5</v>
          </cell>
          <cell r="P79">
            <v>5</v>
          </cell>
          <cell r="Q79">
            <v>5</v>
          </cell>
          <cell r="R79">
            <v>5</v>
          </cell>
          <cell r="S79">
            <v>5</v>
          </cell>
          <cell r="T79">
            <v>5</v>
          </cell>
          <cell r="U79">
            <v>5</v>
          </cell>
          <cell r="V79">
            <v>5</v>
          </cell>
          <cell r="W79">
            <v>5</v>
          </cell>
          <cell r="X79">
            <v>5</v>
          </cell>
          <cell r="Y79">
            <v>5</v>
          </cell>
          <cell r="Z79">
            <v>5</v>
          </cell>
          <cell r="AA79">
            <v>5</v>
          </cell>
          <cell r="AB79">
            <v>5</v>
          </cell>
          <cell r="AC79">
            <v>5</v>
          </cell>
          <cell r="AD79">
            <v>5</v>
          </cell>
          <cell r="AE79">
            <v>5</v>
          </cell>
          <cell r="AF79">
            <v>5</v>
          </cell>
          <cell r="AG79">
            <v>5</v>
          </cell>
          <cell r="AH79">
            <v>5</v>
          </cell>
          <cell r="AI79">
            <v>5</v>
          </cell>
        </row>
        <row r="80">
          <cell r="B80">
            <v>5</v>
          </cell>
          <cell r="C80">
            <v>5</v>
          </cell>
          <cell r="D80">
            <v>5</v>
          </cell>
          <cell r="E80">
            <v>5</v>
          </cell>
          <cell r="F80">
            <v>5</v>
          </cell>
          <cell r="G80">
            <v>5</v>
          </cell>
          <cell r="H80">
            <v>5</v>
          </cell>
          <cell r="I80">
            <v>5</v>
          </cell>
          <cell r="J80">
            <v>5</v>
          </cell>
          <cell r="K80">
            <v>5</v>
          </cell>
          <cell r="L80">
            <v>5</v>
          </cell>
          <cell r="M80">
            <v>5</v>
          </cell>
          <cell r="N80">
            <v>5</v>
          </cell>
          <cell r="O80">
            <v>5</v>
          </cell>
          <cell r="P80">
            <v>5</v>
          </cell>
          <cell r="Q80">
            <v>5</v>
          </cell>
          <cell r="R80">
            <v>5</v>
          </cell>
          <cell r="S80">
            <v>5</v>
          </cell>
          <cell r="T80">
            <v>5</v>
          </cell>
          <cell r="U80">
            <v>5</v>
          </cell>
          <cell r="V80">
            <v>5</v>
          </cell>
          <cell r="W80">
            <v>5</v>
          </cell>
          <cell r="X80">
            <v>5</v>
          </cell>
          <cell r="Y80">
            <v>5</v>
          </cell>
          <cell r="Z80">
            <v>5</v>
          </cell>
          <cell r="AA80">
            <v>5</v>
          </cell>
          <cell r="AB80">
            <v>5</v>
          </cell>
          <cell r="AC80">
            <v>5</v>
          </cell>
          <cell r="AD80">
            <v>5</v>
          </cell>
          <cell r="AE80">
            <v>5</v>
          </cell>
          <cell r="AF80">
            <v>5</v>
          </cell>
          <cell r="AG80">
            <v>5</v>
          </cell>
          <cell r="AH80">
            <v>5</v>
          </cell>
          <cell r="AI80">
            <v>5</v>
          </cell>
        </row>
        <row r="81">
          <cell r="B81">
            <v>5</v>
          </cell>
          <cell r="C81">
            <v>5</v>
          </cell>
          <cell r="D81">
            <v>5</v>
          </cell>
          <cell r="E81">
            <v>5</v>
          </cell>
          <cell r="F81">
            <v>5</v>
          </cell>
          <cell r="G81">
            <v>5</v>
          </cell>
          <cell r="H81">
            <v>5</v>
          </cell>
          <cell r="I81">
            <v>5</v>
          </cell>
          <cell r="J81">
            <v>5</v>
          </cell>
          <cell r="K81">
            <v>5</v>
          </cell>
          <cell r="L81">
            <v>5</v>
          </cell>
          <cell r="M81">
            <v>5</v>
          </cell>
          <cell r="N81">
            <v>5</v>
          </cell>
          <cell r="O81">
            <v>5</v>
          </cell>
          <cell r="P81">
            <v>5</v>
          </cell>
          <cell r="Q81">
            <v>5</v>
          </cell>
          <cell r="R81">
            <v>5</v>
          </cell>
          <cell r="S81">
            <v>5</v>
          </cell>
          <cell r="T81">
            <v>5</v>
          </cell>
          <cell r="U81">
            <v>5</v>
          </cell>
          <cell r="V81">
            <v>5</v>
          </cell>
          <cell r="W81">
            <v>5</v>
          </cell>
          <cell r="X81">
            <v>5</v>
          </cell>
          <cell r="Y81">
            <v>5</v>
          </cell>
          <cell r="Z81">
            <v>5</v>
          </cell>
          <cell r="AA81">
            <v>5</v>
          </cell>
          <cell r="AB81">
            <v>5</v>
          </cell>
          <cell r="AC81">
            <v>5</v>
          </cell>
          <cell r="AD81">
            <v>5</v>
          </cell>
          <cell r="AE81">
            <v>5</v>
          </cell>
          <cell r="AF81">
            <v>5</v>
          </cell>
          <cell r="AG81">
            <v>5</v>
          </cell>
          <cell r="AH81">
            <v>5</v>
          </cell>
          <cell r="AI81">
            <v>5</v>
          </cell>
        </row>
        <row r="82">
          <cell r="B82">
            <v>5</v>
          </cell>
          <cell r="C82">
            <v>5</v>
          </cell>
          <cell r="D82">
            <v>5</v>
          </cell>
          <cell r="E82">
            <v>5</v>
          </cell>
          <cell r="F82">
            <v>5</v>
          </cell>
          <cell r="G82">
            <v>5</v>
          </cell>
          <cell r="H82">
            <v>5</v>
          </cell>
          <cell r="I82">
            <v>5</v>
          </cell>
          <cell r="J82">
            <v>5</v>
          </cell>
          <cell r="K82">
            <v>5</v>
          </cell>
          <cell r="L82">
            <v>5</v>
          </cell>
          <cell r="M82">
            <v>5</v>
          </cell>
          <cell r="N82">
            <v>5</v>
          </cell>
          <cell r="O82">
            <v>5</v>
          </cell>
          <cell r="P82">
            <v>5</v>
          </cell>
          <cell r="Q82">
            <v>5</v>
          </cell>
          <cell r="R82">
            <v>5</v>
          </cell>
          <cell r="S82">
            <v>5</v>
          </cell>
          <cell r="T82">
            <v>5</v>
          </cell>
          <cell r="U82">
            <v>5</v>
          </cell>
          <cell r="V82">
            <v>5</v>
          </cell>
          <cell r="W82">
            <v>5</v>
          </cell>
          <cell r="X82">
            <v>5</v>
          </cell>
          <cell r="Y82">
            <v>5</v>
          </cell>
          <cell r="Z82">
            <v>5</v>
          </cell>
          <cell r="AA82">
            <v>5</v>
          </cell>
          <cell r="AB82">
            <v>5</v>
          </cell>
          <cell r="AC82">
            <v>5</v>
          </cell>
          <cell r="AD82">
            <v>5</v>
          </cell>
          <cell r="AE82">
            <v>5</v>
          </cell>
          <cell r="AF82">
            <v>5</v>
          </cell>
          <cell r="AG82">
            <v>5</v>
          </cell>
          <cell r="AH82">
            <v>5</v>
          </cell>
          <cell r="AI82">
            <v>5</v>
          </cell>
        </row>
        <row r="83">
          <cell r="B83">
            <v>5</v>
          </cell>
          <cell r="C83">
            <v>5</v>
          </cell>
          <cell r="D83">
            <v>5</v>
          </cell>
          <cell r="E83">
            <v>5</v>
          </cell>
          <cell r="F83">
            <v>5</v>
          </cell>
          <cell r="G83">
            <v>5</v>
          </cell>
          <cell r="H83">
            <v>5</v>
          </cell>
          <cell r="I83">
            <v>5</v>
          </cell>
          <cell r="J83">
            <v>5</v>
          </cell>
          <cell r="K83">
            <v>5</v>
          </cell>
          <cell r="L83">
            <v>5</v>
          </cell>
          <cell r="M83">
            <v>5</v>
          </cell>
          <cell r="N83">
            <v>5</v>
          </cell>
          <cell r="O83">
            <v>5</v>
          </cell>
          <cell r="P83">
            <v>5</v>
          </cell>
          <cell r="Q83">
            <v>5</v>
          </cell>
          <cell r="R83">
            <v>5</v>
          </cell>
          <cell r="S83">
            <v>5</v>
          </cell>
          <cell r="T83">
            <v>5</v>
          </cell>
          <cell r="U83">
            <v>5</v>
          </cell>
          <cell r="V83">
            <v>5</v>
          </cell>
          <cell r="W83">
            <v>5</v>
          </cell>
          <cell r="X83">
            <v>5</v>
          </cell>
          <cell r="Y83">
            <v>5</v>
          </cell>
          <cell r="Z83">
            <v>5</v>
          </cell>
          <cell r="AA83">
            <v>5</v>
          </cell>
          <cell r="AB83">
            <v>5</v>
          </cell>
          <cell r="AC83">
            <v>5</v>
          </cell>
          <cell r="AD83">
            <v>5</v>
          </cell>
          <cell r="AE83">
            <v>5</v>
          </cell>
          <cell r="AF83">
            <v>5</v>
          </cell>
          <cell r="AG83">
            <v>5</v>
          </cell>
          <cell r="AH83">
            <v>5</v>
          </cell>
          <cell r="AI83">
            <v>5</v>
          </cell>
        </row>
        <row r="84">
          <cell r="B84">
            <v>5</v>
          </cell>
          <cell r="C84">
            <v>5</v>
          </cell>
          <cell r="D84">
            <v>5</v>
          </cell>
          <cell r="E84">
            <v>5</v>
          </cell>
          <cell r="F84">
            <v>5</v>
          </cell>
          <cell r="G84">
            <v>5</v>
          </cell>
          <cell r="H84">
            <v>5</v>
          </cell>
          <cell r="I84">
            <v>5</v>
          </cell>
          <cell r="J84">
            <v>5</v>
          </cell>
          <cell r="K84">
            <v>5</v>
          </cell>
          <cell r="L84">
            <v>5</v>
          </cell>
          <cell r="M84">
            <v>5</v>
          </cell>
          <cell r="N84">
            <v>5</v>
          </cell>
          <cell r="O84">
            <v>5</v>
          </cell>
          <cell r="P84">
            <v>5</v>
          </cell>
          <cell r="Q84">
            <v>5</v>
          </cell>
          <cell r="R84">
            <v>5</v>
          </cell>
          <cell r="S84">
            <v>5</v>
          </cell>
          <cell r="T84">
            <v>5</v>
          </cell>
          <cell r="U84">
            <v>5</v>
          </cell>
          <cell r="V84">
            <v>5</v>
          </cell>
          <cell r="W84">
            <v>5</v>
          </cell>
          <cell r="X84">
            <v>5</v>
          </cell>
          <cell r="Y84">
            <v>5</v>
          </cell>
          <cell r="Z84">
            <v>5</v>
          </cell>
          <cell r="AA84">
            <v>5</v>
          </cell>
          <cell r="AB84">
            <v>5</v>
          </cell>
          <cell r="AC84">
            <v>5</v>
          </cell>
          <cell r="AD84">
            <v>5</v>
          </cell>
          <cell r="AE84">
            <v>5</v>
          </cell>
          <cell r="AF84">
            <v>5</v>
          </cell>
          <cell r="AG84">
            <v>5</v>
          </cell>
          <cell r="AH84">
            <v>5</v>
          </cell>
          <cell r="AI84">
            <v>5</v>
          </cell>
        </row>
        <row r="85">
          <cell r="B85">
            <v>5</v>
          </cell>
          <cell r="C85">
            <v>5</v>
          </cell>
          <cell r="D85">
            <v>5</v>
          </cell>
          <cell r="E85">
            <v>5</v>
          </cell>
          <cell r="F85">
            <v>5</v>
          </cell>
          <cell r="G85">
            <v>5</v>
          </cell>
          <cell r="H85">
            <v>5</v>
          </cell>
          <cell r="I85">
            <v>5</v>
          </cell>
          <cell r="J85">
            <v>5</v>
          </cell>
          <cell r="K85">
            <v>5</v>
          </cell>
          <cell r="L85">
            <v>5</v>
          </cell>
          <cell r="M85">
            <v>5</v>
          </cell>
          <cell r="N85">
            <v>5</v>
          </cell>
          <cell r="O85">
            <v>5</v>
          </cell>
          <cell r="P85">
            <v>5</v>
          </cell>
          <cell r="Q85">
            <v>5</v>
          </cell>
          <cell r="R85">
            <v>5</v>
          </cell>
          <cell r="S85">
            <v>5</v>
          </cell>
          <cell r="T85">
            <v>5</v>
          </cell>
          <cell r="U85">
            <v>5</v>
          </cell>
          <cell r="V85">
            <v>5</v>
          </cell>
          <cell r="W85">
            <v>5</v>
          </cell>
          <cell r="X85">
            <v>5</v>
          </cell>
          <cell r="Y85">
            <v>5</v>
          </cell>
          <cell r="Z85">
            <v>5</v>
          </cell>
          <cell r="AA85">
            <v>5</v>
          </cell>
          <cell r="AB85">
            <v>5</v>
          </cell>
          <cell r="AC85">
            <v>5</v>
          </cell>
          <cell r="AD85">
            <v>5</v>
          </cell>
          <cell r="AE85">
            <v>5</v>
          </cell>
          <cell r="AF85">
            <v>5</v>
          </cell>
          <cell r="AG85">
            <v>5</v>
          </cell>
          <cell r="AH85">
            <v>5</v>
          </cell>
          <cell r="AI85">
            <v>5</v>
          </cell>
        </row>
        <row r="86">
          <cell r="B86">
            <v>5</v>
          </cell>
          <cell r="C86">
            <v>5</v>
          </cell>
          <cell r="D86">
            <v>5</v>
          </cell>
          <cell r="E86">
            <v>5</v>
          </cell>
          <cell r="F86">
            <v>5</v>
          </cell>
          <cell r="G86">
            <v>5</v>
          </cell>
          <cell r="H86">
            <v>5</v>
          </cell>
          <cell r="I86">
            <v>5</v>
          </cell>
          <cell r="J86">
            <v>5</v>
          </cell>
          <cell r="K86">
            <v>5</v>
          </cell>
          <cell r="L86">
            <v>5</v>
          </cell>
          <cell r="M86">
            <v>5</v>
          </cell>
          <cell r="N86">
            <v>5</v>
          </cell>
          <cell r="O86">
            <v>5</v>
          </cell>
          <cell r="P86">
            <v>5</v>
          </cell>
          <cell r="Q86">
            <v>5</v>
          </cell>
          <cell r="R86">
            <v>5</v>
          </cell>
          <cell r="S86">
            <v>5</v>
          </cell>
          <cell r="T86">
            <v>5</v>
          </cell>
          <cell r="U86">
            <v>5</v>
          </cell>
          <cell r="V86">
            <v>5</v>
          </cell>
          <cell r="W86">
            <v>5</v>
          </cell>
          <cell r="X86">
            <v>5</v>
          </cell>
          <cell r="Y86">
            <v>5</v>
          </cell>
          <cell r="Z86">
            <v>5</v>
          </cell>
          <cell r="AA86">
            <v>5</v>
          </cell>
          <cell r="AB86">
            <v>5</v>
          </cell>
          <cell r="AC86">
            <v>5</v>
          </cell>
          <cell r="AD86">
            <v>5</v>
          </cell>
          <cell r="AE86">
            <v>5</v>
          </cell>
          <cell r="AF86">
            <v>5</v>
          </cell>
          <cell r="AG86">
            <v>5</v>
          </cell>
          <cell r="AH86">
            <v>5</v>
          </cell>
          <cell r="AI86">
            <v>5</v>
          </cell>
        </row>
        <row r="316">
          <cell r="J316">
            <v>5</v>
          </cell>
          <cell r="K316">
            <v>5</v>
          </cell>
          <cell r="L316">
            <v>5</v>
          </cell>
          <cell r="M316">
            <v>5</v>
          </cell>
        </row>
        <row r="317">
          <cell r="J317">
            <v>5</v>
          </cell>
          <cell r="K317">
            <v>5</v>
          </cell>
          <cell r="L317">
            <v>5</v>
          </cell>
          <cell r="M317">
            <v>5</v>
          </cell>
        </row>
      </sheetData>
      <sheetData sheetId="15">
        <row r="2">
          <cell r="B2">
            <v>0</v>
          </cell>
          <cell r="C2">
            <v>0</v>
          </cell>
        </row>
        <row r="3">
          <cell r="B3">
            <v>9.907306970925633E-17</v>
          </cell>
          <cell r="C3">
            <v>6.5293774604797363</v>
          </cell>
        </row>
        <row r="4">
          <cell r="B4">
            <v>-3.3617751677233017E-17</v>
          </cell>
          <cell r="C4">
            <v>6.5794897079467773</v>
          </cell>
        </row>
        <row r="5">
          <cell r="B5">
            <v>-3.4728192018748704E-17</v>
          </cell>
          <cell r="C5">
            <v>6.6599025726318359</v>
          </cell>
        </row>
        <row r="6">
          <cell r="B6">
            <v>-1.0396380485947816E-16</v>
          </cell>
          <cell r="C6">
            <v>6.8055963516235352</v>
          </cell>
        </row>
        <row r="7">
          <cell r="B7">
            <v>4.5842402487247997E-17</v>
          </cell>
          <cell r="C7">
            <v>7.2352542877197266</v>
          </cell>
        </row>
        <row r="8">
          <cell r="B8">
            <v>-1.2506871600128272E-16</v>
          </cell>
          <cell r="C8">
            <v>7.300541877746582</v>
          </cell>
        </row>
        <row r="9">
          <cell r="B9">
            <v>-3.4941562265140022E-16</v>
          </cell>
          <cell r="C9">
            <v>7.3681931495666504</v>
          </cell>
        </row>
        <row r="10">
          <cell r="B10">
            <v>-2.4385525994802121E-17</v>
          </cell>
          <cell r="C10">
            <v>7.6074285507202148</v>
          </cell>
        </row>
        <row r="11">
          <cell r="B11">
            <v>1.3769939999549793E-17</v>
          </cell>
          <cell r="C11">
            <v>7.7745347023010254</v>
          </cell>
        </row>
        <row r="12">
          <cell r="B12">
            <v>1.7269585661306493E-16</v>
          </cell>
          <cell r="C12">
            <v>7.9288330078125</v>
          </cell>
        </row>
        <row r="13">
          <cell r="B13">
            <v>6.5184115287669227E-18</v>
          </cell>
          <cell r="C13">
            <v>8.3378696441650391</v>
          </cell>
        </row>
        <row r="14">
          <cell r="B14">
            <v>3.107546169538804E-17</v>
          </cell>
          <cell r="C14">
            <v>8.4753627777099609</v>
          </cell>
        </row>
        <row r="15">
          <cell r="B15">
            <v>6.128876296447941E-17</v>
          </cell>
          <cell r="C15">
            <v>8.6187210083007812</v>
          </cell>
        </row>
        <row r="16">
          <cell r="B16">
            <v>3.7920278693868387E-17</v>
          </cell>
          <cell r="C16">
            <v>9.3578224182128906</v>
          </cell>
        </row>
        <row r="17">
          <cell r="B17">
            <v>1.6454088147725164E-17</v>
          </cell>
          <cell r="C17">
            <v>9.9658441543579102</v>
          </cell>
        </row>
        <row r="18">
          <cell r="B18">
            <v>4.0398485339297657E-17</v>
          </cell>
          <cell r="C18">
            <v>10.270585060119629</v>
          </cell>
        </row>
        <row r="19">
          <cell r="B19">
            <v>1.7115035235657085E-17</v>
          </cell>
          <cell r="C19">
            <v>10.880367279052734</v>
          </cell>
        </row>
        <row r="20">
          <cell r="B20">
            <v>4.5913275322131541E-17</v>
          </cell>
          <cell r="C20">
            <v>11.573309898376465</v>
          </cell>
        </row>
        <row r="21">
          <cell r="B21">
            <v>5.5193560198151767E-17</v>
          </cell>
          <cell r="C21">
            <v>12.810746192932129</v>
          </cell>
        </row>
        <row r="22">
          <cell r="B22">
            <v>9.1420610104291458E-17</v>
          </cell>
          <cell r="C22">
            <v>13.988739967346191</v>
          </cell>
        </row>
        <row r="23">
          <cell r="B23">
            <v>7.2810674213293839E-17</v>
          </cell>
          <cell r="C23">
            <v>16.177709579467773</v>
          </cell>
        </row>
        <row r="24">
          <cell r="B24">
            <v>6.48592318302829E-17</v>
          </cell>
          <cell r="C24">
            <v>16.444623947143555</v>
          </cell>
        </row>
        <row r="25">
          <cell r="B25">
            <v>7.176820826579531E-17</v>
          </cell>
          <cell r="C25">
            <v>16.724208831787109</v>
          </cell>
        </row>
        <row r="26">
          <cell r="B26">
            <v>7.9887535225930012E-17</v>
          </cell>
          <cell r="C26">
            <v>18.413276672363281</v>
          </cell>
        </row>
        <row r="27">
          <cell r="B27">
            <v>9.4238476961569701E-17</v>
          </cell>
          <cell r="C27">
            <v>19.311187744140625</v>
          </cell>
        </row>
        <row r="28">
          <cell r="B28">
            <v>8.361628675630675E-17</v>
          </cell>
          <cell r="C28">
            <v>20.664358139038086</v>
          </cell>
        </row>
        <row r="29">
          <cell r="B29">
            <v>8.9170070033216383E-17</v>
          </cell>
          <cell r="C29">
            <v>22.262470245361328</v>
          </cell>
        </row>
        <row r="30">
          <cell r="B30">
            <v>9.9748062323989402E-17</v>
          </cell>
          <cell r="C30">
            <v>23.813121795654297</v>
          </cell>
        </row>
        <row r="31">
          <cell r="B31">
            <v>9.7635132019618649E-17</v>
          </cell>
          <cell r="C31">
            <v>24.576982498168945</v>
          </cell>
        </row>
        <row r="32">
          <cell r="B32">
            <v>1.3276766315667307E-16</v>
          </cell>
          <cell r="C32">
            <v>25.355756759643555</v>
          </cell>
        </row>
        <row r="33">
          <cell r="B33">
            <v>1.1021065299314392E-16</v>
          </cell>
          <cell r="C33">
            <v>25.915904998779297</v>
          </cell>
        </row>
        <row r="34">
          <cell r="B34">
            <v>1.2069613340420901E-16</v>
          </cell>
          <cell r="C34">
            <v>26.811042785644531</v>
          </cell>
        </row>
        <row r="35">
          <cell r="B35">
            <v>1.330550720235883E-16</v>
          </cell>
          <cell r="C35">
            <v>27.346942901611328</v>
          </cell>
        </row>
        <row r="36">
          <cell r="B36">
            <v>1.6833410015584831E-16</v>
          </cell>
          <cell r="C36">
            <v>27.959524154663086</v>
          </cell>
        </row>
        <row r="37">
          <cell r="B37">
            <v>1.1499908244520519E-16</v>
          </cell>
          <cell r="C37">
            <v>28.157585144042969</v>
          </cell>
        </row>
        <row r="38">
          <cell r="B38">
            <v>1.0897070925492693E-16</v>
          </cell>
          <cell r="C38">
            <v>28.417871475219727</v>
          </cell>
        </row>
        <row r="39">
          <cell r="B39">
            <v>9.1708561601688517E-17</v>
          </cell>
          <cell r="C39">
            <v>28.587924957275391</v>
          </cell>
        </row>
        <row r="40">
          <cell r="B40">
            <v>1.1886347174370592E-16</v>
          </cell>
          <cell r="C40">
            <v>28.619880676269531</v>
          </cell>
        </row>
        <row r="41">
          <cell r="B41">
            <v>1.3797102625632564E-16</v>
          </cell>
          <cell r="C41">
            <v>29.156595230102539</v>
          </cell>
        </row>
        <row r="42">
          <cell r="B42">
            <v>2.2379258976058857E-16</v>
          </cell>
          <cell r="C42">
            <v>29.813270568847656</v>
          </cell>
        </row>
        <row r="43">
          <cell r="B43">
            <v>2.11142258572464E-16</v>
          </cell>
          <cell r="C43">
            <v>30.264614105224609</v>
          </cell>
        </row>
        <row r="44">
          <cell r="B44">
            <v>2.2735825436139435E-16</v>
          </cell>
          <cell r="C44">
            <v>30.522802352905273</v>
          </cell>
        </row>
        <row r="45">
          <cell r="B45">
            <v>1.6984056148742989E-16</v>
          </cell>
          <cell r="C45">
            <v>30.624124526977539</v>
          </cell>
        </row>
        <row r="46">
          <cell r="B46">
            <v>5.8003029517851373E-17</v>
          </cell>
          <cell r="C46">
            <v>30.790410995483398</v>
          </cell>
        </row>
        <row r="47">
          <cell r="B47">
            <v>2.0143881125611879E-17</v>
          </cell>
          <cell r="C47">
            <v>30.962120056152344</v>
          </cell>
        </row>
        <row r="48">
          <cell r="B48">
            <v>1.9483720521006374E-16</v>
          </cell>
          <cell r="C48">
            <v>31.116621017456055</v>
          </cell>
        </row>
        <row r="49">
          <cell r="B49">
            <v>9.7724070479080351E-17</v>
          </cell>
          <cell r="C49">
            <v>31.249103546142578</v>
          </cell>
        </row>
        <row r="50">
          <cell r="B50">
            <v>3.5274442242944022E-17</v>
          </cell>
          <cell r="C50">
            <v>31.335235595703125</v>
          </cell>
        </row>
        <row r="51">
          <cell r="B51">
            <v>1.2822777831762684E-16</v>
          </cell>
          <cell r="C51">
            <v>31.361238479614258</v>
          </cell>
        </row>
        <row r="52">
          <cell r="B52">
            <v>-5.9426203687916207E-17</v>
          </cell>
          <cell r="C52">
            <v>31.376365661621094</v>
          </cell>
        </row>
        <row r="53">
          <cell r="B53">
            <v>1.1892537132330449E-16</v>
          </cell>
          <cell r="C53">
            <v>31.638763427734375</v>
          </cell>
        </row>
        <row r="54">
          <cell r="B54">
            <v>1.012752164057746E-16</v>
          </cell>
          <cell r="C54">
            <v>31.74018669128418</v>
          </cell>
        </row>
        <row r="55">
          <cell r="B55">
            <v>2.9356944341972372E-16</v>
          </cell>
          <cell r="C55">
            <v>31.791208267211914</v>
          </cell>
        </row>
        <row r="56">
          <cell r="B56">
            <v>6.8707590368512355E-18</v>
          </cell>
          <cell r="C56">
            <v>31.860357284545898</v>
          </cell>
        </row>
        <row r="57">
          <cell r="B57">
            <v>7.6642790233015203E-17</v>
          </cell>
          <cell r="C57">
            <v>31.907136917114258</v>
          </cell>
        </row>
        <row r="58">
          <cell r="B58">
            <v>1.2038123567117742E-16</v>
          </cell>
          <cell r="C58">
            <v>31.957000732421875</v>
          </cell>
        </row>
        <row r="59">
          <cell r="B59">
            <v>-6.181835707986036E-17</v>
          </cell>
          <cell r="C59">
            <v>32.025211334228516</v>
          </cell>
        </row>
        <row r="60">
          <cell r="B60">
            <v>2.9127162832228001E-16</v>
          </cell>
          <cell r="C60">
            <v>32.043296813964844</v>
          </cell>
        </row>
        <row r="61">
          <cell r="B61">
            <v>1.414270530300212E-16</v>
          </cell>
          <cell r="C61">
            <v>32.053756713867188</v>
          </cell>
        </row>
        <row r="62">
          <cell r="B62">
            <v>-7.8890787550887289E-18</v>
          </cell>
          <cell r="C62">
            <v>32.123703002929688</v>
          </cell>
        </row>
        <row r="63">
          <cell r="B63">
            <v>8.7518058001049979E-17</v>
          </cell>
          <cell r="C63">
            <v>32.158905029296875</v>
          </cell>
        </row>
        <row r="64">
          <cell r="B64">
            <v>2.6928333791710557E-17</v>
          </cell>
          <cell r="C64">
            <v>32.181911468505859</v>
          </cell>
        </row>
        <row r="65">
          <cell r="B65">
            <v>-2.4590258490364916E-16</v>
          </cell>
          <cell r="C65">
            <v>32.217792510986328</v>
          </cell>
        </row>
        <row r="66">
          <cell r="B66">
            <v>2.5983990324578783E-16</v>
          </cell>
          <cell r="C66">
            <v>32.245964050292969</v>
          </cell>
        </row>
        <row r="67">
          <cell r="B67">
            <v>3.7740527052804694E-16</v>
          </cell>
          <cell r="C67">
            <v>32.279830932617187</v>
          </cell>
        </row>
        <row r="68">
          <cell r="B68">
            <v>-2.2169700377930182E-16</v>
          </cell>
          <cell r="C68">
            <v>32.304798126220703</v>
          </cell>
        </row>
        <row r="69">
          <cell r="B69">
            <v>-2.9849986338701339E-16</v>
          </cell>
          <cell r="C69">
            <v>32.321578979492188</v>
          </cell>
        </row>
        <row r="70">
          <cell r="B70">
            <v>1.4176969109207536E-16</v>
          </cell>
          <cell r="C70">
            <v>32.33135986328125</v>
          </cell>
        </row>
        <row r="71">
          <cell r="B71">
            <v>3.429245974183537E-16</v>
          </cell>
          <cell r="C71">
            <v>32.334815979003906</v>
          </cell>
        </row>
        <row r="72">
          <cell r="B72">
            <v>1.7630203321155111E-16</v>
          </cell>
          <cell r="C72">
            <v>32.335670471191406</v>
          </cell>
        </row>
        <row r="73">
          <cell r="B73">
            <v>-2.8619509517158897E-17</v>
          </cell>
          <cell r="C73">
            <v>32.385173797607422</v>
          </cell>
        </row>
        <row r="74">
          <cell r="B74">
            <v>-1.4149301572078863E-16</v>
          </cell>
          <cell r="C74">
            <v>32.402069091796875</v>
          </cell>
        </row>
        <row r="75">
          <cell r="B75">
            <v>6.3913790859914391E-17</v>
          </cell>
          <cell r="C75">
            <v>32.420162200927734</v>
          </cell>
        </row>
        <row r="76">
          <cell r="B76">
            <v>4.5387408151718509E-16</v>
          </cell>
          <cell r="C76">
            <v>32.436561584472656</v>
          </cell>
        </row>
        <row r="77">
          <cell r="B77">
            <v>1.8661021242139913E-16</v>
          </cell>
          <cell r="C77">
            <v>32.460151672363281</v>
          </cell>
        </row>
        <row r="78">
          <cell r="B78">
            <v>2.123310163743762E-16</v>
          </cell>
          <cell r="C78">
            <v>32.471012115478516</v>
          </cell>
        </row>
        <row r="79">
          <cell r="B79">
            <v>-2.1143048800254687E-16</v>
          </cell>
          <cell r="C79">
            <v>32.483661651611328</v>
          </cell>
        </row>
        <row r="80">
          <cell r="B80">
            <v>2.0650292677145419E-16</v>
          </cell>
          <cell r="C80">
            <v>32.487339019775391</v>
          </cell>
        </row>
        <row r="81">
          <cell r="B81">
            <v>-6.7973977118128875E-17</v>
          </cell>
          <cell r="C81">
            <v>32.487857818603516</v>
          </cell>
        </row>
        <row r="82">
          <cell r="B82">
            <v>8.2605024708491681E-16</v>
          </cell>
          <cell r="C82">
            <v>32.490440368652344</v>
          </cell>
        </row>
        <row r="83">
          <cell r="B83">
            <v>3.0430333609490583E-16</v>
          </cell>
          <cell r="C83">
            <v>32.530891418457031</v>
          </cell>
        </row>
        <row r="84">
          <cell r="B84">
            <v>9.0943452622301469E-17</v>
          </cell>
          <cell r="C84">
            <v>32.546207427978516</v>
          </cell>
        </row>
        <row r="85">
          <cell r="B85">
            <v>3.6632327378132291E-16</v>
          </cell>
          <cell r="C85">
            <v>32.561824798583984</v>
          </cell>
        </row>
        <row r="86">
          <cell r="B86">
            <v>1.4370187912388083E-16</v>
          </cell>
          <cell r="C86">
            <v>32.576446533203125</v>
          </cell>
        </row>
        <row r="87">
          <cell r="B87">
            <v>2.6455618269609978E-16</v>
          </cell>
          <cell r="C87">
            <v>32.583667755126953</v>
          </cell>
        </row>
        <row r="88">
          <cell r="B88">
            <v>1.1962962627938724E-16</v>
          </cell>
          <cell r="C88">
            <v>32.588909149169922</v>
          </cell>
        </row>
        <row r="89">
          <cell r="B89">
            <v>3.0799070874232021E-16</v>
          </cell>
          <cell r="C89">
            <v>32.590618133544922</v>
          </cell>
        </row>
        <row r="90">
          <cell r="B90">
            <v>3.0809436439924046E-16</v>
          </cell>
          <cell r="C90">
            <v>32.5926513671875</v>
          </cell>
        </row>
        <row r="91">
          <cell r="B91">
            <v>8.3933775880761343E-16</v>
          </cell>
          <cell r="C91">
            <v>32.613796234130859</v>
          </cell>
        </row>
        <row r="92">
          <cell r="B92">
            <v>3.0438004551619155E-16</v>
          </cell>
          <cell r="C92">
            <v>32.626262664794922</v>
          </cell>
        </row>
        <row r="93">
          <cell r="B93">
            <v>4.0174034181420578E-16</v>
          </cell>
          <cell r="C93">
            <v>32.639141082763672</v>
          </cell>
        </row>
        <row r="94">
          <cell r="B94">
            <v>8.0844863774317643E-16</v>
          </cell>
          <cell r="C94">
            <v>32.648265838623047</v>
          </cell>
        </row>
        <row r="95">
          <cell r="B95">
            <v>6.7506344786328557E-16</v>
          </cell>
          <cell r="C95">
            <v>32.655178070068359</v>
          </cell>
        </row>
        <row r="96">
          <cell r="B96">
            <v>3.0850493715064238E-16</v>
          </cell>
          <cell r="C96">
            <v>32.659130096435547</v>
          </cell>
        </row>
        <row r="97">
          <cell r="B97">
            <v>4.2736814419655229E-16</v>
          </cell>
          <cell r="C97">
            <v>32.659370422363281</v>
          </cell>
        </row>
        <row r="98">
          <cell r="B98">
            <v>2.7246204411863659E-16</v>
          </cell>
          <cell r="C98">
            <v>32.659610748291016</v>
          </cell>
        </row>
        <row r="99">
          <cell r="B99">
            <v>2.3141032763216091E-16</v>
          </cell>
          <cell r="C99">
            <v>32.680118560791016</v>
          </cell>
        </row>
        <row r="100">
          <cell r="B100">
            <v>-4.916582625305089E-16</v>
          </cell>
          <cell r="C100">
            <v>32.689605712890625</v>
          </cell>
        </row>
        <row r="101">
          <cell r="B101">
            <v>1.0481931078318296E-15</v>
          </cell>
          <cell r="C101">
            <v>32.698184967041016</v>
          </cell>
        </row>
        <row r="102">
          <cell r="B102">
            <v>-2.547337504117225E-16</v>
          </cell>
          <cell r="C102">
            <v>32.708488464355469</v>
          </cell>
        </row>
        <row r="103">
          <cell r="B103">
            <v>3.2028112371975561E-17</v>
          </cell>
          <cell r="C103">
            <v>32.712326049804687</v>
          </cell>
        </row>
        <row r="104">
          <cell r="B104">
            <v>-1.5633234474241432E-16</v>
          </cell>
          <cell r="C104">
            <v>32.713577270507812</v>
          </cell>
        </row>
        <row r="105">
          <cell r="B105">
            <v>2.3871333982426908E-16</v>
          </cell>
          <cell r="C105">
            <v>32.713752746582031</v>
          </cell>
        </row>
        <row r="106">
          <cell r="B106">
            <v>-3.7606973779824332E-16</v>
          </cell>
          <cell r="C106">
            <v>32.729156494140625</v>
          </cell>
        </row>
        <row r="107">
          <cell r="B107">
            <v>-1.4288401852072556E-15</v>
          </cell>
          <cell r="C107">
            <v>32.739284515380859</v>
          </cell>
        </row>
        <row r="108">
          <cell r="B108">
            <v>-1.4648795577585743E-16</v>
          </cell>
          <cell r="C108">
            <v>32.744400024414063</v>
          </cell>
        </row>
        <row r="109">
          <cell r="B109">
            <v>9.1325165373003659E-16</v>
          </cell>
          <cell r="C109">
            <v>32.747749328613281</v>
          </cell>
        </row>
        <row r="110">
          <cell r="B110">
            <v>-4.1204635050212646E-16</v>
          </cell>
          <cell r="C110">
            <v>32.748317718505859</v>
          </cell>
        </row>
        <row r="111">
          <cell r="B111">
            <v>7.2405159836773803E-16</v>
          </cell>
          <cell r="C111">
            <v>32.749309539794922</v>
          </cell>
        </row>
        <row r="112">
          <cell r="B112">
            <v>-3.1241166486161603E-16</v>
          </cell>
          <cell r="C112">
            <v>32.76324462890625</v>
          </cell>
        </row>
        <row r="113">
          <cell r="B113">
            <v>4.7350788171806615E-16</v>
          </cell>
          <cell r="C113">
            <v>32.770149230957031</v>
          </cell>
        </row>
        <row r="114">
          <cell r="B114">
            <v>6.3520708015384292E-17</v>
          </cell>
          <cell r="C114">
            <v>32.77197265625</v>
          </cell>
        </row>
        <row r="115">
          <cell r="B115">
            <v>8.6228863929161583E-18</v>
          </cell>
          <cell r="C115">
            <v>32.772212982177734</v>
          </cell>
        </row>
        <row r="116">
          <cell r="B116">
            <v>-2.7246961447560268E-16</v>
          </cell>
          <cell r="C116">
            <v>32.772212982177734</v>
          </cell>
        </row>
        <row r="117">
          <cell r="B117">
            <v>8.6228863929161583E-18</v>
          </cell>
          <cell r="C117">
            <v>32.772212982177734</v>
          </cell>
        </row>
        <row r="118">
          <cell r="B118">
            <v>-2.7246961447560268E-16</v>
          </cell>
          <cell r="C118">
            <v>32.772212982177734</v>
          </cell>
        </row>
        <row r="119">
          <cell r="B119">
            <v>3.9425917807921084E-18</v>
          </cell>
          <cell r="C119">
            <v>1</v>
          </cell>
        </row>
        <row r="120">
          <cell r="B120">
            <v>2.7970653328240664E-18</v>
          </cell>
          <cell r="C120">
            <v>1</v>
          </cell>
        </row>
        <row r="121">
          <cell r="B121">
            <v>1.0825666709783646E-17</v>
          </cell>
          <cell r="C121">
            <v>2</v>
          </cell>
        </row>
        <row r="122">
          <cell r="B122">
            <v>8.7689921316920121E-18</v>
          </cell>
          <cell r="C122">
            <v>2</v>
          </cell>
        </row>
        <row r="123">
          <cell r="B123">
            <v>8.7689921316920121E-18</v>
          </cell>
          <cell r="C123">
            <v>2</v>
          </cell>
        </row>
        <row r="124">
          <cell r="B124">
            <v>-3.8421475367948147E-16</v>
          </cell>
          <cell r="C124">
            <v>7</v>
          </cell>
        </row>
        <row r="125">
          <cell r="B125">
            <v>9.7624332349541157E-17</v>
          </cell>
          <cell r="C125">
            <v>7</v>
          </cell>
        </row>
        <row r="126">
          <cell r="B126">
            <v>9.7624332349541157E-17</v>
          </cell>
          <cell r="C126">
            <v>7</v>
          </cell>
        </row>
        <row r="127">
          <cell r="B127">
            <v>9.7624332349541157E-17</v>
          </cell>
          <cell r="C127">
            <v>7</v>
          </cell>
        </row>
        <row r="128">
          <cell r="B128">
            <v>2.8327296385245965E-17</v>
          </cell>
          <cell r="C128">
            <v>7.0300002098083496</v>
          </cell>
        </row>
        <row r="129">
          <cell r="B129">
            <v>1.9516650250319865E-16</v>
          </cell>
          <cell r="C129">
            <v>7.0300002098083496</v>
          </cell>
        </row>
        <row r="130">
          <cell r="B130">
            <v>1.9516650250319865E-16</v>
          </cell>
          <cell r="C130">
            <v>7.0300002098083496</v>
          </cell>
        </row>
        <row r="131">
          <cell r="B131">
            <v>4.1968142607933792E-16</v>
          </cell>
          <cell r="C131">
            <v>7.0500001907348633</v>
          </cell>
        </row>
        <row r="132">
          <cell r="B132">
            <v>-7.950923045935154E-16</v>
          </cell>
          <cell r="C132">
            <v>7.0500001907348633</v>
          </cell>
        </row>
        <row r="133">
          <cell r="B133">
            <v>9.5878359217233628E-16</v>
          </cell>
          <cell r="C133">
            <v>7.070000171661377</v>
          </cell>
        </row>
        <row r="134">
          <cell r="B134">
            <v>-1.6481584028333121E-15</v>
          </cell>
          <cell r="C134">
            <v>7.070000171661377</v>
          </cell>
        </row>
        <row r="135">
          <cell r="B135">
            <v>-1.6481584028333121E-15</v>
          </cell>
          <cell r="C135">
            <v>7.070000171661377</v>
          </cell>
        </row>
        <row r="136">
          <cell r="B136">
            <v>-4.640136482309703E-16</v>
          </cell>
          <cell r="C136">
            <v>7.0900001525878906</v>
          </cell>
        </row>
        <row r="137">
          <cell r="B137">
            <v>8.7853062972760403E-15</v>
          </cell>
          <cell r="C137">
            <v>7.0900001525878906</v>
          </cell>
        </row>
        <row r="138">
          <cell r="B138">
            <v>2.6091766333566277E-17</v>
          </cell>
          <cell r="C138">
            <v>7.0999999046325684</v>
          </cell>
        </row>
        <row r="139">
          <cell r="B139">
            <v>3.0349203735011382E-16</v>
          </cell>
          <cell r="C139">
            <v>7.0999999046325684</v>
          </cell>
        </row>
        <row r="140">
          <cell r="B140">
            <v>1.0880891219771597E-14</v>
          </cell>
          <cell r="C140">
            <v>7.0989999771118164</v>
          </cell>
        </row>
        <row r="141">
          <cell r="B141">
            <v>-3.1907189021983251E-14</v>
          </cell>
          <cell r="C141">
            <v>7.0989999771118164</v>
          </cell>
        </row>
        <row r="142">
          <cell r="B142">
            <v>-3.3433342493159948E-14</v>
          </cell>
          <cell r="C142">
            <v>7.0989999771118164</v>
          </cell>
        </row>
        <row r="143">
          <cell r="B143">
            <v>-8.5021872287221849E-15</v>
          </cell>
          <cell r="C143">
            <v>7.0949997901916504</v>
          </cell>
        </row>
        <row r="144">
          <cell r="B144">
            <v>-4.1090521183371771E-15</v>
          </cell>
          <cell r="C144">
            <v>7.0949997901916504</v>
          </cell>
        </row>
        <row r="145">
          <cell r="B145">
            <v>8.0234319117214293E-18</v>
          </cell>
          <cell r="C145">
            <v>1</v>
          </cell>
        </row>
        <row r="146">
          <cell r="B146">
            <v>8.0234319117214293E-18</v>
          </cell>
          <cell r="C146">
            <v>1</v>
          </cell>
        </row>
        <row r="147">
          <cell r="B147">
            <v>8.0234319117214293E-18</v>
          </cell>
          <cell r="C147">
            <v>1</v>
          </cell>
        </row>
        <row r="148">
          <cell r="B148">
            <v>8.0234319117214293E-18</v>
          </cell>
          <cell r="C148">
            <v>1</v>
          </cell>
        </row>
        <row r="149">
          <cell r="B149">
            <v>8.0234319117214293E-18</v>
          </cell>
          <cell r="C149">
            <v>1</v>
          </cell>
        </row>
        <row r="150">
          <cell r="B150">
            <v>8.0234319117214293E-18</v>
          </cell>
          <cell r="C150">
            <v>1</v>
          </cell>
        </row>
        <row r="151">
          <cell r="B151">
            <v>8.0234319117214293E-18</v>
          </cell>
          <cell r="C151">
            <v>1</v>
          </cell>
        </row>
        <row r="152">
          <cell r="B152">
            <v>4.4832954281080135E-17</v>
          </cell>
          <cell r="C152">
            <v>5</v>
          </cell>
        </row>
        <row r="153">
          <cell r="B153">
            <v>4.6398777402140964E-17</v>
          </cell>
          <cell r="C153">
            <v>5</v>
          </cell>
        </row>
        <row r="154">
          <cell r="B154">
            <v>4.6398777402140964E-17</v>
          </cell>
          <cell r="C154">
            <v>5</v>
          </cell>
        </row>
        <row r="155">
          <cell r="B155">
            <v>-3.0913896778144183E-16</v>
          </cell>
          <cell r="C155">
            <v>5.5999999046325684</v>
          </cell>
        </row>
        <row r="156">
          <cell r="B156">
            <v>-3.0913896778144183E-16</v>
          </cell>
          <cell r="C156">
            <v>5.5999999046325684</v>
          </cell>
        </row>
        <row r="157">
          <cell r="B157">
            <v>-1.7262680542841358E-14</v>
          </cell>
          <cell r="C157">
            <v>5.6560001373291016</v>
          </cell>
        </row>
        <row r="158">
          <cell r="B158">
            <v>-1.3226315286323388E-14</v>
          </cell>
          <cell r="C158">
            <v>5.6560001373291016</v>
          </cell>
        </row>
        <row r="159">
          <cell r="B159">
            <v>-1.7262680542841358E-14</v>
          </cell>
          <cell r="C159">
            <v>5.6560001373291016</v>
          </cell>
        </row>
        <row r="160">
          <cell r="B160">
            <v>-1.3226315286323388E-14</v>
          </cell>
          <cell r="C160">
            <v>5.6560001373291016</v>
          </cell>
        </row>
        <row r="161">
          <cell r="B161">
            <v>1.7837796008752767E-15</v>
          </cell>
          <cell r="C161">
            <v>5.6560001373291016</v>
          </cell>
        </row>
        <row r="162">
          <cell r="B162">
            <v>-8.0687610898166895E-4</v>
          </cell>
          <cell r="C162">
            <v>1</v>
          </cell>
        </row>
        <row r="163">
          <cell r="B163">
            <v>-8.0687610898166895E-4</v>
          </cell>
          <cell r="C163">
            <v>1</v>
          </cell>
        </row>
        <row r="164">
          <cell r="B164">
            <v>-5.0104957073926926E-2</v>
          </cell>
          <cell r="C164">
            <v>8</v>
          </cell>
        </row>
        <row r="165">
          <cell r="B165">
            <v>-5.0104957073926926E-2</v>
          </cell>
          <cell r="C165">
            <v>8</v>
          </cell>
        </row>
        <row r="166">
          <cell r="B166">
            <v>-0.21587833762168884</v>
          </cell>
          <cell r="C166">
            <v>8.8000001907348633</v>
          </cell>
        </row>
        <row r="167">
          <cell r="B167">
            <v>-0.21587876975536346</v>
          </cell>
          <cell r="C167">
            <v>8.8000001907348633</v>
          </cell>
        </row>
        <row r="168">
          <cell r="B168">
            <v>-0.21587881445884705</v>
          </cell>
          <cell r="C168">
            <v>8.8000001907348633</v>
          </cell>
        </row>
        <row r="169">
          <cell r="B169">
            <v>-0.21587881445884705</v>
          </cell>
          <cell r="C169">
            <v>8.8000001907348633</v>
          </cell>
        </row>
        <row r="170">
          <cell r="B170">
            <v>-0.21587881445884705</v>
          </cell>
          <cell r="C170">
            <v>8.8000001907348633</v>
          </cell>
        </row>
        <row r="171">
          <cell r="B171">
            <v>-0.21587881445884705</v>
          </cell>
          <cell r="C171">
            <v>8.8000001907348633</v>
          </cell>
        </row>
        <row r="172">
          <cell r="B172">
            <v>-0.21587881445884705</v>
          </cell>
          <cell r="C172">
            <v>8.8000001907348633</v>
          </cell>
        </row>
        <row r="173">
          <cell r="B173">
            <v>-0.25226539373397827</v>
          </cell>
          <cell r="C173">
            <v>8.8500003814697266</v>
          </cell>
        </row>
        <row r="174">
          <cell r="B174">
            <v>-0.25226587057113647</v>
          </cell>
          <cell r="C174">
            <v>8.8500003814697266</v>
          </cell>
        </row>
        <row r="175">
          <cell r="B175">
            <v>-0.25226595997810364</v>
          </cell>
          <cell r="C175">
            <v>8.8500003814697266</v>
          </cell>
        </row>
        <row r="176">
          <cell r="B176">
            <v>-0.25226595997810364</v>
          </cell>
          <cell r="C176">
            <v>8.8500003814697266</v>
          </cell>
        </row>
        <row r="177">
          <cell r="B177">
            <v>0.32962796092033386</v>
          </cell>
          <cell r="C177">
            <v>9</v>
          </cell>
        </row>
        <row r="178">
          <cell r="B178">
            <v>0.32962754368782043</v>
          </cell>
          <cell r="C178">
            <v>9</v>
          </cell>
        </row>
        <row r="179">
          <cell r="B179">
            <v>-0.29684954881668091</v>
          </cell>
          <cell r="C179">
            <v>8.8999996185302734</v>
          </cell>
        </row>
        <row r="180">
          <cell r="B180">
            <v>-0.29684907197952271</v>
          </cell>
          <cell r="C180">
            <v>8.8999996185302734</v>
          </cell>
        </row>
        <row r="181">
          <cell r="B181">
            <v>-0.3504769504070282</v>
          </cell>
          <cell r="C181">
            <v>8.9499998092651367</v>
          </cell>
        </row>
        <row r="182">
          <cell r="B182">
            <v>0.64631283283233643</v>
          </cell>
          <cell r="C182">
            <v>8.9700002670288086</v>
          </cell>
        </row>
        <row r="183">
          <cell r="B183">
            <v>0.34103506803512573</v>
          </cell>
          <cell r="C183">
            <v>8.9899997711181641</v>
          </cell>
        </row>
        <row r="184">
          <cell r="B184">
            <v>0.34103545546531677</v>
          </cell>
          <cell r="C184">
            <v>8.9899997711181641</v>
          </cell>
        </row>
        <row r="185">
          <cell r="B185">
            <v>0.34103572368621826</v>
          </cell>
          <cell r="C185">
            <v>8.9899997711181641</v>
          </cell>
        </row>
        <row r="186">
          <cell r="B186">
            <v>0.34103590250015259</v>
          </cell>
          <cell r="C186">
            <v>8.9899997711181641</v>
          </cell>
        </row>
        <row r="187">
          <cell r="B187">
            <v>-0.3504769504070282</v>
          </cell>
          <cell r="C187">
            <v>8.9499998092651367</v>
          </cell>
        </row>
        <row r="188">
          <cell r="B188">
            <v>-0.35047441720962524</v>
          </cell>
          <cell r="C188">
            <v>8.9499998092651367</v>
          </cell>
        </row>
        <row r="189">
          <cell r="B189">
            <v>-0.35047408938407898</v>
          </cell>
          <cell r="C189">
            <v>8.9499998092651367</v>
          </cell>
        </row>
        <row r="190">
          <cell r="B190">
            <v>-0.35047385096549988</v>
          </cell>
          <cell r="C190">
            <v>8.9499998092651367</v>
          </cell>
        </row>
        <row r="191">
          <cell r="B191">
            <v>-0.35047364234924316</v>
          </cell>
          <cell r="C191">
            <v>8.9499998092651367</v>
          </cell>
        </row>
        <row r="192">
          <cell r="B192">
            <v>0.64641082286834717</v>
          </cell>
          <cell r="C192">
            <v>8.9700002670288086</v>
          </cell>
        </row>
        <row r="193">
          <cell r="B193">
            <v>0.42639684677124023</v>
          </cell>
          <cell r="C193">
            <v>8.9700002670288086</v>
          </cell>
        </row>
        <row r="194">
          <cell r="B194">
            <v>0.38122573494911194</v>
          </cell>
          <cell r="C194">
            <v>8.9700002670288086</v>
          </cell>
        </row>
        <row r="195">
          <cell r="B195">
            <v>0.36961662769317627</v>
          </cell>
          <cell r="C195">
            <v>8.9700002670288086</v>
          </cell>
        </row>
        <row r="196">
          <cell r="B196">
            <v>-0.6961403489112854</v>
          </cell>
          <cell r="C196">
            <v>8.9600000381469727</v>
          </cell>
        </row>
        <row r="197">
          <cell r="B197">
            <v>-0.36334657669067383</v>
          </cell>
          <cell r="C197">
            <v>8.9600000381469727</v>
          </cell>
        </row>
        <row r="198">
          <cell r="B198">
            <v>-0.36231380701065063</v>
          </cell>
          <cell r="C198">
            <v>8.9600000381469727</v>
          </cell>
        </row>
        <row r="199">
          <cell r="B199">
            <v>-0.36231088638305664</v>
          </cell>
          <cell r="C199">
            <v>8.9600000381469727</v>
          </cell>
        </row>
        <row r="200">
          <cell r="B200">
            <v>-0.36231070756912231</v>
          </cell>
          <cell r="C200">
            <v>8.9600000381469727</v>
          </cell>
        </row>
        <row r="201">
          <cell r="B201">
            <v>-2.7018634136766195E-3</v>
          </cell>
          <cell r="C201">
            <v>8.9600000381469727</v>
          </cell>
        </row>
        <row r="202">
          <cell r="B202">
            <v>-2.7018636465072632E-3</v>
          </cell>
          <cell r="C202">
            <v>8.9600000381469727</v>
          </cell>
        </row>
        <row r="203">
          <cell r="B203">
            <v>-2.4302245583385229E-4</v>
          </cell>
          <cell r="C203">
            <v>1</v>
          </cell>
        </row>
        <row r="204">
          <cell r="B204">
            <v>-2.4302245583385229E-4</v>
          </cell>
          <cell r="C204">
            <v>1</v>
          </cell>
        </row>
        <row r="205">
          <cell r="B205">
            <v>-0.15724743902683258</v>
          </cell>
          <cell r="C205">
            <v>40</v>
          </cell>
        </row>
        <row r="206">
          <cell r="B206">
            <v>-0.15724745392799377</v>
          </cell>
          <cell r="C206">
            <v>40</v>
          </cell>
        </row>
        <row r="207">
          <cell r="B207">
            <v>-0.15724745392799377</v>
          </cell>
          <cell r="C207">
            <v>40</v>
          </cell>
        </row>
        <row r="208">
          <cell r="B208">
            <v>-0.15724745392799377</v>
          </cell>
          <cell r="C208">
            <v>40</v>
          </cell>
        </row>
        <row r="209">
          <cell r="B209">
            <v>-0.24083240330219269</v>
          </cell>
          <cell r="C209">
            <v>41</v>
          </cell>
        </row>
        <row r="210">
          <cell r="B210">
            <v>-0.24083267152309418</v>
          </cell>
          <cell r="C210">
            <v>41</v>
          </cell>
        </row>
        <row r="211">
          <cell r="B211">
            <v>-0.41165336966514587</v>
          </cell>
          <cell r="C211">
            <v>42</v>
          </cell>
        </row>
        <row r="212">
          <cell r="B212">
            <v>-0.41165226697921753</v>
          </cell>
          <cell r="C212">
            <v>42</v>
          </cell>
        </row>
        <row r="213">
          <cell r="B213">
            <v>0.15699464082717896</v>
          </cell>
          <cell r="C213">
            <v>45</v>
          </cell>
        </row>
        <row r="214">
          <cell r="B214">
            <v>0.15699456632137299</v>
          </cell>
          <cell r="C214">
            <v>45</v>
          </cell>
        </row>
        <row r="215">
          <cell r="B215">
            <v>0.35750871896743774</v>
          </cell>
          <cell r="C215">
            <v>43</v>
          </cell>
        </row>
        <row r="216">
          <cell r="B216">
            <v>0.35750964283943176</v>
          </cell>
          <cell r="C216">
            <v>43</v>
          </cell>
        </row>
        <row r="217">
          <cell r="B217">
            <v>0.5313144326210022</v>
          </cell>
          <cell r="C217">
            <v>42.5</v>
          </cell>
        </row>
        <row r="218">
          <cell r="B218">
            <v>0.48346751928329468</v>
          </cell>
          <cell r="C218">
            <v>42.5</v>
          </cell>
        </row>
        <row r="219">
          <cell r="B219">
            <v>0.48088815808296204</v>
          </cell>
          <cell r="C219">
            <v>42.5</v>
          </cell>
        </row>
        <row r="220">
          <cell r="B220">
            <v>0.4807426929473877</v>
          </cell>
          <cell r="C220">
            <v>42.5</v>
          </cell>
        </row>
        <row r="221">
          <cell r="B221">
            <v>0.48073643445968628</v>
          </cell>
          <cell r="C221">
            <v>42.5</v>
          </cell>
        </row>
        <row r="222">
          <cell r="B222">
            <v>-0.48871994018554688</v>
          </cell>
          <cell r="C222">
            <v>42.299999237060547</v>
          </cell>
        </row>
        <row r="223">
          <cell r="B223">
            <v>-0.48872071504592896</v>
          </cell>
          <cell r="C223">
            <v>42.299999237060547</v>
          </cell>
        </row>
        <row r="224">
          <cell r="B224">
            <v>-0.48872122168540955</v>
          </cell>
          <cell r="C224">
            <v>42.299999237060547</v>
          </cell>
        </row>
        <row r="225">
          <cell r="B225">
            <v>-0.4887215793132782</v>
          </cell>
          <cell r="C225">
            <v>42.299999237060547</v>
          </cell>
        </row>
        <row r="226">
          <cell r="B226">
            <v>-0.51750999689102173</v>
          </cell>
          <cell r="C226">
            <v>42.400001525878906</v>
          </cell>
        </row>
        <row r="227">
          <cell r="B227">
            <v>-0.51723408699035645</v>
          </cell>
          <cell r="C227">
            <v>42.400001525878906</v>
          </cell>
        </row>
        <row r="228">
          <cell r="B228">
            <v>-0.51723450422286987</v>
          </cell>
          <cell r="C228">
            <v>42.400001525878906</v>
          </cell>
        </row>
        <row r="229">
          <cell r="B229">
            <v>-0.51751023530960083</v>
          </cell>
          <cell r="C229">
            <v>42.400001525878906</v>
          </cell>
        </row>
        <row r="230">
          <cell r="B230">
            <v>-0.51723408699035645</v>
          </cell>
          <cell r="C230">
            <v>42.400001525878906</v>
          </cell>
        </row>
        <row r="231">
          <cell r="B231">
            <v>-0.51723450422286987</v>
          </cell>
          <cell r="C231">
            <v>42.400001525878906</v>
          </cell>
        </row>
        <row r="232">
          <cell r="B232">
            <v>-0.51723486185073853</v>
          </cell>
          <cell r="C232">
            <v>42.400001525878906</v>
          </cell>
        </row>
        <row r="233">
          <cell r="B233">
            <v>-0.5172351598739624</v>
          </cell>
          <cell r="C233">
            <v>42.400001525878906</v>
          </cell>
        </row>
        <row r="234">
          <cell r="B234">
            <v>-0.5172353982925415</v>
          </cell>
          <cell r="C234">
            <v>42.400001525878906</v>
          </cell>
        </row>
        <row r="235">
          <cell r="B235">
            <v>-0.51723557710647583</v>
          </cell>
          <cell r="C235">
            <v>42.400001525878906</v>
          </cell>
        </row>
        <row r="236">
          <cell r="B236">
            <v>-0.12356437742710114</v>
          </cell>
          <cell r="C236">
            <v>42.400001525878906</v>
          </cell>
        </row>
        <row r="237">
          <cell r="B237">
            <v>1.4331319835036993E-3</v>
          </cell>
          <cell r="C237">
            <v>1</v>
          </cell>
        </row>
        <row r="238">
          <cell r="B238">
            <v>1.4331319835036993E-3</v>
          </cell>
          <cell r="C238">
            <v>1</v>
          </cell>
        </row>
        <row r="239">
          <cell r="B239">
            <v>1.4331319835036993E-3</v>
          </cell>
          <cell r="C239">
            <v>1</v>
          </cell>
        </row>
        <row r="240">
          <cell r="B240">
            <v>1.4331319835036993E-3</v>
          </cell>
          <cell r="C240">
            <v>1</v>
          </cell>
        </row>
        <row r="241">
          <cell r="B241">
            <v>2.8736107051372528E-3</v>
          </cell>
          <cell r="C241">
            <v>1</v>
          </cell>
        </row>
        <row r="242">
          <cell r="B242">
            <v>2.3557404056191444E-2</v>
          </cell>
          <cell r="C242">
            <v>8</v>
          </cell>
        </row>
        <row r="243">
          <cell r="B243">
            <v>2.3557392880320549E-2</v>
          </cell>
          <cell r="C243">
            <v>8</v>
          </cell>
        </row>
        <row r="244">
          <cell r="B244">
            <v>2.5074711069464684E-2</v>
          </cell>
          <cell r="C244">
            <v>8.5</v>
          </cell>
        </row>
        <row r="245">
          <cell r="B245">
            <v>2.5074727833271027E-2</v>
          </cell>
          <cell r="C245">
            <v>8.5</v>
          </cell>
        </row>
        <row r="246">
          <cell r="B246">
            <v>2.5074727833271027E-2</v>
          </cell>
          <cell r="C246">
            <v>8.5</v>
          </cell>
        </row>
        <row r="247">
          <cell r="B247">
            <v>2.5683330371975899E-2</v>
          </cell>
          <cell r="C247">
            <v>8.6999998092651367</v>
          </cell>
        </row>
        <row r="248">
          <cell r="B248">
            <v>2.5683233514428139E-2</v>
          </cell>
          <cell r="C248">
            <v>8.6999998092651367</v>
          </cell>
        </row>
        <row r="249">
          <cell r="B249">
            <v>2.6293745264410973E-2</v>
          </cell>
          <cell r="C249">
            <v>8.8999996185302734</v>
          </cell>
        </row>
        <row r="250">
          <cell r="B250">
            <v>2.6293134316802025E-2</v>
          </cell>
          <cell r="C250">
            <v>8.8999996185302734</v>
          </cell>
        </row>
        <row r="251">
          <cell r="B251">
            <v>2.598804235458374E-2</v>
          </cell>
          <cell r="C251">
            <v>8.8000001907348633</v>
          </cell>
        </row>
        <row r="252">
          <cell r="B252">
            <v>2.5987938046455383E-2</v>
          </cell>
          <cell r="C252">
            <v>8.8000001907348633</v>
          </cell>
        </row>
        <row r="253">
          <cell r="B253">
            <v>-5</v>
          </cell>
          <cell r="C253">
            <v>8.8000001907348633</v>
          </cell>
        </row>
        <row r="254">
          <cell r="B254">
            <v>6.3293652534484863</v>
          </cell>
          <cell r="C254">
            <v>8.8000001907348633</v>
          </cell>
        </row>
        <row r="255">
          <cell r="B255">
            <v>0.7192460298538208</v>
          </cell>
          <cell r="C255">
            <v>1</v>
          </cell>
        </row>
        <row r="256">
          <cell r="B256">
            <v>0.7192460298538208</v>
          </cell>
          <cell r="C256">
            <v>1</v>
          </cell>
        </row>
        <row r="257">
          <cell r="B257">
            <v>0.7192460298538208</v>
          </cell>
          <cell r="C257">
            <v>1</v>
          </cell>
        </row>
        <row r="258">
          <cell r="B258">
            <v>0.7192460298538208</v>
          </cell>
          <cell r="C258">
            <v>1</v>
          </cell>
        </row>
        <row r="259">
          <cell r="B259">
            <v>0.7192460298538208</v>
          </cell>
          <cell r="C259">
            <v>1</v>
          </cell>
        </row>
        <row r="260">
          <cell r="B260">
            <v>0.7192460298538208</v>
          </cell>
          <cell r="C260">
            <v>1</v>
          </cell>
        </row>
        <row r="261">
          <cell r="B261">
            <v>0.7192460298538208</v>
          </cell>
          <cell r="C261">
            <v>1</v>
          </cell>
        </row>
        <row r="262">
          <cell r="B262">
            <v>0.7192460298538208</v>
          </cell>
          <cell r="C262">
            <v>1</v>
          </cell>
        </row>
        <row r="263">
          <cell r="B263">
            <v>0.7192460298538208</v>
          </cell>
          <cell r="C263">
            <v>1</v>
          </cell>
        </row>
        <row r="264">
          <cell r="B264">
            <v>0.7192460298538208</v>
          </cell>
          <cell r="C264">
            <v>1</v>
          </cell>
        </row>
        <row r="265">
          <cell r="B265">
            <v>0.7192460298538208</v>
          </cell>
          <cell r="C265">
            <v>1</v>
          </cell>
        </row>
        <row r="266">
          <cell r="B266">
            <v>0.7192460298538208</v>
          </cell>
          <cell r="C266">
            <v>1</v>
          </cell>
        </row>
        <row r="267">
          <cell r="B267">
            <v>0.7192460298538208</v>
          </cell>
          <cell r="C267">
            <v>1</v>
          </cell>
        </row>
        <row r="268">
          <cell r="B268">
            <v>0.99342674016952515</v>
          </cell>
          <cell r="C268">
            <v>1</v>
          </cell>
        </row>
        <row r="269">
          <cell r="B269">
            <v>0.99342674016952515</v>
          </cell>
          <cell r="C269">
            <v>1</v>
          </cell>
        </row>
        <row r="270">
          <cell r="B270">
            <v>0.99342674016952515</v>
          </cell>
          <cell r="C270">
            <v>1</v>
          </cell>
        </row>
        <row r="271">
          <cell r="B271">
            <v>1.0314089059829712</v>
          </cell>
          <cell r="C271">
            <v>1</v>
          </cell>
        </row>
        <row r="272">
          <cell r="B272">
            <v>0.7192460298538208</v>
          </cell>
          <cell r="C272">
            <v>1</v>
          </cell>
        </row>
        <row r="273">
          <cell r="B273">
            <v>0.7192460298538208</v>
          </cell>
          <cell r="C273">
            <v>1</v>
          </cell>
        </row>
        <row r="274">
          <cell r="B274">
            <v>0.7192460298538208</v>
          </cell>
          <cell r="C274">
            <v>1</v>
          </cell>
        </row>
        <row r="275">
          <cell r="B275">
            <v>1.0312191247940063</v>
          </cell>
          <cell r="C275">
            <v>1</v>
          </cell>
        </row>
        <row r="276">
          <cell r="B276">
            <v>1.0312192440032959</v>
          </cell>
          <cell r="C276">
            <v>1</v>
          </cell>
        </row>
        <row r="277">
          <cell r="B277">
            <v>1.0261341333389282</v>
          </cell>
          <cell r="C277">
            <v>1</v>
          </cell>
        </row>
      </sheetData>
      <sheetData sheetId="16">
        <row r="4">
          <cell r="BB4">
            <v>0</v>
          </cell>
          <cell r="BC4">
            <v>2.7802066306853647E-2</v>
          </cell>
          <cell r="BD4">
            <v>0.10639426364591414</v>
          </cell>
          <cell r="BE4">
            <v>0.2285555896449305</v>
          </cell>
          <cell r="BF4">
            <v>0.3870650419316507</v>
          </cell>
          <cell r="BG4">
            <v>0.57470161813382503</v>
          </cell>
          <cell r="BH4">
            <v>0.78424431587920185</v>
          </cell>
          <cell r="BI4">
            <v>1.0084721327955295</v>
          </cell>
          <cell r="BJ4">
            <v>1.240164066510558</v>
          </cell>
          <cell r="BK4">
            <v>1.4720991146520372</v>
          </cell>
          <cell r="BL4">
            <v>1.6970562748477138</v>
          </cell>
          <cell r="BO4">
            <v>10</v>
          </cell>
          <cell r="BP4">
            <v>9</v>
          </cell>
          <cell r="BQ4">
            <v>8</v>
          </cell>
          <cell r="BR4">
            <v>7</v>
          </cell>
          <cell r="BS4">
            <v>6</v>
          </cell>
          <cell r="BT4">
            <v>5</v>
          </cell>
          <cell r="BU4">
            <v>4</v>
          </cell>
          <cell r="BV4">
            <v>3</v>
          </cell>
          <cell r="BW4">
            <v>2</v>
          </cell>
          <cell r="BX4">
            <v>1</v>
          </cell>
          <cell r="BY4">
            <v>0</v>
          </cell>
        </row>
        <row r="5">
          <cell r="BB5">
            <v>1.6970562748477138</v>
          </cell>
          <cell r="BC5">
            <v>2.6970562748477138</v>
          </cell>
          <cell r="BD5">
            <v>3.6970562748477138</v>
          </cell>
          <cell r="BE5">
            <v>4.6970562748477143</v>
          </cell>
          <cell r="BF5">
            <v>5.6970562748477143</v>
          </cell>
          <cell r="BG5">
            <v>6.6970562748477143</v>
          </cell>
          <cell r="BH5">
            <v>7.6970562748477143</v>
          </cell>
          <cell r="BI5">
            <v>8.6970562748477143</v>
          </cell>
          <cell r="BJ5">
            <v>9.6970562748477143</v>
          </cell>
          <cell r="BK5">
            <v>10.697056274847714</v>
          </cell>
          <cell r="BL5">
            <v>11.697056274847714</v>
          </cell>
          <cell r="BO5">
            <v>0</v>
          </cell>
          <cell r="BP5">
            <v>0.20797027408746116</v>
          </cell>
          <cell r="BQ5">
            <v>0.38370164955164915</v>
          </cell>
          <cell r="BR5">
            <v>0.51506187890464228</v>
          </cell>
          <cell r="BS5">
            <v>0.59385641654291577</v>
          </cell>
          <cell r="BT5">
            <v>0.61582841874734373</v>
          </cell>
          <cell r="BU5">
            <v>0.58065874368319093</v>
          </cell>
          <cell r="BV5">
            <v>0.49196595140012372</v>
          </cell>
          <cell r="BW5">
            <v>0.35730630383219775</v>
          </cell>
          <cell r="BX5">
            <v>0.18817376479787384</v>
          </cell>
          <cell r="BY5">
            <v>2.1268105459097004E-16</v>
          </cell>
        </row>
        <row r="6">
          <cell r="BB6">
            <v>5</v>
          </cell>
          <cell r="BC6">
            <v>5</v>
          </cell>
          <cell r="BD6">
            <v>5</v>
          </cell>
          <cell r="BE6">
            <v>5</v>
          </cell>
          <cell r="BF6">
            <v>5</v>
          </cell>
          <cell r="BG6">
            <v>5</v>
          </cell>
          <cell r="BH6">
            <v>5</v>
          </cell>
          <cell r="BI6">
            <v>5</v>
          </cell>
          <cell r="BJ6">
            <v>5</v>
          </cell>
          <cell r="BK6">
            <v>5</v>
          </cell>
          <cell r="BL6">
            <v>5</v>
          </cell>
          <cell r="BO6">
            <v>5</v>
          </cell>
          <cell r="BP6">
            <v>5</v>
          </cell>
          <cell r="BQ6">
            <v>5</v>
          </cell>
          <cell r="BR6">
            <v>5</v>
          </cell>
          <cell r="BS6">
            <v>5</v>
          </cell>
          <cell r="BT6">
            <v>5</v>
          </cell>
          <cell r="BU6">
            <v>5</v>
          </cell>
          <cell r="BV6">
            <v>5</v>
          </cell>
          <cell r="BW6">
            <v>5</v>
          </cell>
          <cell r="BX6">
            <v>5</v>
          </cell>
          <cell r="BY6">
            <v>5</v>
          </cell>
        </row>
        <row r="7">
          <cell r="BB7">
            <v>5</v>
          </cell>
          <cell r="BC7">
            <v>5</v>
          </cell>
          <cell r="BD7">
            <v>5</v>
          </cell>
          <cell r="BE7">
            <v>5</v>
          </cell>
          <cell r="BF7">
            <v>5</v>
          </cell>
          <cell r="BG7">
            <v>5</v>
          </cell>
          <cell r="BH7">
            <v>5</v>
          </cell>
          <cell r="BI7">
            <v>5</v>
          </cell>
          <cell r="BJ7">
            <v>5</v>
          </cell>
          <cell r="BK7">
            <v>5</v>
          </cell>
          <cell r="BL7">
            <v>5</v>
          </cell>
          <cell r="BO7">
            <v>5</v>
          </cell>
          <cell r="BP7">
            <v>5</v>
          </cell>
          <cell r="BQ7">
            <v>5</v>
          </cell>
          <cell r="BR7">
            <v>5</v>
          </cell>
          <cell r="BS7">
            <v>5</v>
          </cell>
          <cell r="BT7">
            <v>5</v>
          </cell>
          <cell r="BU7">
            <v>5</v>
          </cell>
          <cell r="BV7">
            <v>5</v>
          </cell>
          <cell r="BW7">
            <v>5</v>
          </cell>
          <cell r="BX7">
            <v>5</v>
          </cell>
          <cell r="BY7">
            <v>5</v>
          </cell>
          <cell r="CB7">
            <v>-3.4852813742385695</v>
          </cell>
          <cell r="CC7">
            <v>13.48528137423857</v>
          </cell>
          <cell r="CF7">
            <v>-1.8459686865561604</v>
          </cell>
          <cell r="CG7">
            <v>12.694496823980018</v>
          </cell>
        </row>
        <row r="8">
          <cell r="BB8">
            <v>5</v>
          </cell>
          <cell r="BC8">
            <v>5</v>
          </cell>
          <cell r="BD8">
            <v>5</v>
          </cell>
          <cell r="BE8">
            <v>5</v>
          </cell>
          <cell r="BF8">
            <v>5</v>
          </cell>
          <cell r="BG8">
            <v>5</v>
          </cell>
          <cell r="BH8">
            <v>5</v>
          </cell>
          <cell r="BI8">
            <v>5</v>
          </cell>
          <cell r="BJ8">
            <v>5</v>
          </cell>
          <cell r="BK8">
            <v>5</v>
          </cell>
          <cell r="BL8">
            <v>5</v>
          </cell>
          <cell r="BO8">
            <v>5</v>
          </cell>
          <cell r="BP8">
            <v>5</v>
          </cell>
          <cell r="BQ8">
            <v>5</v>
          </cell>
          <cell r="BR8">
            <v>5</v>
          </cell>
          <cell r="BS8">
            <v>5</v>
          </cell>
          <cell r="BT8">
            <v>5</v>
          </cell>
          <cell r="BU8">
            <v>5</v>
          </cell>
          <cell r="BV8">
            <v>5</v>
          </cell>
          <cell r="BW8">
            <v>5</v>
          </cell>
          <cell r="BX8">
            <v>5</v>
          </cell>
          <cell r="BY8">
            <v>5</v>
          </cell>
          <cell r="CB8">
            <v>13.48528137423857</v>
          </cell>
          <cell r="CC8">
            <v>13.48528137423857</v>
          </cell>
          <cell r="CF8">
            <v>13.543024961403875</v>
          </cell>
          <cell r="CG8">
            <v>12.694496823980018</v>
          </cell>
        </row>
        <row r="9">
          <cell r="BB9">
            <v>5</v>
          </cell>
          <cell r="BC9">
            <v>5</v>
          </cell>
          <cell r="BD9">
            <v>5</v>
          </cell>
          <cell r="BE9">
            <v>5</v>
          </cell>
          <cell r="BF9">
            <v>5</v>
          </cell>
          <cell r="BG9">
            <v>5</v>
          </cell>
          <cell r="BH9">
            <v>5</v>
          </cell>
          <cell r="BI9">
            <v>5</v>
          </cell>
          <cell r="BJ9">
            <v>5</v>
          </cell>
          <cell r="BK9">
            <v>5</v>
          </cell>
          <cell r="BL9">
            <v>5</v>
          </cell>
          <cell r="BO9">
            <v>5</v>
          </cell>
          <cell r="BP9">
            <v>5</v>
          </cell>
          <cell r="BQ9">
            <v>5</v>
          </cell>
          <cell r="BR9">
            <v>5</v>
          </cell>
          <cell r="BS9">
            <v>5</v>
          </cell>
          <cell r="BT9">
            <v>5</v>
          </cell>
          <cell r="BU9">
            <v>5</v>
          </cell>
          <cell r="BV9">
            <v>5</v>
          </cell>
          <cell r="BW9">
            <v>5</v>
          </cell>
          <cell r="BX9">
            <v>5</v>
          </cell>
          <cell r="BY9">
            <v>5</v>
          </cell>
          <cell r="CB9">
            <v>13.48528137423857</v>
          </cell>
          <cell r="CC9">
            <v>-3.4852813742385695</v>
          </cell>
          <cell r="CF9">
            <v>13.543024961403875</v>
          </cell>
          <cell r="CG9">
            <v>-2.6944968239800176</v>
          </cell>
        </row>
        <row r="10">
          <cell r="BB10">
            <v>5</v>
          </cell>
          <cell r="BC10">
            <v>5</v>
          </cell>
          <cell r="BD10">
            <v>5</v>
          </cell>
          <cell r="BE10">
            <v>5</v>
          </cell>
          <cell r="BF10">
            <v>5</v>
          </cell>
          <cell r="BG10">
            <v>5</v>
          </cell>
          <cell r="BH10">
            <v>5</v>
          </cell>
          <cell r="BI10">
            <v>5</v>
          </cell>
          <cell r="BJ10">
            <v>5</v>
          </cell>
          <cell r="BK10">
            <v>5</v>
          </cell>
          <cell r="BL10">
            <v>5</v>
          </cell>
          <cell r="BO10">
            <v>5</v>
          </cell>
          <cell r="BP10">
            <v>5</v>
          </cell>
          <cell r="BQ10">
            <v>5</v>
          </cell>
          <cell r="BR10">
            <v>5</v>
          </cell>
          <cell r="BS10">
            <v>5</v>
          </cell>
          <cell r="BT10">
            <v>5</v>
          </cell>
          <cell r="BU10">
            <v>5</v>
          </cell>
          <cell r="BV10">
            <v>5</v>
          </cell>
          <cell r="BW10">
            <v>5</v>
          </cell>
          <cell r="BX10">
            <v>5</v>
          </cell>
          <cell r="BY10">
            <v>5</v>
          </cell>
          <cell r="CB10">
            <v>-3.4852813742385695</v>
          </cell>
          <cell r="CC10">
            <v>-3.4852813742385695</v>
          </cell>
          <cell r="CF10">
            <v>-1.8459686865561604</v>
          </cell>
          <cell r="CG10">
            <v>-2.6944968239800176</v>
          </cell>
        </row>
        <row r="11">
          <cell r="BB11">
            <v>5</v>
          </cell>
          <cell r="BC11">
            <v>5</v>
          </cell>
          <cell r="BD11">
            <v>5</v>
          </cell>
          <cell r="BE11">
            <v>5</v>
          </cell>
          <cell r="BF11">
            <v>5</v>
          </cell>
          <cell r="BG11">
            <v>5</v>
          </cell>
          <cell r="BH11">
            <v>5</v>
          </cell>
          <cell r="BI11">
            <v>5</v>
          </cell>
          <cell r="BJ11">
            <v>5</v>
          </cell>
          <cell r="BK11">
            <v>5</v>
          </cell>
          <cell r="BL11">
            <v>5</v>
          </cell>
          <cell r="BO11">
            <v>5</v>
          </cell>
          <cell r="BP11">
            <v>5</v>
          </cell>
          <cell r="BQ11">
            <v>5</v>
          </cell>
          <cell r="BR11">
            <v>5</v>
          </cell>
          <cell r="BS11">
            <v>5</v>
          </cell>
          <cell r="BT11">
            <v>5</v>
          </cell>
          <cell r="BU11">
            <v>5</v>
          </cell>
          <cell r="BV11">
            <v>5</v>
          </cell>
          <cell r="BW11">
            <v>5</v>
          </cell>
          <cell r="BX11">
            <v>5</v>
          </cell>
          <cell r="BY11">
            <v>5</v>
          </cell>
        </row>
        <row r="12">
          <cell r="BB12">
            <v>5</v>
          </cell>
          <cell r="BC12">
            <v>5</v>
          </cell>
          <cell r="BD12">
            <v>5</v>
          </cell>
          <cell r="BE12">
            <v>5</v>
          </cell>
          <cell r="BF12">
            <v>5</v>
          </cell>
          <cell r="BG12">
            <v>5</v>
          </cell>
          <cell r="BH12">
            <v>5</v>
          </cell>
          <cell r="BI12">
            <v>5</v>
          </cell>
          <cell r="BJ12">
            <v>5</v>
          </cell>
          <cell r="BK12">
            <v>5</v>
          </cell>
          <cell r="BL12">
            <v>5</v>
          </cell>
          <cell r="BO12">
            <v>5</v>
          </cell>
          <cell r="BP12">
            <v>5</v>
          </cell>
          <cell r="BQ12">
            <v>5</v>
          </cell>
          <cell r="BR12">
            <v>5</v>
          </cell>
          <cell r="BS12">
            <v>5</v>
          </cell>
          <cell r="BT12">
            <v>5</v>
          </cell>
          <cell r="BU12">
            <v>5</v>
          </cell>
          <cell r="BV12">
            <v>5</v>
          </cell>
          <cell r="BW12">
            <v>5</v>
          </cell>
          <cell r="BX12">
            <v>5</v>
          </cell>
          <cell r="BY12">
            <v>5</v>
          </cell>
        </row>
        <row r="13">
          <cell r="BB13">
            <v>5</v>
          </cell>
          <cell r="BC13">
            <v>5</v>
          </cell>
          <cell r="BD13">
            <v>5</v>
          </cell>
          <cell r="BE13">
            <v>5</v>
          </cell>
          <cell r="BF13">
            <v>5</v>
          </cell>
          <cell r="BG13">
            <v>5</v>
          </cell>
          <cell r="BH13">
            <v>5</v>
          </cell>
          <cell r="BI13">
            <v>5</v>
          </cell>
          <cell r="BJ13">
            <v>5</v>
          </cell>
          <cell r="BK13">
            <v>5</v>
          </cell>
          <cell r="BL13">
            <v>5</v>
          </cell>
          <cell r="BO13">
            <v>5</v>
          </cell>
          <cell r="BP13">
            <v>5</v>
          </cell>
          <cell r="BQ13">
            <v>5</v>
          </cell>
          <cell r="BR13">
            <v>5</v>
          </cell>
          <cell r="BS13">
            <v>5</v>
          </cell>
          <cell r="BT13">
            <v>5</v>
          </cell>
          <cell r="BU13">
            <v>5</v>
          </cell>
          <cell r="BV13">
            <v>5</v>
          </cell>
          <cell r="BW13">
            <v>5</v>
          </cell>
          <cell r="BX13">
            <v>5</v>
          </cell>
          <cell r="BY13">
            <v>5</v>
          </cell>
        </row>
        <row r="14">
          <cell r="BB14">
            <v>5</v>
          </cell>
          <cell r="BC14">
            <v>5</v>
          </cell>
          <cell r="BD14">
            <v>5</v>
          </cell>
          <cell r="BE14">
            <v>5</v>
          </cell>
          <cell r="BF14">
            <v>5</v>
          </cell>
          <cell r="BG14">
            <v>5</v>
          </cell>
          <cell r="BH14">
            <v>5</v>
          </cell>
          <cell r="BI14">
            <v>5</v>
          </cell>
          <cell r="BJ14">
            <v>5</v>
          </cell>
          <cell r="BK14">
            <v>5</v>
          </cell>
          <cell r="BL14">
            <v>5</v>
          </cell>
          <cell r="BO14">
            <v>5</v>
          </cell>
          <cell r="BP14">
            <v>5</v>
          </cell>
          <cell r="BQ14">
            <v>5</v>
          </cell>
          <cell r="BR14">
            <v>5</v>
          </cell>
          <cell r="BS14">
            <v>5</v>
          </cell>
          <cell r="BT14">
            <v>5</v>
          </cell>
          <cell r="BU14">
            <v>5</v>
          </cell>
          <cell r="BV14">
            <v>5</v>
          </cell>
          <cell r="BW14">
            <v>5</v>
          </cell>
          <cell r="BX14">
            <v>5</v>
          </cell>
          <cell r="BY14">
            <v>5</v>
          </cell>
        </row>
        <row r="15">
          <cell r="BB15">
            <v>5</v>
          </cell>
          <cell r="BC15">
            <v>5</v>
          </cell>
          <cell r="BD15">
            <v>5</v>
          </cell>
          <cell r="BE15">
            <v>5</v>
          </cell>
          <cell r="BF15">
            <v>5</v>
          </cell>
          <cell r="BG15">
            <v>5</v>
          </cell>
          <cell r="BH15">
            <v>5</v>
          </cell>
          <cell r="BI15">
            <v>5</v>
          </cell>
          <cell r="BJ15">
            <v>5</v>
          </cell>
          <cell r="BK15">
            <v>5</v>
          </cell>
          <cell r="BL15">
            <v>5</v>
          </cell>
          <cell r="BO15">
            <v>5</v>
          </cell>
          <cell r="BP15">
            <v>5</v>
          </cell>
          <cell r="BQ15">
            <v>5</v>
          </cell>
          <cell r="BR15">
            <v>5</v>
          </cell>
          <cell r="BS15">
            <v>5</v>
          </cell>
          <cell r="BT15">
            <v>5</v>
          </cell>
          <cell r="BU15">
            <v>5</v>
          </cell>
          <cell r="BV15">
            <v>5</v>
          </cell>
          <cell r="BW15">
            <v>5</v>
          </cell>
          <cell r="BX15">
            <v>5</v>
          </cell>
          <cell r="BY15">
            <v>5</v>
          </cell>
        </row>
        <row r="16">
          <cell r="BB16">
            <v>5</v>
          </cell>
          <cell r="BC16">
            <v>5</v>
          </cell>
          <cell r="BD16">
            <v>5</v>
          </cell>
          <cell r="BE16">
            <v>5</v>
          </cell>
          <cell r="BF16">
            <v>5</v>
          </cell>
          <cell r="BG16">
            <v>5</v>
          </cell>
          <cell r="BH16">
            <v>5</v>
          </cell>
          <cell r="BI16">
            <v>5</v>
          </cell>
          <cell r="BJ16">
            <v>5</v>
          </cell>
          <cell r="BK16">
            <v>5</v>
          </cell>
          <cell r="BL16">
            <v>5</v>
          </cell>
          <cell r="BO16">
            <v>5</v>
          </cell>
          <cell r="BP16">
            <v>5</v>
          </cell>
          <cell r="BQ16">
            <v>5</v>
          </cell>
          <cell r="BR16">
            <v>5</v>
          </cell>
          <cell r="BS16">
            <v>5</v>
          </cell>
          <cell r="BT16">
            <v>5</v>
          </cell>
          <cell r="BU16">
            <v>5</v>
          </cell>
          <cell r="BV16">
            <v>5</v>
          </cell>
          <cell r="BW16">
            <v>5</v>
          </cell>
          <cell r="BX16">
            <v>5</v>
          </cell>
          <cell r="BY16">
            <v>5</v>
          </cell>
        </row>
        <row r="17">
          <cell r="BB17">
            <v>5</v>
          </cell>
          <cell r="BC17">
            <v>5</v>
          </cell>
          <cell r="BD17">
            <v>5</v>
          </cell>
          <cell r="BE17">
            <v>5</v>
          </cell>
          <cell r="BF17">
            <v>5</v>
          </cell>
          <cell r="BG17">
            <v>5</v>
          </cell>
          <cell r="BH17">
            <v>5</v>
          </cell>
          <cell r="BI17">
            <v>5</v>
          </cell>
          <cell r="BJ17">
            <v>5</v>
          </cell>
          <cell r="BK17">
            <v>5</v>
          </cell>
          <cell r="BL17">
            <v>5</v>
          </cell>
          <cell r="BO17">
            <v>5</v>
          </cell>
          <cell r="BP17">
            <v>5</v>
          </cell>
          <cell r="BQ17">
            <v>5</v>
          </cell>
          <cell r="BR17">
            <v>5</v>
          </cell>
          <cell r="BS17">
            <v>5</v>
          </cell>
          <cell r="BT17">
            <v>5</v>
          </cell>
          <cell r="BU17">
            <v>5</v>
          </cell>
          <cell r="BV17">
            <v>5</v>
          </cell>
          <cell r="BW17">
            <v>5</v>
          </cell>
          <cell r="BX17">
            <v>5</v>
          </cell>
          <cell r="BY17">
            <v>5</v>
          </cell>
        </row>
        <row r="18">
          <cell r="BB18">
            <v>5</v>
          </cell>
          <cell r="BC18">
            <v>5</v>
          </cell>
          <cell r="BD18">
            <v>5</v>
          </cell>
          <cell r="BE18">
            <v>5</v>
          </cell>
          <cell r="BF18">
            <v>5</v>
          </cell>
          <cell r="BG18">
            <v>5</v>
          </cell>
          <cell r="BH18">
            <v>5</v>
          </cell>
          <cell r="BI18">
            <v>5</v>
          </cell>
          <cell r="BJ18">
            <v>5</v>
          </cell>
          <cell r="BK18">
            <v>5</v>
          </cell>
          <cell r="BL18">
            <v>5</v>
          </cell>
          <cell r="BO18">
            <v>5</v>
          </cell>
          <cell r="BP18">
            <v>5</v>
          </cell>
          <cell r="BQ18">
            <v>5</v>
          </cell>
          <cell r="BR18">
            <v>5</v>
          </cell>
          <cell r="BS18">
            <v>5</v>
          </cell>
          <cell r="BT18">
            <v>5</v>
          </cell>
          <cell r="BU18">
            <v>5</v>
          </cell>
          <cell r="BV18">
            <v>5</v>
          </cell>
          <cell r="BW18">
            <v>5</v>
          </cell>
          <cell r="BX18">
            <v>5</v>
          </cell>
          <cell r="BY18">
            <v>5</v>
          </cell>
        </row>
        <row r="19">
          <cell r="BB19">
            <v>5</v>
          </cell>
          <cell r="BC19">
            <v>5</v>
          </cell>
          <cell r="BD19">
            <v>5</v>
          </cell>
          <cell r="BE19">
            <v>5</v>
          </cell>
          <cell r="BF19">
            <v>5</v>
          </cell>
          <cell r="BG19">
            <v>5</v>
          </cell>
          <cell r="BH19">
            <v>5</v>
          </cell>
          <cell r="BI19">
            <v>5</v>
          </cell>
          <cell r="BJ19">
            <v>5</v>
          </cell>
          <cell r="BK19">
            <v>5</v>
          </cell>
          <cell r="BL19">
            <v>5</v>
          </cell>
          <cell r="BO19">
            <v>5</v>
          </cell>
          <cell r="BP19">
            <v>5</v>
          </cell>
          <cell r="BQ19">
            <v>5</v>
          </cell>
          <cell r="BR19">
            <v>5</v>
          </cell>
          <cell r="BS19">
            <v>5</v>
          </cell>
          <cell r="BT19">
            <v>5</v>
          </cell>
          <cell r="BU19">
            <v>5</v>
          </cell>
          <cell r="BV19">
            <v>5</v>
          </cell>
          <cell r="BW19">
            <v>5</v>
          </cell>
          <cell r="BX19">
            <v>5</v>
          </cell>
          <cell r="BY19">
            <v>5</v>
          </cell>
        </row>
        <row r="20">
          <cell r="BB20">
            <v>5</v>
          </cell>
          <cell r="BC20">
            <v>5</v>
          </cell>
          <cell r="BD20">
            <v>5</v>
          </cell>
          <cell r="BE20">
            <v>5</v>
          </cell>
          <cell r="BF20">
            <v>5</v>
          </cell>
          <cell r="BG20">
            <v>5</v>
          </cell>
          <cell r="BH20">
            <v>5</v>
          </cell>
          <cell r="BI20">
            <v>5</v>
          </cell>
          <cell r="BJ20">
            <v>5</v>
          </cell>
          <cell r="BK20">
            <v>5</v>
          </cell>
          <cell r="BL20">
            <v>5</v>
          </cell>
          <cell r="BO20">
            <v>5</v>
          </cell>
          <cell r="BP20">
            <v>5</v>
          </cell>
          <cell r="BQ20">
            <v>5</v>
          </cell>
          <cell r="BR20">
            <v>5</v>
          </cell>
          <cell r="BS20">
            <v>5</v>
          </cell>
          <cell r="BT20">
            <v>5</v>
          </cell>
          <cell r="BU20">
            <v>5</v>
          </cell>
          <cell r="BV20">
            <v>5</v>
          </cell>
          <cell r="BW20">
            <v>5</v>
          </cell>
          <cell r="BX20">
            <v>5</v>
          </cell>
          <cell r="BY20">
            <v>5</v>
          </cell>
        </row>
        <row r="21">
          <cell r="BB21">
            <v>5</v>
          </cell>
          <cell r="BC21">
            <v>5</v>
          </cell>
          <cell r="BD21">
            <v>5</v>
          </cell>
          <cell r="BE21">
            <v>5</v>
          </cell>
          <cell r="BF21">
            <v>5</v>
          </cell>
          <cell r="BG21">
            <v>5</v>
          </cell>
          <cell r="BH21">
            <v>5</v>
          </cell>
          <cell r="BI21">
            <v>5</v>
          </cell>
          <cell r="BJ21">
            <v>5</v>
          </cell>
          <cell r="BK21">
            <v>5</v>
          </cell>
          <cell r="BL21">
            <v>5</v>
          </cell>
          <cell r="BO21">
            <v>5</v>
          </cell>
          <cell r="BP21">
            <v>5</v>
          </cell>
          <cell r="BQ21">
            <v>5</v>
          </cell>
          <cell r="BR21">
            <v>5</v>
          </cell>
          <cell r="BS21">
            <v>5</v>
          </cell>
          <cell r="BT21">
            <v>5</v>
          </cell>
          <cell r="BU21">
            <v>5</v>
          </cell>
          <cell r="BV21">
            <v>5</v>
          </cell>
          <cell r="BW21">
            <v>5</v>
          </cell>
          <cell r="BX21">
            <v>5</v>
          </cell>
          <cell r="BY21">
            <v>5</v>
          </cell>
        </row>
        <row r="22">
          <cell r="BB22">
            <v>5</v>
          </cell>
          <cell r="BC22">
            <v>5</v>
          </cell>
          <cell r="BD22">
            <v>5</v>
          </cell>
          <cell r="BE22">
            <v>5</v>
          </cell>
          <cell r="BF22">
            <v>5</v>
          </cell>
          <cell r="BG22">
            <v>5</v>
          </cell>
          <cell r="BH22">
            <v>5</v>
          </cell>
          <cell r="BI22">
            <v>5</v>
          </cell>
          <cell r="BJ22">
            <v>5</v>
          </cell>
          <cell r="BK22">
            <v>5</v>
          </cell>
          <cell r="BL22">
            <v>5</v>
          </cell>
          <cell r="BO22">
            <v>5</v>
          </cell>
          <cell r="BP22">
            <v>5</v>
          </cell>
          <cell r="BQ22">
            <v>5</v>
          </cell>
          <cell r="BR22">
            <v>5</v>
          </cell>
          <cell r="BS22">
            <v>5</v>
          </cell>
          <cell r="BT22">
            <v>5</v>
          </cell>
          <cell r="BU22">
            <v>5</v>
          </cell>
          <cell r="BV22">
            <v>5</v>
          </cell>
          <cell r="BW22">
            <v>5</v>
          </cell>
          <cell r="BX22">
            <v>5</v>
          </cell>
          <cell r="BY22">
            <v>5</v>
          </cell>
        </row>
        <row r="23">
          <cell r="BB23">
            <v>5</v>
          </cell>
          <cell r="BC23">
            <v>5</v>
          </cell>
          <cell r="BD23">
            <v>5</v>
          </cell>
          <cell r="BE23">
            <v>5</v>
          </cell>
          <cell r="BF23">
            <v>5</v>
          </cell>
          <cell r="BG23">
            <v>5</v>
          </cell>
          <cell r="BH23">
            <v>5</v>
          </cell>
          <cell r="BI23">
            <v>5</v>
          </cell>
          <cell r="BJ23">
            <v>5</v>
          </cell>
          <cell r="BK23">
            <v>5</v>
          </cell>
          <cell r="BL23">
            <v>5</v>
          </cell>
          <cell r="BO23">
            <v>5</v>
          </cell>
          <cell r="BP23">
            <v>5</v>
          </cell>
          <cell r="BQ23">
            <v>5</v>
          </cell>
          <cell r="BR23">
            <v>5</v>
          </cell>
          <cell r="BS23">
            <v>5</v>
          </cell>
          <cell r="BT23">
            <v>5</v>
          </cell>
          <cell r="BU23">
            <v>5</v>
          </cell>
          <cell r="BV23">
            <v>5</v>
          </cell>
          <cell r="BW23">
            <v>5</v>
          </cell>
          <cell r="BX23">
            <v>5</v>
          </cell>
          <cell r="BY23">
            <v>5</v>
          </cell>
        </row>
        <row r="24">
          <cell r="BB24">
            <v>5</v>
          </cell>
          <cell r="BC24">
            <v>5</v>
          </cell>
          <cell r="BD24">
            <v>5</v>
          </cell>
          <cell r="BE24">
            <v>5</v>
          </cell>
          <cell r="BF24">
            <v>5</v>
          </cell>
          <cell r="BG24">
            <v>5</v>
          </cell>
          <cell r="BH24">
            <v>5</v>
          </cell>
          <cell r="BI24">
            <v>5</v>
          </cell>
          <cell r="BJ24">
            <v>5</v>
          </cell>
          <cell r="BK24">
            <v>5</v>
          </cell>
          <cell r="BL24">
            <v>5</v>
          </cell>
          <cell r="BO24">
            <v>5</v>
          </cell>
          <cell r="BP24">
            <v>5</v>
          </cell>
          <cell r="BQ24">
            <v>5</v>
          </cell>
          <cell r="BR24">
            <v>5</v>
          </cell>
          <cell r="BS24">
            <v>5</v>
          </cell>
          <cell r="BT24">
            <v>5</v>
          </cell>
          <cell r="BU24">
            <v>5</v>
          </cell>
          <cell r="BV24">
            <v>5</v>
          </cell>
          <cell r="BW24">
            <v>5</v>
          </cell>
          <cell r="BX24">
            <v>5</v>
          </cell>
          <cell r="BY24">
            <v>5</v>
          </cell>
        </row>
        <row r="25">
          <cell r="BB25">
            <v>5</v>
          </cell>
          <cell r="BC25">
            <v>5</v>
          </cell>
          <cell r="BD25">
            <v>5</v>
          </cell>
          <cell r="BE25">
            <v>5</v>
          </cell>
          <cell r="BF25">
            <v>5</v>
          </cell>
          <cell r="BG25">
            <v>5</v>
          </cell>
          <cell r="BH25">
            <v>5</v>
          </cell>
          <cell r="BI25">
            <v>5</v>
          </cell>
          <cell r="BJ25">
            <v>5</v>
          </cell>
          <cell r="BK25">
            <v>5</v>
          </cell>
          <cell r="BL25">
            <v>5</v>
          </cell>
          <cell r="BO25">
            <v>5</v>
          </cell>
          <cell r="BP25">
            <v>5</v>
          </cell>
          <cell r="BQ25">
            <v>5</v>
          </cell>
          <cell r="BR25">
            <v>5</v>
          </cell>
          <cell r="BS25">
            <v>5</v>
          </cell>
          <cell r="BT25">
            <v>5</v>
          </cell>
          <cell r="BU25">
            <v>5</v>
          </cell>
          <cell r="BV25">
            <v>5</v>
          </cell>
          <cell r="BW25">
            <v>5</v>
          </cell>
          <cell r="BX25">
            <v>5</v>
          </cell>
          <cell r="BY25">
            <v>5</v>
          </cell>
        </row>
        <row r="26">
          <cell r="BB26">
            <v>5</v>
          </cell>
          <cell r="BC26">
            <v>5</v>
          </cell>
          <cell r="BD26">
            <v>5</v>
          </cell>
          <cell r="BE26">
            <v>5</v>
          </cell>
          <cell r="BF26">
            <v>5</v>
          </cell>
          <cell r="BG26">
            <v>5</v>
          </cell>
          <cell r="BH26">
            <v>5</v>
          </cell>
          <cell r="BI26">
            <v>5</v>
          </cell>
          <cell r="BJ26">
            <v>5</v>
          </cell>
          <cell r="BK26">
            <v>5</v>
          </cell>
          <cell r="BL26">
            <v>5</v>
          </cell>
          <cell r="BO26">
            <v>5</v>
          </cell>
          <cell r="BP26">
            <v>5</v>
          </cell>
          <cell r="BQ26">
            <v>5</v>
          </cell>
          <cell r="BR26">
            <v>5</v>
          </cell>
          <cell r="BS26">
            <v>5</v>
          </cell>
          <cell r="BT26">
            <v>5</v>
          </cell>
          <cell r="BU26">
            <v>5</v>
          </cell>
          <cell r="BV26">
            <v>5</v>
          </cell>
          <cell r="BW26">
            <v>5</v>
          </cell>
          <cell r="BX26">
            <v>5</v>
          </cell>
          <cell r="BY26">
            <v>5</v>
          </cell>
        </row>
        <row r="27">
          <cell r="BB27">
            <v>5</v>
          </cell>
          <cell r="BC27">
            <v>5</v>
          </cell>
          <cell r="BD27">
            <v>5</v>
          </cell>
          <cell r="BE27">
            <v>5</v>
          </cell>
          <cell r="BF27">
            <v>5</v>
          </cell>
          <cell r="BG27">
            <v>5</v>
          </cell>
          <cell r="BH27">
            <v>5</v>
          </cell>
          <cell r="BI27">
            <v>5</v>
          </cell>
          <cell r="BJ27">
            <v>5</v>
          </cell>
          <cell r="BK27">
            <v>5</v>
          </cell>
          <cell r="BL27">
            <v>5</v>
          </cell>
          <cell r="BO27">
            <v>5</v>
          </cell>
          <cell r="BP27">
            <v>5</v>
          </cell>
          <cell r="BQ27">
            <v>5</v>
          </cell>
          <cell r="BR27">
            <v>5</v>
          </cell>
          <cell r="BS27">
            <v>5</v>
          </cell>
          <cell r="BT27">
            <v>5</v>
          </cell>
          <cell r="BU27">
            <v>5</v>
          </cell>
          <cell r="BV27">
            <v>5</v>
          </cell>
          <cell r="BW27">
            <v>5</v>
          </cell>
          <cell r="BX27">
            <v>5</v>
          </cell>
          <cell r="BY27">
            <v>5</v>
          </cell>
        </row>
        <row r="28">
          <cell r="BB28">
            <v>5</v>
          </cell>
          <cell r="BC28">
            <v>5</v>
          </cell>
          <cell r="BD28">
            <v>5</v>
          </cell>
          <cell r="BE28">
            <v>5</v>
          </cell>
          <cell r="BF28">
            <v>5</v>
          </cell>
          <cell r="BG28">
            <v>5</v>
          </cell>
          <cell r="BH28">
            <v>5</v>
          </cell>
          <cell r="BI28">
            <v>5</v>
          </cell>
          <cell r="BJ28">
            <v>5</v>
          </cell>
          <cell r="BK28">
            <v>5</v>
          </cell>
          <cell r="BL28">
            <v>5</v>
          </cell>
          <cell r="BO28">
            <v>5</v>
          </cell>
          <cell r="BP28">
            <v>5</v>
          </cell>
          <cell r="BQ28">
            <v>5</v>
          </cell>
          <cell r="BR28">
            <v>5</v>
          </cell>
          <cell r="BS28">
            <v>5</v>
          </cell>
          <cell r="BT28">
            <v>5</v>
          </cell>
          <cell r="BU28">
            <v>5</v>
          </cell>
          <cell r="BV28">
            <v>5</v>
          </cell>
          <cell r="BW28">
            <v>5</v>
          </cell>
          <cell r="BX28">
            <v>5</v>
          </cell>
          <cell r="BY28">
            <v>5</v>
          </cell>
        </row>
        <row r="29">
          <cell r="BB29">
            <v>5</v>
          </cell>
          <cell r="BC29">
            <v>5</v>
          </cell>
          <cell r="BD29">
            <v>5</v>
          </cell>
          <cell r="BE29">
            <v>5</v>
          </cell>
          <cell r="BF29">
            <v>5</v>
          </cell>
          <cell r="BG29">
            <v>5</v>
          </cell>
          <cell r="BH29">
            <v>5</v>
          </cell>
          <cell r="BI29">
            <v>5</v>
          </cell>
          <cell r="BJ29">
            <v>5</v>
          </cell>
          <cell r="BK29">
            <v>5</v>
          </cell>
          <cell r="BL29">
            <v>5</v>
          </cell>
          <cell r="BO29">
            <v>5</v>
          </cell>
          <cell r="BP29">
            <v>5</v>
          </cell>
          <cell r="BQ29">
            <v>5</v>
          </cell>
          <cell r="BR29">
            <v>5</v>
          </cell>
          <cell r="BS29">
            <v>5</v>
          </cell>
          <cell r="BT29">
            <v>5</v>
          </cell>
          <cell r="BU29">
            <v>5</v>
          </cell>
          <cell r="BV29">
            <v>5</v>
          </cell>
          <cell r="BW29">
            <v>5</v>
          </cell>
          <cell r="BX29">
            <v>5</v>
          </cell>
          <cell r="BY29">
            <v>5</v>
          </cell>
        </row>
        <row r="30">
          <cell r="BB30">
            <v>5</v>
          </cell>
          <cell r="BC30">
            <v>5</v>
          </cell>
          <cell r="BD30">
            <v>5</v>
          </cell>
          <cell r="BE30">
            <v>5</v>
          </cell>
          <cell r="BF30">
            <v>5</v>
          </cell>
          <cell r="BG30">
            <v>5</v>
          </cell>
          <cell r="BH30">
            <v>5</v>
          </cell>
          <cell r="BI30">
            <v>5</v>
          </cell>
          <cell r="BJ30">
            <v>5</v>
          </cell>
          <cell r="BK30">
            <v>5</v>
          </cell>
          <cell r="BL30">
            <v>5</v>
          </cell>
          <cell r="BO30">
            <v>5</v>
          </cell>
          <cell r="BP30">
            <v>5</v>
          </cell>
          <cell r="BQ30">
            <v>5</v>
          </cell>
          <cell r="BR30">
            <v>5</v>
          </cell>
          <cell r="BS30">
            <v>5</v>
          </cell>
          <cell r="BT30">
            <v>5</v>
          </cell>
          <cell r="BU30">
            <v>5</v>
          </cell>
          <cell r="BV30">
            <v>5</v>
          </cell>
          <cell r="BW30">
            <v>5</v>
          </cell>
          <cell r="BX30">
            <v>5</v>
          </cell>
          <cell r="BY30">
            <v>5</v>
          </cell>
        </row>
        <row r="31">
          <cell r="BB31">
            <v>5</v>
          </cell>
          <cell r="BC31">
            <v>5</v>
          </cell>
          <cell r="BD31">
            <v>5</v>
          </cell>
          <cell r="BE31">
            <v>5</v>
          </cell>
          <cell r="BF31">
            <v>5</v>
          </cell>
          <cell r="BG31">
            <v>5</v>
          </cell>
          <cell r="BH31">
            <v>5</v>
          </cell>
          <cell r="BI31">
            <v>5</v>
          </cell>
          <cell r="BJ31">
            <v>5</v>
          </cell>
          <cell r="BK31">
            <v>5</v>
          </cell>
          <cell r="BL31">
            <v>5</v>
          </cell>
          <cell r="BO31">
            <v>5</v>
          </cell>
          <cell r="BP31">
            <v>5</v>
          </cell>
          <cell r="BQ31">
            <v>5</v>
          </cell>
          <cell r="BR31">
            <v>5</v>
          </cell>
          <cell r="BS31">
            <v>5</v>
          </cell>
          <cell r="BT31">
            <v>5</v>
          </cell>
          <cell r="BU31">
            <v>5</v>
          </cell>
          <cell r="BV31">
            <v>5</v>
          </cell>
          <cell r="BW31">
            <v>5</v>
          </cell>
          <cell r="BX31">
            <v>5</v>
          </cell>
          <cell r="BY31">
            <v>5</v>
          </cell>
        </row>
        <row r="32">
          <cell r="BB32">
            <v>5</v>
          </cell>
          <cell r="BC32">
            <v>5</v>
          </cell>
          <cell r="BD32">
            <v>5</v>
          </cell>
          <cell r="BE32">
            <v>5</v>
          </cell>
          <cell r="BF32">
            <v>5</v>
          </cell>
          <cell r="BG32">
            <v>5</v>
          </cell>
          <cell r="BH32">
            <v>5</v>
          </cell>
          <cell r="BI32">
            <v>5</v>
          </cell>
          <cell r="BJ32">
            <v>5</v>
          </cell>
          <cell r="BK32">
            <v>5</v>
          </cell>
          <cell r="BL32">
            <v>5</v>
          </cell>
          <cell r="BO32">
            <v>5</v>
          </cell>
          <cell r="BP32">
            <v>5</v>
          </cell>
          <cell r="BQ32">
            <v>5</v>
          </cell>
          <cell r="BR32">
            <v>5</v>
          </cell>
          <cell r="BS32">
            <v>5</v>
          </cell>
          <cell r="BT32">
            <v>5</v>
          </cell>
          <cell r="BU32">
            <v>5</v>
          </cell>
          <cell r="BV32">
            <v>5</v>
          </cell>
          <cell r="BW32">
            <v>5</v>
          </cell>
          <cell r="BX32">
            <v>5</v>
          </cell>
          <cell r="BY32">
            <v>5</v>
          </cell>
        </row>
        <row r="33">
          <cell r="BB33">
            <v>5</v>
          </cell>
          <cell r="BC33">
            <v>5</v>
          </cell>
          <cell r="BD33">
            <v>5</v>
          </cell>
          <cell r="BE33">
            <v>5</v>
          </cell>
          <cell r="BF33">
            <v>5</v>
          </cell>
          <cell r="BG33">
            <v>5</v>
          </cell>
          <cell r="BH33">
            <v>5</v>
          </cell>
          <cell r="BI33">
            <v>5</v>
          </cell>
          <cell r="BJ33">
            <v>5</v>
          </cell>
          <cell r="BK33">
            <v>5</v>
          </cell>
          <cell r="BL33">
            <v>5</v>
          </cell>
          <cell r="BO33">
            <v>5</v>
          </cell>
          <cell r="BP33">
            <v>5</v>
          </cell>
          <cell r="BQ33">
            <v>5</v>
          </cell>
          <cell r="BR33">
            <v>5</v>
          </cell>
          <cell r="BS33">
            <v>5</v>
          </cell>
          <cell r="BT33">
            <v>5</v>
          </cell>
          <cell r="BU33">
            <v>5</v>
          </cell>
          <cell r="BV33">
            <v>5</v>
          </cell>
          <cell r="BW33">
            <v>5</v>
          </cell>
          <cell r="BX33">
            <v>5</v>
          </cell>
          <cell r="BY33">
            <v>5</v>
          </cell>
        </row>
        <row r="34">
          <cell r="BB34">
            <v>5</v>
          </cell>
          <cell r="BC34">
            <v>5</v>
          </cell>
          <cell r="BD34">
            <v>5</v>
          </cell>
          <cell r="BE34">
            <v>5</v>
          </cell>
          <cell r="BF34">
            <v>5</v>
          </cell>
          <cell r="BG34">
            <v>5</v>
          </cell>
          <cell r="BH34">
            <v>5</v>
          </cell>
          <cell r="BI34">
            <v>5</v>
          </cell>
          <cell r="BJ34">
            <v>5</v>
          </cell>
          <cell r="BK34">
            <v>5</v>
          </cell>
          <cell r="BL34">
            <v>5</v>
          </cell>
          <cell r="BO34">
            <v>5</v>
          </cell>
          <cell r="BP34">
            <v>5</v>
          </cell>
          <cell r="BQ34">
            <v>5</v>
          </cell>
          <cell r="BR34">
            <v>5</v>
          </cell>
          <cell r="BS34">
            <v>5</v>
          </cell>
          <cell r="BT34">
            <v>5</v>
          </cell>
          <cell r="BU34">
            <v>5</v>
          </cell>
          <cell r="BV34">
            <v>5</v>
          </cell>
          <cell r="BW34">
            <v>5</v>
          </cell>
          <cell r="BX34">
            <v>5</v>
          </cell>
          <cell r="BY34">
            <v>5</v>
          </cell>
        </row>
        <row r="35">
          <cell r="BB35">
            <v>5</v>
          </cell>
          <cell r="BC35">
            <v>5</v>
          </cell>
          <cell r="BD35">
            <v>5</v>
          </cell>
          <cell r="BE35">
            <v>5</v>
          </cell>
          <cell r="BF35">
            <v>5</v>
          </cell>
          <cell r="BG35">
            <v>5</v>
          </cell>
          <cell r="BH35">
            <v>5</v>
          </cell>
          <cell r="BI35">
            <v>5</v>
          </cell>
          <cell r="BJ35">
            <v>5</v>
          </cell>
          <cell r="BK35">
            <v>5</v>
          </cell>
          <cell r="BL35">
            <v>5</v>
          </cell>
          <cell r="BO35">
            <v>5</v>
          </cell>
          <cell r="BP35">
            <v>5</v>
          </cell>
          <cell r="BQ35">
            <v>5</v>
          </cell>
          <cell r="BR35">
            <v>5</v>
          </cell>
          <cell r="BS35">
            <v>5</v>
          </cell>
          <cell r="BT35">
            <v>5</v>
          </cell>
          <cell r="BU35">
            <v>5</v>
          </cell>
          <cell r="BV35">
            <v>5</v>
          </cell>
          <cell r="BW35">
            <v>5</v>
          </cell>
          <cell r="BX35">
            <v>5</v>
          </cell>
          <cell r="BY35">
            <v>5</v>
          </cell>
        </row>
        <row r="36">
          <cell r="BB36">
            <v>5</v>
          </cell>
          <cell r="BC36">
            <v>5</v>
          </cell>
          <cell r="BD36">
            <v>5</v>
          </cell>
          <cell r="BE36">
            <v>5</v>
          </cell>
          <cell r="BF36">
            <v>5</v>
          </cell>
          <cell r="BG36">
            <v>5</v>
          </cell>
          <cell r="BH36">
            <v>5</v>
          </cell>
          <cell r="BI36">
            <v>5</v>
          </cell>
          <cell r="BJ36">
            <v>5</v>
          </cell>
          <cell r="BK36">
            <v>5</v>
          </cell>
          <cell r="BL36">
            <v>5</v>
          </cell>
          <cell r="BO36">
            <v>5</v>
          </cell>
          <cell r="BP36">
            <v>5</v>
          </cell>
          <cell r="BQ36">
            <v>5</v>
          </cell>
          <cell r="BR36">
            <v>5</v>
          </cell>
          <cell r="BS36">
            <v>5</v>
          </cell>
          <cell r="BT36">
            <v>5</v>
          </cell>
          <cell r="BU36">
            <v>5</v>
          </cell>
          <cell r="BV36">
            <v>5</v>
          </cell>
          <cell r="BW36">
            <v>5</v>
          </cell>
          <cell r="BX36">
            <v>5</v>
          </cell>
          <cell r="BY36">
            <v>5</v>
          </cell>
        </row>
        <row r="37">
          <cell r="BB37">
            <v>5</v>
          </cell>
          <cell r="BC37">
            <v>5</v>
          </cell>
          <cell r="BD37">
            <v>5</v>
          </cell>
          <cell r="BE37">
            <v>5</v>
          </cell>
          <cell r="BF37">
            <v>5</v>
          </cell>
          <cell r="BG37">
            <v>5</v>
          </cell>
          <cell r="BH37">
            <v>5</v>
          </cell>
          <cell r="BI37">
            <v>5</v>
          </cell>
          <cell r="BJ37">
            <v>5</v>
          </cell>
          <cell r="BK37">
            <v>5</v>
          </cell>
          <cell r="BL37">
            <v>5</v>
          </cell>
          <cell r="BO37">
            <v>5</v>
          </cell>
          <cell r="BP37">
            <v>5</v>
          </cell>
          <cell r="BQ37">
            <v>5</v>
          </cell>
          <cell r="BR37">
            <v>5</v>
          </cell>
          <cell r="BS37">
            <v>5</v>
          </cell>
          <cell r="BT37">
            <v>5</v>
          </cell>
          <cell r="BU37">
            <v>5</v>
          </cell>
          <cell r="BV37">
            <v>5</v>
          </cell>
          <cell r="BW37">
            <v>5</v>
          </cell>
          <cell r="BX37">
            <v>5</v>
          </cell>
          <cell r="BY37">
            <v>5</v>
          </cell>
        </row>
        <row r="38">
          <cell r="BB38">
            <v>5</v>
          </cell>
          <cell r="BC38">
            <v>5</v>
          </cell>
          <cell r="BD38">
            <v>5</v>
          </cell>
          <cell r="BE38">
            <v>5</v>
          </cell>
          <cell r="BF38">
            <v>5</v>
          </cell>
          <cell r="BG38">
            <v>5</v>
          </cell>
          <cell r="BH38">
            <v>5</v>
          </cell>
          <cell r="BI38">
            <v>5</v>
          </cell>
          <cell r="BJ38">
            <v>5</v>
          </cell>
          <cell r="BK38">
            <v>5</v>
          </cell>
          <cell r="BL38">
            <v>5</v>
          </cell>
          <cell r="BO38">
            <v>5</v>
          </cell>
          <cell r="BP38">
            <v>5</v>
          </cell>
          <cell r="BQ38">
            <v>5</v>
          </cell>
          <cell r="BR38">
            <v>5</v>
          </cell>
          <cell r="BS38">
            <v>5</v>
          </cell>
          <cell r="BT38">
            <v>5</v>
          </cell>
          <cell r="BU38">
            <v>5</v>
          </cell>
          <cell r="BV38">
            <v>5</v>
          </cell>
          <cell r="BW38">
            <v>5</v>
          </cell>
          <cell r="BX38">
            <v>5</v>
          </cell>
          <cell r="BY38">
            <v>5</v>
          </cell>
        </row>
        <row r="39">
          <cell r="BB39">
            <v>5</v>
          </cell>
          <cell r="BC39">
            <v>5</v>
          </cell>
          <cell r="BD39">
            <v>5</v>
          </cell>
          <cell r="BE39">
            <v>5</v>
          </cell>
          <cell r="BF39">
            <v>5</v>
          </cell>
          <cell r="BG39">
            <v>5</v>
          </cell>
          <cell r="BH39">
            <v>5</v>
          </cell>
          <cell r="BI39">
            <v>5</v>
          </cell>
          <cell r="BJ39">
            <v>5</v>
          </cell>
          <cell r="BK39">
            <v>5</v>
          </cell>
          <cell r="BL39">
            <v>5</v>
          </cell>
          <cell r="BO39">
            <v>5</v>
          </cell>
          <cell r="BP39">
            <v>5</v>
          </cell>
          <cell r="BQ39">
            <v>5</v>
          </cell>
          <cell r="BR39">
            <v>5</v>
          </cell>
          <cell r="BS39">
            <v>5</v>
          </cell>
          <cell r="BT39">
            <v>5</v>
          </cell>
          <cell r="BU39">
            <v>5</v>
          </cell>
          <cell r="BV39">
            <v>5</v>
          </cell>
          <cell r="BW39">
            <v>5</v>
          </cell>
          <cell r="BX39">
            <v>5</v>
          </cell>
          <cell r="BY39">
            <v>5</v>
          </cell>
        </row>
        <row r="40">
          <cell r="BB40">
            <v>5</v>
          </cell>
          <cell r="BC40">
            <v>5</v>
          </cell>
          <cell r="BD40">
            <v>5</v>
          </cell>
          <cell r="BE40">
            <v>5</v>
          </cell>
          <cell r="BF40">
            <v>5</v>
          </cell>
          <cell r="BG40">
            <v>5</v>
          </cell>
          <cell r="BH40">
            <v>5</v>
          </cell>
          <cell r="BI40">
            <v>5</v>
          </cell>
          <cell r="BJ40">
            <v>5</v>
          </cell>
          <cell r="BK40">
            <v>5</v>
          </cell>
          <cell r="BL40">
            <v>5</v>
          </cell>
          <cell r="BO40">
            <v>5</v>
          </cell>
          <cell r="BP40">
            <v>5</v>
          </cell>
          <cell r="BQ40">
            <v>5</v>
          </cell>
          <cell r="BR40">
            <v>5</v>
          </cell>
          <cell r="BS40">
            <v>5</v>
          </cell>
          <cell r="BT40">
            <v>5</v>
          </cell>
          <cell r="BU40">
            <v>5</v>
          </cell>
          <cell r="BV40">
            <v>5</v>
          </cell>
          <cell r="BW40">
            <v>5</v>
          </cell>
          <cell r="BX40">
            <v>5</v>
          </cell>
          <cell r="BY40">
            <v>5</v>
          </cell>
        </row>
        <row r="41">
          <cell r="BB41">
            <v>5</v>
          </cell>
          <cell r="BC41">
            <v>5</v>
          </cell>
          <cell r="BD41">
            <v>5</v>
          </cell>
          <cell r="BE41">
            <v>5</v>
          </cell>
          <cell r="BF41">
            <v>5</v>
          </cell>
          <cell r="BG41">
            <v>5</v>
          </cell>
          <cell r="BH41">
            <v>5</v>
          </cell>
          <cell r="BI41">
            <v>5</v>
          </cell>
          <cell r="BJ41">
            <v>5</v>
          </cell>
          <cell r="BK41">
            <v>5</v>
          </cell>
          <cell r="BL41">
            <v>5</v>
          </cell>
          <cell r="BO41">
            <v>5</v>
          </cell>
          <cell r="BP41">
            <v>5</v>
          </cell>
          <cell r="BQ41">
            <v>5</v>
          </cell>
          <cell r="BR41">
            <v>5</v>
          </cell>
          <cell r="BS41">
            <v>5</v>
          </cell>
          <cell r="BT41">
            <v>5</v>
          </cell>
          <cell r="BU41">
            <v>5</v>
          </cell>
          <cell r="BV41">
            <v>5</v>
          </cell>
          <cell r="BW41">
            <v>5</v>
          </cell>
          <cell r="BX41">
            <v>5</v>
          </cell>
          <cell r="BY41">
            <v>5</v>
          </cell>
        </row>
        <row r="42">
          <cell r="BB42">
            <v>5</v>
          </cell>
          <cell r="BC42">
            <v>5</v>
          </cell>
          <cell r="BD42">
            <v>5</v>
          </cell>
          <cell r="BE42">
            <v>5</v>
          </cell>
          <cell r="BF42">
            <v>5</v>
          </cell>
          <cell r="BG42">
            <v>5</v>
          </cell>
          <cell r="BH42">
            <v>5</v>
          </cell>
          <cell r="BI42">
            <v>5</v>
          </cell>
          <cell r="BJ42">
            <v>5</v>
          </cell>
          <cell r="BK42">
            <v>5</v>
          </cell>
          <cell r="BL42">
            <v>5</v>
          </cell>
          <cell r="BO42">
            <v>5</v>
          </cell>
          <cell r="BP42">
            <v>5</v>
          </cell>
          <cell r="BQ42">
            <v>5</v>
          </cell>
          <cell r="BR42">
            <v>5</v>
          </cell>
          <cell r="BS42">
            <v>5</v>
          </cell>
          <cell r="BT42">
            <v>5</v>
          </cell>
          <cell r="BU42">
            <v>5</v>
          </cell>
          <cell r="BV42">
            <v>5</v>
          </cell>
          <cell r="BW42">
            <v>5</v>
          </cell>
          <cell r="BX42">
            <v>5</v>
          </cell>
          <cell r="BY42">
            <v>5</v>
          </cell>
        </row>
        <row r="43">
          <cell r="BB43">
            <v>5</v>
          </cell>
          <cell r="BC43">
            <v>5</v>
          </cell>
          <cell r="BD43">
            <v>5</v>
          </cell>
          <cell r="BE43">
            <v>5</v>
          </cell>
          <cell r="BF43">
            <v>5</v>
          </cell>
          <cell r="BG43">
            <v>5</v>
          </cell>
          <cell r="BH43">
            <v>5</v>
          </cell>
          <cell r="BI43">
            <v>5</v>
          </cell>
          <cell r="BJ43">
            <v>5</v>
          </cell>
          <cell r="BK43">
            <v>5</v>
          </cell>
          <cell r="BL43">
            <v>5</v>
          </cell>
          <cell r="BO43">
            <v>5</v>
          </cell>
          <cell r="BP43">
            <v>5</v>
          </cell>
          <cell r="BQ43">
            <v>5</v>
          </cell>
          <cell r="BR43">
            <v>5</v>
          </cell>
          <cell r="BS43">
            <v>5</v>
          </cell>
          <cell r="BT43">
            <v>5</v>
          </cell>
          <cell r="BU43">
            <v>5</v>
          </cell>
          <cell r="BV43">
            <v>5</v>
          </cell>
          <cell r="BW43">
            <v>5</v>
          </cell>
          <cell r="BX43">
            <v>5</v>
          </cell>
          <cell r="BY43">
            <v>5</v>
          </cell>
        </row>
      </sheetData>
      <sheetData sheetId="17">
        <row r="3">
          <cell r="AB3">
            <v>-2.3702765937845762</v>
          </cell>
          <cell r="AC3">
            <v>-2.1750232835684291</v>
          </cell>
          <cell r="AD3">
            <v>-1.9405695734211781</v>
          </cell>
          <cell r="AE3">
            <v>-1.671141017741498</v>
          </cell>
          <cell r="AF3">
            <v>-1.3715935218501709</v>
          </cell>
          <cell r="AG3">
            <v>-1.0473258241083025</v>
          </cell>
          <cell r="AH3">
            <v>-0.70418219456681708</v>
          </cell>
          <cell r="AI3">
            <v>-0.34834710380745715</v>
          </cell>
          <cell r="AJ3">
            <v>1.3766239643381938E-2</v>
          </cell>
          <cell r="AK3">
            <v>0.37563147444010009</v>
          </cell>
          <cell r="AL3">
            <v>0.73072671089427033</v>
          </cell>
          <cell r="AM3">
            <v>0</v>
          </cell>
          <cell r="AN3">
            <v>0</v>
          </cell>
          <cell r="AO3">
            <v>-2.3702765937845762</v>
          </cell>
          <cell r="AR3">
            <v>10</v>
          </cell>
          <cell r="AS3">
            <v>9</v>
          </cell>
          <cell r="AT3">
            <v>8</v>
          </cell>
          <cell r="AU3">
            <v>7</v>
          </cell>
          <cell r="AV3">
            <v>6</v>
          </cell>
          <cell r="AW3">
            <v>5</v>
          </cell>
          <cell r="AX3">
            <v>4</v>
          </cell>
          <cell r="AY3">
            <v>3</v>
          </cell>
          <cell r="AZ3">
            <v>2</v>
          </cell>
          <cell r="BA3">
            <v>1</v>
          </cell>
          <cell r="BB3">
            <v>0</v>
          </cell>
          <cell r="BC3">
            <v>0</v>
          </cell>
          <cell r="BD3">
            <v>10</v>
          </cell>
          <cell r="BE3">
            <v>10</v>
          </cell>
        </row>
        <row r="4">
          <cell r="AB4">
            <v>0</v>
          </cell>
          <cell r="AC4">
            <v>1</v>
          </cell>
          <cell r="AD4">
            <v>2</v>
          </cell>
          <cell r="AE4">
            <v>3</v>
          </cell>
          <cell r="AF4">
            <v>4</v>
          </cell>
          <cell r="AG4">
            <v>5</v>
          </cell>
          <cell r="AH4">
            <v>6</v>
          </cell>
          <cell r="AI4">
            <v>7</v>
          </cell>
          <cell r="AJ4">
            <v>8</v>
          </cell>
          <cell r="AK4">
            <v>9</v>
          </cell>
          <cell r="AL4">
            <v>10</v>
          </cell>
          <cell r="AM4">
            <v>10</v>
          </cell>
          <cell r="AN4">
            <v>0</v>
          </cell>
          <cell r="AO4">
            <v>0</v>
          </cell>
          <cell r="AR4">
            <v>0.73072681540965922</v>
          </cell>
          <cell r="AS4">
            <v>1.4425336955127197</v>
          </cell>
          <cell r="AT4">
            <v>1.9799228952504415</v>
          </cell>
          <cell r="AU4">
            <v>2.3428944146228243</v>
          </cell>
          <cell r="AV4">
            <v>2.5314482536298666</v>
          </cell>
          <cell r="AW4">
            <v>2.545584412271571</v>
          </cell>
          <cell r="AX4">
            <v>2.3853028905479352</v>
          </cell>
          <cell r="AY4">
            <v>2.0506036884589607</v>
          </cell>
          <cell r="AZ4">
            <v>1.5414868060046469</v>
          </cell>
          <cell r="BA4">
            <v>0.85795224318499352</v>
          </cell>
          <cell r="BB4">
            <v>0</v>
          </cell>
          <cell r="BC4">
            <v>0</v>
          </cell>
          <cell r="BD4">
            <v>0</v>
          </cell>
          <cell r="BE4">
            <v>0.73072681540965922</v>
          </cell>
        </row>
        <row r="5">
          <cell r="AB5">
            <v>5</v>
          </cell>
          <cell r="AC5">
            <v>5</v>
          </cell>
          <cell r="AD5">
            <v>5</v>
          </cell>
          <cell r="AE5">
            <v>5</v>
          </cell>
          <cell r="AF5">
            <v>5</v>
          </cell>
          <cell r="AG5">
            <v>5</v>
          </cell>
          <cell r="AH5">
            <v>5</v>
          </cell>
          <cell r="AI5">
            <v>5</v>
          </cell>
          <cell r="AJ5">
            <v>5</v>
          </cell>
          <cell r="AK5">
            <v>5</v>
          </cell>
          <cell r="AL5">
            <v>5</v>
          </cell>
          <cell r="AM5">
            <v>5</v>
          </cell>
          <cell r="AN5">
            <v>5</v>
          </cell>
          <cell r="AO5">
            <v>5</v>
          </cell>
          <cell r="AR5">
            <v>5</v>
          </cell>
          <cell r="AS5">
            <v>5</v>
          </cell>
          <cell r="AT5">
            <v>5</v>
          </cell>
          <cell r="AU5">
            <v>5</v>
          </cell>
          <cell r="AV5">
            <v>5</v>
          </cell>
          <cell r="AW5">
            <v>5</v>
          </cell>
          <cell r="AX5">
            <v>5</v>
          </cell>
          <cell r="AY5">
            <v>5</v>
          </cell>
          <cell r="AZ5">
            <v>5</v>
          </cell>
          <cell r="BA5">
            <v>5</v>
          </cell>
          <cell r="BB5">
            <v>5</v>
          </cell>
          <cell r="BC5">
            <v>5</v>
          </cell>
          <cell r="BD5">
            <v>5</v>
          </cell>
          <cell r="BE5">
            <v>5</v>
          </cell>
        </row>
        <row r="6">
          <cell r="AB6">
            <v>5</v>
          </cell>
          <cell r="AC6">
            <v>5</v>
          </cell>
          <cell r="AD6">
            <v>5</v>
          </cell>
          <cell r="AE6">
            <v>5</v>
          </cell>
          <cell r="AF6">
            <v>5</v>
          </cell>
          <cell r="AG6">
            <v>5</v>
          </cell>
          <cell r="AH6">
            <v>5</v>
          </cell>
          <cell r="AI6">
            <v>5</v>
          </cell>
          <cell r="AJ6">
            <v>5</v>
          </cell>
          <cell r="AK6">
            <v>5</v>
          </cell>
          <cell r="AL6">
            <v>5</v>
          </cell>
          <cell r="AM6">
            <v>5</v>
          </cell>
          <cell r="AN6">
            <v>5</v>
          </cell>
          <cell r="AO6">
            <v>5</v>
          </cell>
          <cell r="AR6">
            <v>5</v>
          </cell>
          <cell r="AS6">
            <v>5</v>
          </cell>
          <cell r="AT6">
            <v>5</v>
          </cell>
          <cell r="AU6">
            <v>5</v>
          </cell>
          <cell r="AV6">
            <v>5</v>
          </cell>
          <cell r="AW6">
            <v>5</v>
          </cell>
          <cell r="AX6">
            <v>5</v>
          </cell>
          <cell r="AY6">
            <v>5</v>
          </cell>
          <cell r="AZ6">
            <v>5</v>
          </cell>
          <cell r="BA6">
            <v>5</v>
          </cell>
          <cell r="BB6">
            <v>5</v>
          </cell>
          <cell r="BC6">
            <v>5</v>
          </cell>
          <cell r="BD6">
            <v>5</v>
          </cell>
          <cell r="BE6">
            <v>5</v>
          </cell>
          <cell r="BH6">
            <v>-4.1384983259418737</v>
          </cell>
          <cell r="BI6">
            <v>12.953360029049586</v>
          </cell>
        </row>
        <row r="7">
          <cell r="AB7">
            <v>5</v>
          </cell>
          <cell r="AC7">
            <v>5</v>
          </cell>
          <cell r="AD7">
            <v>5</v>
          </cell>
          <cell r="AE7">
            <v>5</v>
          </cell>
          <cell r="AF7">
            <v>5</v>
          </cell>
          <cell r="AG7">
            <v>5</v>
          </cell>
          <cell r="AH7">
            <v>5</v>
          </cell>
          <cell r="AI7">
            <v>5</v>
          </cell>
          <cell r="AJ7">
            <v>5</v>
          </cell>
          <cell r="AK7">
            <v>5</v>
          </cell>
          <cell r="AL7">
            <v>5</v>
          </cell>
          <cell r="AM7">
            <v>5</v>
          </cell>
          <cell r="AN7">
            <v>5</v>
          </cell>
          <cell r="AO7">
            <v>5</v>
          </cell>
          <cell r="AR7">
            <v>5</v>
          </cell>
          <cell r="AS7">
            <v>5</v>
          </cell>
          <cell r="AT7">
            <v>5</v>
          </cell>
          <cell r="AU7">
            <v>5</v>
          </cell>
          <cell r="AV7">
            <v>5</v>
          </cell>
          <cell r="AW7">
            <v>5</v>
          </cell>
          <cell r="AX7">
            <v>5</v>
          </cell>
          <cell r="AY7">
            <v>5</v>
          </cell>
          <cell r="AZ7">
            <v>5</v>
          </cell>
          <cell r="BA7">
            <v>5</v>
          </cell>
          <cell r="BB7">
            <v>5</v>
          </cell>
          <cell r="BC7">
            <v>5</v>
          </cell>
          <cell r="BD7">
            <v>5</v>
          </cell>
          <cell r="BE7">
            <v>5</v>
          </cell>
          <cell r="BH7">
            <v>11.768221732157297</v>
          </cell>
          <cell r="BI7">
            <v>12.953360029049586</v>
          </cell>
        </row>
        <row r="8">
          <cell r="AB8">
            <v>5</v>
          </cell>
          <cell r="AC8">
            <v>5</v>
          </cell>
          <cell r="AD8">
            <v>5</v>
          </cell>
          <cell r="AE8">
            <v>5</v>
          </cell>
          <cell r="AF8">
            <v>5</v>
          </cell>
          <cell r="AG8">
            <v>5</v>
          </cell>
          <cell r="AH8">
            <v>5</v>
          </cell>
          <cell r="AI8">
            <v>5</v>
          </cell>
          <cell r="AJ8">
            <v>5</v>
          </cell>
          <cell r="AK8">
            <v>5</v>
          </cell>
          <cell r="AL8">
            <v>5</v>
          </cell>
          <cell r="AM8">
            <v>5</v>
          </cell>
          <cell r="AN8">
            <v>5</v>
          </cell>
          <cell r="AO8">
            <v>5</v>
          </cell>
          <cell r="AR8">
            <v>5</v>
          </cell>
          <cell r="AS8">
            <v>5</v>
          </cell>
          <cell r="AT8">
            <v>5</v>
          </cell>
          <cell r="AU8">
            <v>5</v>
          </cell>
          <cell r="AV8">
            <v>5</v>
          </cell>
          <cell r="AW8">
            <v>5</v>
          </cell>
          <cell r="AX8">
            <v>5</v>
          </cell>
          <cell r="AY8">
            <v>5</v>
          </cell>
          <cell r="AZ8">
            <v>5</v>
          </cell>
          <cell r="BA8">
            <v>5</v>
          </cell>
          <cell r="BB8">
            <v>5</v>
          </cell>
          <cell r="BC8">
            <v>5</v>
          </cell>
          <cell r="BD8">
            <v>5</v>
          </cell>
          <cell r="BE8">
            <v>5</v>
          </cell>
          <cell r="BH8">
            <v>11.768221732157297</v>
          </cell>
          <cell r="BI8">
            <v>-2.9533600290495858</v>
          </cell>
        </row>
        <row r="9">
          <cell r="AB9">
            <v>5</v>
          </cell>
          <cell r="AC9">
            <v>5</v>
          </cell>
          <cell r="AD9">
            <v>5</v>
          </cell>
          <cell r="AE9">
            <v>5</v>
          </cell>
          <cell r="AF9">
            <v>5</v>
          </cell>
          <cell r="AG9">
            <v>5</v>
          </cell>
          <cell r="AH9">
            <v>5</v>
          </cell>
          <cell r="AI9">
            <v>5</v>
          </cell>
          <cell r="AJ9">
            <v>5</v>
          </cell>
          <cell r="AK9">
            <v>5</v>
          </cell>
          <cell r="AL9">
            <v>5</v>
          </cell>
          <cell r="AM9">
            <v>5</v>
          </cell>
          <cell r="AN9">
            <v>5</v>
          </cell>
          <cell r="AO9">
            <v>5</v>
          </cell>
          <cell r="AR9">
            <v>5</v>
          </cell>
          <cell r="AS9">
            <v>5</v>
          </cell>
          <cell r="AT9">
            <v>5</v>
          </cell>
          <cell r="AU9">
            <v>5</v>
          </cell>
          <cell r="AV9">
            <v>5</v>
          </cell>
          <cell r="AW9">
            <v>5</v>
          </cell>
          <cell r="AX9">
            <v>5</v>
          </cell>
          <cell r="AY9">
            <v>5</v>
          </cell>
          <cell r="AZ9">
            <v>5</v>
          </cell>
          <cell r="BA9">
            <v>5</v>
          </cell>
          <cell r="BB9">
            <v>5</v>
          </cell>
          <cell r="BC9">
            <v>5</v>
          </cell>
          <cell r="BD9">
            <v>5</v>
          </cell>
          <cell r="BE9">
            <v>5</v>
          </cell>
          <cell r="BH9">
            <v>-4.1384983259418737</v>
          </cell>
          <cell r="BI9">
            <v>-2.9533600290495858</v>
          </cell>
        </row>
        <row r="10">
          <cell r="AB10">
            <v>5</v>
          </cell>
          <cell r="AC10">
            <v>5</v>
          </cell>
          <cell r="AD10">
            <v>5</v>
          </cell>
          <cell r="AE10">
            <v>5</v>
          </cell>
          <cell r="AF10">
            <v>5</v>
          </cell>
          <cell r="AG10">
            <v>5</v>
          </cell>
          <cell r="AH10">
            <v>5</v>
          </cell>
          <cell r="AI10">
            <v>5</v>
          </cell>
          <cell r="AJ10">
            <v>5</v>
          </cell>
          <cell r="AK10">
            <v>5</v>
          </cell>
          <cell r="AL10">
            <v>5</v>
          </cell>
          <cell r="AM10">
            <v>5</v>
          </cell>
          <cell r="AN10">
            <v>5</v>
          </cell>
          <cell r="AO10">
            <v>5</v>
          </cell>
          <cell r="AR10">
            <v>5</v>
          </cell>
          <cell r="AS10">
            <v>5</v>
          </cell>
          <cell r="AT10">
            <v>5</v>
          </cell>
          <cell r="AU10">
            <v>5</v>
          </cell>
          <cell r="AV10">
            <v>5</v>
          </cell>
          <cell r="AW10">
            <v>5</v>
          </cell>
          <cell r="AX10">
            <v>5</v>
          </cell>
          <cell r="AY10">
            <v>5</v>
          </cell>
          <cell r="AZ10">
            <v>5</v>
          </cell>
          <cell r="BA10">
            <v>5</v>
          </cell>
          <cell r="BB10">
            <v>5</v>
          </cell>
          <cell r="BC10">
            <v>5</v>
          </cell>
          <cell r="BD10">
            <v>5</v>
          </cell>
          <cell r="BE10">
            <v>5</v>
          </cell>
        </row>
        <row r="11">
          <cell r="AB11">
            <v>5</v>
          </cell>
          <cell r="AC11">
            <v>5</v>
          </cell>
          <cell r="AD11">
            <v>5</v>
          </cell>
          <cell r="AE11">
            <v>5</v>
          </cell>
          <cell r="AF11">
            <v>5</v>
          </cell>
          <cell r="AG11">
            <v>5</v>
          </cell>
          <cell r="AH11">
            <v>5</v>
          </cell>
          <cell r="AI11">
            <v>5</v>
          </cell>
          <cell r="AJ11">
            <v>5</v>
          </cell>
          <cell r="AK11">
            <v>5</v>
          </cell>
          <cell r="AL11">
            <v>5</v>
          </cell>
          <cell r="AM11">
            <v>5</v>
          </cell>
          <cell r="AN11">
            <v>5</v>
          </cell>
          <cell r="AO11">
            <v>5</v>
          </cell>
          <cell r="AR11">
            <v>5</v>
          </cell>
          <cell r="AS11">
            <v>5</v>
          </cell>
          <cell r="AT11">
            <v>5</v>
          </cell>
          <cell r="AU11">
            <v>5</v>
          </cell>
          <cell r="AV11">
            <v>5</v>
          </cell>
          <cell r="AW11">
            <v>5</v>
          </cell>
          <cell r="AX11">
            <v>5</v>
          </cell>
          <cell r="AY11">
            <v>5</v>
          </cell>
          <cell r="AZ11">
            <v>5</v>
          </cell>
          <cell r="BA11">
            <v>5</v>
          </cell>
          <cell r="BB11">
            <v>5</v>
          </cell>
          <cell r="BC11">
            <v>5</v>
          </cell>
          <cell r="BD11">
            <v>5</v>
          </cell>
          <cell r="BE11">
            <v>5</v>
          </cell>
        </row>
        <row r="12">
          <cell r="AB12">
            <v>5</v>
          </cell>
          <cell r="AC12">
            <v>5</v>
          </cell>
          <cell r="AD12">
            <v>5</v>
          </cell>
          <cell r="AE12">
            <v>5</v>
          </cell>
          <cell r="AF12">
            <v>5</v>
          </cell>
          <cell r="AG12">
            <v>5</v>
          </cell>
          <cell r="AH12">
            <v>5</v>
          </cell>
          <cell r="AI12">
            <v>5</v>
          </cell>
          <cell r="AJ12">
            <v>5</v>
          </cell>
          <cell r="AK12">
            <v>5</v>
          </cell>
          <cell r="AL12">
            <v>5</v>
          </cell>
          <cell r="AM12">
            <v>5</v>
          </cell>
          <cell r="AN12">
            <v>5</v>
          </cell>
          <cell r="AO12">
            <v>5</v>
          </cell>
          <cell r="AR12">
            <v>5</v>
          </cell>
          <cell r="AS12">
            <v>5</v>
          </cell>
          <cell r="AT12">
            <v>5</v>
          </cell>
          <cell r="AU12">
            <v>5</v>
          </cell>
          <cell r="AV12">
            <v>5</v>
          </cell>
          <cell r="AW12">
            <v>5</v>
          </cell>
          <cell r="AX12">
            <v>5</v>
          </cell>
          <cell r="AY12">
            <v>5</v>
          </cell>
          <cell r="AZ12">
            <v>5</v>
          </cell>
          <cell r="BA12">
            <v>5</v>
          </cell>
          <cell r="BB12">
            <v>5</v>
          </cell>
          <cell r="BC12">
            <v>5</v>
          </cell>
          <cell r="BD12">
            <v>5</v>
          </cell>
          <cell r="BE12">
            <v>5</v>
          </cell>
        </row>
        <row r="13">
          <cell r="AB13">
            <v>5</v>
          </cell>
          <cell r="AC13">
            <v>5</v>
          </cell>
          <cell r="AD13">
            <v>5</v>
          </cell>
          <cell r="AE13">
            <v>5</v>
          </cell>
          <cell r="AF13">
            <v>5</v>
          </cell>
          <cell r="AG13">
            <v>5</v>
          </cell>
          <cell r="AH13">
            <v>5</v>
          </cell>
          <cell r="AI13">
            <v>5</v>
          </cell>
          <cell r="AJ13">
            <v>5</v>
          </cell>
          <cell r="AK13">
            <v>5</v>
          </cell>
          <cell r="AL13">
            <v>5</v>
          </cell>
          <cell r="AM13">
            <v>5</v>
          </cell>
          <cell r="AN13">
            <v>5</v>
          </cell>
          <cell r="AO13">
            <v>5</v>
          </cell>
          <cell r="AR13">
            <v>5</v>
          </cell>
          <cell r="AS13">
            <v>5</v>
          </cell>
          <cell r="AT13">
            <v>5</v>
          </cell>
          <cell r="AU13">
            <v>5</v>
          </cell>
          <cell r="AV13">
            <v>5</v>
          </cell>
          <cell r="AW13">
            <v>5</v>
          </cell>
          <cell r="AX13">
            <v>5</v>
          </cell>
          <cell r="AY13">
            <v>5</v>
          </cell>
          <cell r="AZ13">
            <v>5</v>
          </cell>
          <cell r="BA13">
            <v>5</v>
          </cell>
          <cell r="BB13">
            <v>5</v>
          </cell>
          <cell r="BC13">
            <v>5</v>
          </cell>
          <cell r="BD13">
            <v>5</v>
          </cell>
          <cell r="BE13">
            <v>5</v>
          </cell>
        </row>
        <row r="14">
          <cell r="AB14">
            <v>5</v>
          </cell>
          <cell r="AC14">
            <v>5</v>
          </cell>
          <cell r="AD14">
            <v>5</v>
          </cell>
          <cell r="AE14">
            <v>5</v>
          </cell>
          <cell r="AF14">
            <v>5</v>
          </cell>
          <cell r="AG14">
            <v>5</v>
          </cell>
          <cell r="AH14">
            <v>5</v>
          </cell>
          <cell r="AI14">
            <v>5</v>
          </cell>
          <cell r="AJ14">
            <v>5</v>
          </cell>
          <cell r="AK14">
            <v>5</v>
          </cell>
          <cell r="AL14">
            <v>5</v>
          </cell>
          <cell r="AM14">
            <v>5</v>
          </cell>
          <cell r="AN14">
            <v>5</v>
          </cell>
          <cell r="AO14">
            <v>5</v>
          </cell>
          <cell r="AR14">
            <v>5</v>
          </cell>
          <cell r="AS14">
            <v>5</v>
          </cell>
          <cell r="AT14">
            <v>5</v>
          </cell>
          <cell r="AU14">
            <v>5</v>
          </cell>
          <cell r="AV14">
            <v>5</v>
          </cell>
          <cell r="AW14">
            <v>5</v>
          </cell>
          <cell r="AX14">
            <v>5</v>
          </cell>
          <cell r="AY14">
            <v>5</v>
          </cell>
          <cell r="AZ14">
            <v>5</v>
          </cell>
          <cell r="BA14">
            <v>5</v>
          </cell>
          <cell r="BB14">
            <v>5</v>
          </cell>
          <cell r="BC14">
            <v>5</v>
          </cell>
          <cell r="BD14">
            <v>5</v>
          </cell>
          <cell r="BE14">
            <v>5</v>
          </cell>
        </row>
        <row r="15">
          <cell r="AB15">
            <v>5</v>
          </cell>
          <cell r="AC15">
            <v>5</v>
          </cell>
          <cell r="AD15">
            <v>5</v>
          </cell>
          <cell r="AE15">
            <v>5</v>
          </cell>
          <cell r="AF15">
            <v>5</v>
          </cell>
          <cell r="AG15">
            <v>5</v>
          </cell>
          <cell r="AH15">
            <v>5</v>
          </cell>
          <cell r="AI15">
            <v>5</v>
          </cell>
          <cell r="AJ15">
            <v>5</v>
          </cell>
          <cell r="AK15">
            <v>5</v>
          </cell>
          <cell r="AL15">
            <v>5</v>
          </cell>
          <cell r="AM15">
            <v>5</v>
          </cell>
          <cell r="AN15">
            <v>5</v>
          </cell>
          <cell r="AO15">
            <v>5</v>
          </cell>
          <cell r="AR15">
            <v>5</v>
          </cell>
          <cell r="AS15">
            <v>5</v>
          </cell>
          <cell r="AT15">
            <v>5</v>
          </cell>
          <cell r="AU15">
            <v>5</v>
          </cell>
          <cell r="AV15">
            <v>5</v>
          </cell>
          <cell r="AW15">
            <v>5</v>
          </cell>
          <cell r="AX15">
            <v>5</v>
          </cell>
          <cell r="AY15">
            <v>5</v>
          </cell>
          <cell r="AZ15">
            <v>5</v>
          </cell>
          <cell r="BA15">
            <v>5</v>
          </cell>
          <cell r="BB15">
            <v>5</v>
          </cell>
          <cell r="BC15">
            <v>5</v>
          </cell>
          <cell r="BD15">
            <v>5</v>
          </cell>
          <cell r="BE15">
            <v>5</v>
          </cell>
        </row>
        <row r="16">
          <cell r="AB16">
            <v>5</v>
          </cell>
          <cell r="AC16">
            <v>5</v>
          </cell>
          <cell r="AD16">
            <v>5</v>
          </cell>
          <cell r="AE16">
            <v>5</v>
          </cell>
          <cell r="AF16">
            <v>5</v>
          </cell>
          <cell r="AG16">
            <v>5</v>
          </cell>
          <cell r="AH16">
            <v>5</v>
          </cell>
          <cell r="AI16">
            <v>5</v>
          </cell>
          <cell r="AJ16">
            <v>5</v>
          </cell>
          <cell r="AK16">
            <v>5</v>
          </cell>
          <cell r="AL16">
            <v>5</v>
          </cell>
          <cell r="AM16">
            <v>5</v>
          </cell>
          <cell r="AN16">
            <v>5</v>
          </cell>
          <cell r="AO16">
            <v>5</v>
          </cell>
          <cell r="AR16">
            <v>5</v>
          </cell>
          <cell r="AS16">
            <v>5</v>
          </cell>
          <cell r="AT16">
            <v>5</v>
          </cell>
          <cell r="AU16">
            <v>5</v>
          </cell>
          <cell r="AV16">
            <v>5</v>
          </cell>
          <cell r="AW16">
            <v>5</v>
          </cell>
          <cell r="AX16">
            <v>5</v>
          </cell>
          <cell r="AY16">
            <v>5</v>
          </cell>
          <cell r="AZ16">
            <v>5</v>
          </cell>
          <cell r="BA16">
            <v>5</v>
          </cell>
          <cell r="BB16">
            <v>5</v>
          </cell>
          <cell r="BC16">
            <v>5</v>
          </cell>
          <cell r="BD16">
            <v>5</v>
          </cell>
          <cell r="BE16">
            <v>5</v>
          </cell>
        </row>
        <row r="17">
          <cell r="AB17">
            <v>5</v>
          </cell>
          <cell r="AC17">
            <v>5</v>
          </cell>
          <cell r="AD17">
            <v>5</v>
          </cell>
          <cell r="AE17">
            <v>5</v>
          </cell>
          <cell r="AF17">
            <v>5</v>
          </cell>
          <cell r="AG17">
            <v>5</v>
          </cell>
          <cell r="AH17">
            <v>5</v>
          </cell>
          <cell r="AI17">
            <v>5</v>
          </cell>
          <cell r="AJ17">
            <v>5</v>
          </cell>
          <cell r="AK17">
            <v>5</v>
          </cell>
          <cell r="AL17">
            <v>5</v>
          </cell>
          <cell r="AM17">
            <v>5</v>
          </cell>
          <cell r="AN17">
            <v>5</v>
          </cell>
          <cell r="AO17">
            <v>5</v>
          </cell>
          <cell r="AR17">
            <v>5</v>
          </cell>
          <cell r="AS17">
            <v>5</v>
          </cell>
          <cell r="AT17">
            <v>5</v>
          </cell>
          <cell r="AU17">
            <v>5</v>
          </cell>
          <cell r="AV17">
            <v>5</v>
          </cell>
          <cell r="AW17">
            <v>5</v>
          </cell>
          <cell r="AX17">
            <v>5</v>
          </cell>
          <cell r="AY17">
            <v>5</v>
          </cell>
          <cell r="AZ17">
            <v>5</v>
          </cell>
          <cell r="BA17">
            <v>5</v>
          </cell>
          <cell r="BB17">
            <v>5</v>
          </cell>
          <cell r="BC17">
            <v>5</v>
          </cell>
          <cell r="BD17">
            <v>5</v>
          </cell>
          <cell r="BE17">
            <v>5</v>
          </cell>
        </row>
        <row r="18">
          <cell r="AB18">
            <v>5</v>
          </cell>
          <cell r="AC18">
            <v>5</v>
          </cell>
          <cell r="AD18">
            <v>5</v>
          </cell>
          <cell r="AE18">
            <v>5</v>
          </cell>
          <cell r="AF18">
            <v>5</v>
          </cell>
          <cell r="AG18">
            <v>5</v>
          </cell>
          <cell r="AH18">
            <v>5</v>
          </cell>
          <cell r="AI18">
            <v>5</v>
          </cell>
          <cell r="AJ18">
            <v>5</v>
          </cell>
          <cell r="AK18">
            <v>5</v>
          </cell>
          <cell r="AL18">
            <v>5</v>
          </cell>
          <cell r="AM18">
            <v>5</v>
          </cell>
          <cell r="AN18">
            <v>5</v>
          </cell>
          <cell r="AO18">
            <v>5</v>
          </cell>
          <cell r="AR18">
            <v>5</v>
          </cell>
          <cell r="AS18">
            <v>5</v>
          </cell>
          <cell r="AT18">
            <v>5</v>
          </cell>
          <cell r="AU18">
            <v>5</v>
          </cell>
          <cell r="AV18">
            <v>5</v>
          </cell>
          <cell r="AW18">
            <v>5</v>
          </cell>
          <cell r="AX18">
            <v>5</v>
          </cell>
          <cell r="AY18">
            <v>5</v>
          </cell>
          <cell r="AZ18">
            <v>5</v>
          </cell>
          <cell r="BA18">
            <v>5</v>
          </cell>
          <cell r="BB18">
            <v>5</v>
          </cell>
          <cell r="BC18">
            <v>5</v>
          </cell>
          <cell r="BD18">
            <v>5</v>
          </cell>
          <cell r="BE18">
            <v>5</v>
          </cell>
        </row>
        <row r="19">
          <cell r="AB19">
            <v>5</v>
          </cell>
          <cell r="AC19">
            <v>5</v>
          </cell>
          <cell r="AD19">
            <v>5</v>
          </cell>
          <cell r="AE19">
            <v>5</v>
          </cell>
          <cell r="AF19">
            <v>5</v>
          </cell>
          <cell r="AG19">
            <v>5</v>
          </cell>
          <cell r="AH19">
            <v>5</v>
          </cell>
          <cell r="AI19">
            <v>5</v>
          </cell>
          <cell r="AJ19">
            <v>5</v>
          </cell>
          <cell r="AK19">
            <v>5</v>
          </cell>
          <cell r="AL19">
            <v>5</v>
          </cell>
          <cell r="AM19">
            <v>5</v>
          </cell>
          <cell r="AN19">
            <v>5</v>
          </cell>
          <cell r="AO19">
            <v>5</v>
          </cell>
          <cell r="AR19">
            <v>5</v>
          </cell>
          <cell r="AS19">
            <v>5</v>
          </cell>
          <cell r="AT19">
            <v>5</v>
          </cell>
          <cell r="AU19">
            <v>5</v>
          </cell>
          <cell r="AV19">
            <v>5</v>
          </cell>
          <cell r="AW19">
            <v>5</v>
          </cell>
          <cell r="AX19">
            <v>5</v>
          </cell>
          <cell r="AY19">
            <v>5</v>
          </cell>
          <cell r="AZ19">
            <v>5</v>
          </cell>
          <cell r="BA19">
            <v>5</v>
          </cell>
          <cell r="BB19">
            <v>5</v>
          </cell>
          <cell r="BC19">
            <v>5</v>
          </cell>
          <cell r="BD19">
            <v>5</v>
          </cell>
          <cell r="BE19">
            <v>5</v>
          </cell>
        </row>
        <row r="20">
          <cell r="AB20">
            <v>5</v>
          </cell>
          <cell r="AC20">
            <v>5</v>
          </cell>
          <cell r="AD20">
            <v>5</v>
          </cell>
          <cell r="AE20">
            <v>5</v>
          </cell>
          <cell r="AF20">
            <v>5</v>
          </cell>
          <cell r="AG20">
            <v>5</v>
          </cell>
          <cell r="AH20">
            <v>5</v>
          </cell>
          <cell r="AI20">
            <v>5</v>
          </cell>
          <cell r="AJ20">
            <v>5</v>
          </cell>
          <cell r="AK20">
            <v>5</v>
          </cell>
          <cell r="AL20">
            <v>5</v>
          </cell>
          <cell r="AM20">
            <v>5</v>
          </cell>
          <cell r="AN20">
            <v>5</v>
          </cell>
          <cell r="AO20">
            <v>5</v>
          </cell>
          <cell r="AR20">
            <v>5</v>
          </cell>
          <cell r="AS20">
            <v>5</v>
          </cell>
          <cell r="AT20">
            <v>5</v>
          </cell>
          <cell r="AU20">
            <v>5</v>
          </cell>
          <cell r="AV20">
            <v>5</v>
          </cell>
          <cell r="AW20">
            <v>5</v>
          </cell>
          <cell r="AX20">
            <v>5</v>
          </cell>
          <cell r="AY20">
            <v>5</v>
          </cell>
          <cell r="AZ20">
            <v>5</v>
          </cell>
          <cell r="BA20">
            <v>5</v>
          </cell>
          <cell r="BB20">
            <v>5</v>
          </cell>
          <cell r="BC20">
            <v>5</v>
          </cell>
          <cell r="BD20">
            <v>5</v>
          </cell>
          <cell r="BE20">
            <v>5</v>
          </cell>
        </row>
        <row r="21">
          <cell r="AB21">
            <v>5</v>
          </cell>
          <cell r="AC21">
            <v>5</v>
          </cell>
          <cell r="AD21">
            <v>5</v>
          </cell>
          <cell r="AE21">
            <v>5</v>
          </cell>
          <cell r="AF21">
            <v>5</v>
          </cell>
          <cell r="AG21">
            <v>5</v>
          </cell>
          <cell r="AH21">
            <v>5</v>
          </cell>
          <cell r="AI21">
            <v>5</v>
          </cell>
          <cell r="AJ21">
            <v>5</v>
          </cell>
          <cell r="AK21">
            <v>5</v>
          </cell>
          <cell r="AL21">
            <v>5</v>
          </cell>
          <cell r="AM21">
            <v>5</v>
          </cell>
          <cell r="AN21">
            <v>5</v>
          </cell>
          <cell r="AO21">
            <v>5</v>
          </cell>
          <cell r="AR21">
            <v>5</v>
          </cell>
          <cell r="AS21">
            <v>5</v>
          </cell>
          <cell r="AT21">
            <v>5</v>
          </cell>
          <cell r="AU21">
            <v>5</v>
          </cell>
          <cell r="AV21">
            <v>5</v>
          </cell>
          <cell r="AW21">
            <v>5</v>
          </cell>
          <cell r="AX21">
            <v>5</v>
          </cell>
          <cell r="AY21">
            <v>5</v>
          </cell>
          <cell r="AZ21">
            <v>5</v>
          </cell>
          <cell r="BA21">
            <v>5</v>
          </cell>
          <cell r="BB21">
            <v>5</v>
          </cell>
          <cell r="BC21">
            <v>5</v>
          </cell>
          <cell r="BD21">
            <v>5</v>
          </cell>
          <cell r="BE21">
            <v>5</v>
          </cell>
        </row>
        <row r="22">
          <cell r="AB22">
            <v>5</v>
          </cell>
          <cell r="AC22">
            <v>5</v>
          </cell>
          <cell r="AD22">
            <v>5</v>
          </cell>
          <cell r="AE22">
            <v>5</v>
          </cell>
          <cell r="AF22">
            <v>5</v>
          </cell>
          <cell r="AG22">
            <v>5</v>
          </cell>
          <cell r="AH22">
            <v>5</v>
          </cell>
          <cell r="AI22">
            <v>5</v>
          </cell>
          <cell r="AJ22">
            <v>5</v>
          </cell>
          <cell r="AK22">
            <v>5</v>
          </cell>
          <cell r="AL22">
            <v>5</v>
          </cell>
          <cell r="AM22">
            <v>5</v>
          </cell>
          <cell r="AN22">
            <v>5</v>
          </cell>
          <cell r="AO22">
            <v>5</v>
          </cell>
          <cell r="AR22">
            <v>5</v>
          </cell>
          <cell r="AS22">
            <v>5</v>
          </cell>
          <cell r="AT22">
            <v>5</v>
          </cell>
          <cell r="AU22">
            <v>5</v>
          </cell>
          <cell r="AV22">
            <v>5</v>
          </cell>
          <cell r="AW22">
            <v>5</v>
          </cell>
          <cell r="AX22">
            <v>5</v>
          </cell>
          <cell r="AY22">
            <v>5</v>
          </cell>
          <cell r="AZ22">
            <v>5</v>
          </cell>
          <cell r="BA22">
            <v>5</v>
          </cell>
          <cell r="BB22">
            <v>5</v>
          </cell>
          <cell r="BC22">
            <v>5</v>
          </cell>
          <cell r="BD22">
            <v>5</v>
          </cell>
          <cell r="BE22">
            <v>5</v>
          </cell>
        </row>
        <row r="23">
          <cell r="AB23">
            <v>5</v>
          </cell>
          <cell r="AC23">
            <v>5</v>
          </cell>
          <cell r="AD23">
            <v>5</v>
          </cell>
          <cell r="AE23">
            <v>5</v>
          </cell>
          <cell r="AF23">
            <v>5</v>
          </cell>
          <cell r="AG23">
            <v>5</v>
          </cell>
          <cell r="AH23">
            <v>5</v>
          </cell>
          <cell r="AI23">
            <v>5</v>
          </cell>
          <cell r="AJ23">
            <v>5</v>
          </cell>
          <cell r="AK23">
            <v>5</v>
          </cell>
          <cell r="AL23">
            <v>5</v>
          </cell>
          <cell r="AM23">
            <v>5</v>
          </cell>
          <cell r="AN23">
            <v>5</v>
          </cell>
          <cell r="AO23">
            <v>5</v>
          </cell>
          <cell r="AR23">
            <v>5</v>
          </cell>
          <cell r="AS23">
            <v>5</v>
          </cell>
          <cell r="AT23">
            <v>5</v>
          </cell>
          <cell r="AU23">
            <v>5</v>
          </cell>
          <cell r="AV23">
            <v>5</v>
          </cell>
          <cell r="AW23">
            <v>5</v>
          </cell>
          <cell r="AX23">
            <v>5</v>
          </cell>
          <cell r="AY23">
            <v>5</v>
          </cell>
          <cell r="AZ23">
            <v>5</v>
          </cell>
          <cell r="BA23">
            <v>5</v>
          </cell>
          <cell r="BB23">
            <v>5</v>
          </cell>
          <cell r="BC23">
            <v>5</v>
          </cell>
          <cell r="BD23">
            <v>5</v>
          </cell>
          <cell r="BE23">
            <v>5</v>
          </cell>
        </row>
        <row r="24">
          <cell r="AB24">
            <v>5</v>
          </cell>
          <cell r="AC24">
            <v>5</v>
          </cell>
          <cell r="AD24">
            <v>5</v>
          </cell>
          <cell r="AE24">
            <v>5</v>
          </cell>
          <cell r="AF24">
            <v>5</v>
          </cell>
          <cell r="AG24">
            <v>5</v>
          </cell>
          <cell r="AH24">
            <v>5</v>
          </cell>
          <cell r="AI24">
            <v>5</v>
          </cell>
          <cell r="AJ24">
            <v>5</v>
          </cell>
          <cell r="AK24">
            <v>5</v>
          </cell>
          <cell r="AL24">
            <v>5</v>
          </cell>
          <cell r="AM24">
            <v>5</v>
          </cell>
          <cell r="AN24">
            <v>5</v>
          </cell>
          <cell r="AO24">
            <v>5</v>
          </cell>
          <cell r="AR24">
            <v>5</v>
          </cell>
          <cell r="AS24">
            <v>5</v>
          </cell>
          <cell r="AT24">
            <v>5</v>
          </cell>
          <cell r="AU24">
            <v>5</v>
          </cell>
          <cell r="AV24">
            <v>5</v>
          </cell>
          <cell r="AW24">
            <v>5</v>
          </cell>
          <cell r="AX24">
            <v>5</v>
          </cell>
          <cell r="AY24">
            <v>5</v>
          </cell>
          <cell r="AZ24">
            <v>5</v>
          </cell>
          <cell r="BA24">
            <v>5</v>
          </cell>
          <cell r="BB24">
            <v>5</v>
          </cell>
          <cell r="BC24">
            <v>5</v>
          </cell>
          <cell r="BD24">
            <v>5</v>
          </cell>
          <cell r="BE24">
            <v>5</v>
          </cell>
        </row>
        <row r="25">
          <cell r="AB25">
            <v>5</v>
          </cell>
          <cell r="AC25">
            <v>5</v>
          </cell>
          <cell r="AD25">
            <v>5</v>
          </cell>
          <cell r="AE25">
            <v>5</v>
          </cell>
          <cell r="AF25">
            <v>5</v>
          </cell>
          <cell r="AG25">
            <v>5</v>
          </cell>
          <cell r="AH25">
            <v>5</v>
          </cell>
          <cell r="AI25">
            <v>5</v>
          </cell>
          <cell r="AJ25">
            <v>5</v>
          </cell>
          <cell r="AK25">
            <v>5</v>
          </cell>
          <cell r="AL25">
            <v>5</v>
          </cell>
          <cell r="AM25">
            <v>5</v>
          </cell>
          <cell r="AN25">
            <v>5</v>
          </cell>
          <cell r="AO25">
            <v>5</v>
          </cell>
          <cell r="AR25">
            <v>5</v>
          </cell>
          <cell r="AS25">
            <v>5</v>
          </cell>
          <cell r="AT25">
            <v>5</v>
          </cell>
          <cell r="AU25">
            <v>5</v>
          </cell>
          <cell r="AV25">
            <v>5</v>
          </cell>
          <cell r="AW25">
            <v>5</v>
          </cell>
          <cell r="AX25">
            <v>5</v>
          </cell>
          <cell r="AY25">
            <v>5</v>
          </cell>
          <cell r="AZ25">
            <v>5</v>
          </cell>
          <cell r="BA25">
            <v>5</v>
          </cell>
          <cell r="BB25">
            <v>5</v>
          </cell>
          <cell r="BC25">
            <v>5</v>
          </cell>
          <cell r="BD25">
            <v>5</v>
          </cell>
          <cell r="BE25">
            <v>5</v>
          </cell>
        </row>
        <row r="26">
          <cell r="AB26">
            <v>5</v>
          </cell>
          <cell r="AC26">
            <v>5</v>
          </cell>
          <cell r="AD26">
            <v>5</v>
          </cell>
          <cell r="AE26">
            <v>5</v>
          </cell>
          <cell r="AF26">
            <v>5</v>
          </cell>
          <cell r="AG26">
            <v>5</v>
          </cell>
          <cell r="AH26">
            <v>5</v>
          </cell>
          <cell r="AI26">
            <v>5</v>
          </cell>
          <cell r="AJ26">
            <v>5</v>
          </cell>
          <cell r="AK26">
            <v>5</v>
          </cell>
          <cell r="AL26">
            <v>5</v>
          </cell>
          <cell r="AM26">
            <v>5</v>
          </cell>
          <cell r="AN26">
            <v>5</v>
          </cell>
          <cell r="AO26">
            <v>5</v>
          </cell>
          <cell r="AR26">
            <v>5</v>
          </cell>
          <cell r="AS26">
            <v>5</v>
          </cell>
          <cell r="AT26">
            <v>5</v>
          </cell>
          <cell r="AU26">
            <v>5</v>
          </cell>
          <cell r="AV26">
            <v>5</v>
          </cell>
          <cell r="AW26">
            <v>5</v>
          </cell>
          <cell r="AX26">
            <v>5</v>
          </cell>
          <cell r="AY26">
            <v>5</v>
          </cell>
          <cell r="AZ26">
            <v>5</v>
          </cell>
          <cell r="BA26">
            <v>5</v>
          </cell>
          <cell r="BB26">
            <v>5</v>
          </cell>
          <cell r="BC26">
            <v>5</v>
          </cell>
          <cell r="BD26">
            <v>5</v>
          </cell>
          <cell r="BE26">
            <v>5</v>
          </cell>
        </row>
        <row r="27">
          <cell r="AB27">
            <v>5</v>
          </cell>
          <cell r="AC27">
            <v>5</v>
          </cell>
          <cell r="AD27">
            <v>5</v>
          </cell>
          <cell r="AE27">
            <v>5</v>
          </cell>
          <cell r="AF27">
            <v>5</v>
          </cell>
          <cell r="AG27">
            <v>5</v>
          </cell>
          <cell r="AH27">
            <v>5</v>
          </cell>
          <cell r="AI27">
            <v>5</v>
          </cell>
          <cell r="AJ27">
            <v>5</v>
          </cell>
          <cell r="AK27">
            <v>5</v>
          </cell>
          <cell r="AL27">
            <v>5</v>
          </cell>
          <cell r="AM27">
            <v>5</v>
          </cell>
          <cell r="AN27">
            <v>5</v>
          </cell>
          <cell r="AO27">
            <v>5</v>
          </cell>
          <cell r="AR27">
            <v>5</v>
          </cell>
          <cell r="AS27">
            <v>5</v>
          </cell>
          <cell r="AT27">
            <v>5</v>
          </cell>
          <cell r="AU27">
            <v>5</v>
          </cell>
          <cell r="AV27">
            <v>5</v>
          </cell>
          <cell r="AW27">
            <v>5</v>
          </cell>
          <cell r="AX27">
            <v>5</v>
          </cell>
          <cell r="AY27">
            <v>5</v>
          </cell>
          <cell r="AZ27">
            <v>5</v>
          </cell>
          <cell r="BA27">
            <v>5</v>
          </cell>
          <cell r="BB27">
            <v>5</v>
          </cell>
          <cell r="BC27">
            <v>5</v>
          </cell>
          <cell r="BD27">
            <v>5</v>
          </cell>
          <cell r="BE27">
            <v>5</v>
          </cell>
        </row>
        <row r="28">
          <cell r="AB28">
            <v>5</v>
          </cell>
          <cell r="AC28">
            <v>5</v>
          </cell>
          <cell r="AD28">
            <v>5</v>
          </cell>
          <cell r="AE28">
            <v>5</v>
          </cell>
          <cell r="AF28">
            <v>5</v>
          </cell>
          <cell r="AG28">
            <v>5</v>
          </cell>
          <cell r="AH28">
            <v>5</v>
          </cell>
          <cell r="AI28">
            <v>5</v>
          </cell>
          <cell r="AJ28">
            <v>5</v>
          </cell>
          <cell r="AK28">
            <v>5</v>
          </cell>
          <cell r="AL28">
            <v>5</v>
          </cell>
          <cell r="AM28">
            <v>5</v>
          </cell>
          <cell r="AN28">
            <v>5</v>
          </cell>
          <cell r="AO28">
            <v>5</v>
          </cell>
          <cell r="AR28">
            <v>5</v>
          </cell>
          <cell r="AS28">
            <v>5</v>
          </cell>
          <cell r="AT28">
            <v>5</v>
          </cell>
          <cell r="AU28">
            <v>5</v>
          </cell>
          <cell r="AV28">
            <v>5</v>
          </cell>
          <cell r="AW28">
            <v>5</v>
          </cell>
          <cell r="AX28">
            <v>5</v>
          </cell>
          <cell r="AY28">
            <v>5</v>
          </cell>
          <cell r="AZ28">
            <v>5</v>
          </cell>
          <cell r="BA28">
            <v>5</v>
          </cell>
          <cell r="BB28">
            <v>5</v>
          </cell>
          <cell r="BC28">
            <v>5</v>
          </cell>
          <cell r="BD28">
            <v>5</v>
          </cell>
          <cell r="BE28">
            <v>5</v>
          </cell>
        </row>
        <row r="29">
          <cell r="AB29">
            <v>5</v>
          </cell>
          <cell r="AC29">
            <v>5</v>
          </cell>
          <cell r="AD29">
            <v>5</v>
          </cell>
          <cell r="AE29">
            <v>5</v>
          </cell>
          <cell r="AF29">
            <v>5</v>
          </cell>
          <cell r="AG29">
            <v>5</v>
          </cell>
          <cell r="AH29">
            <v>5</v>
          </cell>
          <cell r="AI29">
            <v>5</v>
          </cell>
          <cell r="AJ29">
            <v>5</v>
          </cell>
          <cell r="AK29">
            <v>5</v>
          </cell>
          <cell r="AL29">
            <v>5</v>
          </cell>
          <cell r="AM29">
            <v>5</v>
          </cell>
          <cell r="AN29">
            <v>5</v>
          </cell>
          <cell r="AO29">
            <v>5</v>
          </cell>
          <cell r="AR29">
            <v>5</v>
          </cell>
          <cell r="AS29">
            <v>5</v>
          </cell>
          <cell r="AT29">
            <v>5</v>
          </cell>
          <cell r="AU29">
            <v>5</v>
          </cell>
          <cell r="AV29">
            <v>5</v>
          </cell>
          <cell r="AW29">
            <v>5</v>
          </cell>
          <cell r="AX29">
            <v>5</v>
          </cell>
          <cell r="AY29">
            <v>5</v>
          </cell>
          <cell r="AZ29">
            <v>5</v>
          </cell>
          <cell r="BA29">
            <v>5</v>
          </cell>
          <cell r="BB29">
            <v>5</v>
          </cell>
          <cell r="BC29">
            <v>5</v>
          </cell>
          <cell r="BD29">
            <v>5</v>
          </cell>
          <cell r="BE29">
            <v>5</v>
          </cell>
        </row>
        <row r="30">
          <cell r="AB30">
            <v>5</v>
          </cell>
          <cell r="AC30">
            <v>5</v>
          </cell>
          <cell r="AD30">
            <v>5</v>
          </cell>
          <cell r="AE30">
            <v>5</v>
          </cell>
          <cell r="AF30">
            <v>5</v>
          </cell>
          <cell r="AG30">
            <v>5</v>
          </cell>
          <cell r="AH30">
            <v>5</v>
          </cell>
          <cell r="AI30">
            <v>5</v>
          </cell>
          <cell r="AJ30">
            <v>5</v>
          </cell>
          <cell r="AK30">
            <v>5</v>
          </cell>
          <cell r="AL30">
            <v>5</v>
          </cell>
          <cell r="AM30">
            <v>5</v>
          </cell>
          <cell r="AN30">
            <v>5</v>
          </cell>
          <cell r="AO30">
            <v>5</v>
          </cell>
          <cell r="AR30">
            <v>5</v>
          </cell>
          <cell r="AS30">
            <v>5</v>
          </cell>
          <cell r="AT30">
            <v>5</v>
          </cell>
          <cell r="AU30">
            <v>5</v>
          </cell>
          <cell r="AV30">
            <v>5</v>
          </cell>
          <cell r="AW30">
            <v>5</v>
          </cell>
          <cell r="AX30">
            <v>5</v>
          </cell>
          <cell r="AY30">
            <v>5</v>
          </cell>
          <cell r="AZ30">
            <v>5</v>
          </cell>
          <cell r="BA30">
            <v>5</v>
          </cell>
          <cell r="BB30">
            <v>5</v>
          </cell>
          <cell r="BC30">
            <v>5</v>
          </cell>
          <cell r="BD30">
            <v>5</v>
          </cell>
          <cell r="BE30">
            <v>5</v>
          </cell>
        </row>
        <row r="31">
          <cell r="AB31">
            <v>5</v>
          </cell>
          <cell r="AC31">
            <v>5</v>
          </cell>
          <cell r="AD31">
            <v>5</v>
          </cell>
          <cell r="AE31">
            <v>5</v>
          </cell>
          <cell r="AF31">
            <v>5</v>
          </cell>
          <cell r="AG31">
            <v>5</v>
          </cell>
          <cell r="AH31">
            <v>5</v>
          </cell>
          <cell r="AI31">
            <v>5</v>
          </cell>
          <cell r="AJ31">
            <v>5</v>
          </cell>
          <cell r="AK31">
            <v>5</v>
          </cell>
          <cell r="AL31">
            <v>5</v>
          </cell>
          <cell r="AM31">
            <v>5</v>
          </cell>
          <cell r="AN31">
            <v>5</v>
          </cell>
          <cell r="AO31">
            <v>5</v>
          </cell>
          <cell r="AR31">
            <v>5</v>
          </cell>
          <cell r="AS31">
            <v>5</v>
          </cell>
          <cell r="AT31">
            <v>5</v>
          </cell>
          <cell r="AU31">
            <v>5</v>
          </cell>
          <cell r="AV31">
            <v>5</v>
          </cell>
          <cell r="AW31">
            <v>5</v>
          </cell>
          <cell r="AX31">
            <v>5</v>
          </cell>
          <cell r="AY31">
            <v>5</v>
          </cell>
          <cell r="AZ31">
            <v>5</v>
          </cell>
          <cell r="BA31">
            <v>5</v>
          </cell>
          <cell r="BB31">
            <v>5</v>
          </cell>
          <cell r="BC31">
            <v>5</v>
          </cell>
          <cell r="BD31">
            <v>5</v>
          </cell>
          <cell r="BE31">
            <v>5</v>
          </cell>
        </row>
        <row r="32">
          <cell r="AB32">
            <v>5</v>
          </cell>
          <cell r="AC32">
            <v>5</v>
          </cell>
          <cell r="AD32">
            <v>5</v>
          </cell>
          <cell r="AE32">
            <v>5</v>
          </cell>
          <cell r="AF32">
            <v>5</v>
          </cell>
          <cell r="AG32">
            <v>5</v>
          </cell>
          <cell r="AH32">
            <v>5</v>
          </cell>
          <cell r="AI32">
            <v>5</v>
          </cell>
          <cell r="AJ32">
            <v>5</v>
          </cell>
          <cell r="AK32">
            <v>5</v>
          </cell>
          <cell r="AL32">
            <v>5</v>
          </cell>
          <cell r="AM32">
            <v>5</v>
          </cell>
          <cell r="AN32">
            <v>5</v>
          </cell>
          <cell r="AO32">
            <v>5</v>
          </cell>
          <cell r="AR32">
            <v>5</v>
          </cell>
          <cell r="AS32">
            <v>5</v>
          </cell>
          <cell r="AT32">
            <v>5</v>
          </cell>
          <cell r="AU32">
            <v>5</v>
          </cell>
          <cell r="AV32">
            <v>5</v>
          </cell>
          <cell r="AW32">
            <v>5</v>
          </cell>
          <cell r="AX32">
            <v>5</v>
          </cell>
          <cell r="AY32">
            <v>5</v>
          </cell>
          <cell r="AZ32">
            <v>5</v>
          </cell>
          <cell r="BA32">
            <v>5</v>
          </cell>
          <cell r="BB32">
            <v>5</v>
          </cell>
          <cell r="BC32">
            <v>5</v>
          </cell>
          <cell r="BD32">
            <v>5</v>
          </cell>
          <cell r="BE32">
            <v>5</v>
          </cell>
        </row>
        <row r="33">
          <cell r="AB33">
            <v>5</v>
          </cell>
          <cell r="AC33">
            <v>5</v>
          </cell>
          <cell r="AD33">
            <v>5</v>
          </cell>
          <cell r="AE33">
            <v>5</v>
          </cell>
          <cell r="AF33">
            <v>5</v>
          </cell>
          <cell r="AG33">
            <v>5</v>
          </cell>
          <cell r="AH33">
            <v>5</v>
          </cell>
          <cell r="AI33">
            <v>5</v>
          </cell>
          <cell r="AJ33">
            <v>5</v>
          </cell>
          <cell r="AK33">
            <v>5</v>
          </cell>
          <cell r="AL33">
            <v>5</v>
          </cell>
          <cell r="AM33">
            <v>5</v>
          </cell>
          <cell r="AN33">
            <v>5</v>
          </cell>
          <cell r="AO33">
            <v>5</v>
          </cell>
          <cell r="AR33">
            <v>5</v>
          </cell>
          <cell r="AS33">
            <v>5</v>
          </cell>
          <cell r="AT33">
            <v>5</v>
          </cell>
          <cell r="AU33">
            <v>5</v>
          </cell>
          <cell r="AV33">
            <v>5</v>
          </cell>
          <cell r="AW33">
            <v>5</v>
          </cell>
          <cell r="AX33">
            <v>5</v>
          </cell>
          <cell r="AY33">
            <v>5</v>
          </cell>
          <cell r="AZ33">
            <v>5</v>
          </cell>
          <cell r="BA33">
            <v>5</v>
          </cell>
          <cell r="BB33">
            <v>5</v>
          </cell>
          <cell r="BC33">
            <v>5</v>
          </cell>
          <cell r="BD33">
            <v>5</v>
          </cell>
          <cell r="BE33">
            <v>5</v>
          </cell>
        </row>
        <row r="34">
          <cell r="AB34">
            <v>5</v>
          </cell>
          <cell r="AC34">
            <v>5</v>
          </cell>
          <cell r="AD34">
            <v>5</v>
          </cell>
          <cell r="AE34">
            <v>5</v>
          </cell>
          <cell r="AF34">
            <v>5</v>
          </cell>
          <cell r="AG34">
            <v>5</v>
          </cell>
          <cell r="AH34">
            <v>5</v>
          </cell>
          <cell r="AI34">
            <v>5</v>
          </cell>
          <cell r="AJ34">
            <v>5</v>
          </cell>
          <cell r="AK34">
            <v>5</v>
          </cell>
          <cell r="AL34">
            <v>5</v>
          </cell>
          <cell r="AM34">
            <v>5</v>
          </cell>
          <cell r="AN34">
            <v>5</v>
          </cell>
          <cell r="AO34">
            <v>5</v>
          </cell>
          <cell r="AR34">
            <v>5</v>
          </cell>
          <cell r="AS34">
            <v>5</v>
          </cell>
          <cell r="AT34">
            <v>5</v>
          </cell>
          <cell r="AU34">
            <v>5</v>
          </cell>
          <cell r="AV34">
            <v>5</v>
          </cell>
          <cell r="AW34">
            <v>5</v>
          </cell>
          <cell r="AX34">
            <v>5</v>
          </cell>
          <cell r="AY34">
            <v>5</v>
          </cell>
          <cell r="AZ34">
            <v>5</v>
          </cell>
          <cell r="BA34">
            <v>5</v>
          </cell>
          <cell r="BB34">
            <v>5</v>
          </cell>
          <cell r="BC34">
            <v>5</v>
          </cell>
          <cell r="BD34">
            <v>5</v>
          </cell>
          <cell r="BE34">
            <v>5</v>
          </cell>
        </row>
        <row r="35">
          <cell r="AB35">
            <v>5</v>
          </cell>
          <cell r="AC35">
            <v>5</v>
          </cell>
          <cell r="AD35">
            <v>5</v>
          </cell>
          <cell r="AE35">
            <v>5</v>
          </cell>
          <cell r="AF35">
            <v>5</v>
          </cell>
          <cell r="AG35">
            <v>5</v>
          </cell>
          <cell r="AH35">
            <v>5</v>
          </cell>
          <cell r="AI35">
            <v>5</v>
          </cell>
          <cell r="AJ35">
            <v>5</v>
          </cell>
          <cell r="AK35">
            <v>5</v>
          </cell>
          <cell r="AL35">
            <v>5</v>
          </cell>
          <cell r="AM35">
            <v>5</v>
          </cell>
          <cell r="AN35">
            <v>5</v>
          </cell>
          <cell r="AO35">
            <v>5</v>
          </cell>
          <cell r="AR35">
            <v>5</v>
          </cell>
          <cell r="AS35">
            <v>5</v>
          </cell>
          <cell r="AT35">
            <v>5</v>
          </cell>
          <cell r="AU35">
            <v>5</v>
          </cell>
          <cell r="AV35">
            <v>5</v>
          </cell>
          <cell r="AW35">
            <v>5</v>
          </cell>
          <cell r="AX35">
            <v>5</v>
          </cell>
          <cell r="AY35">
            <v>5</v>
          </cell>
          <cell r="AZ35">
            <v>5</v>
          </cell>
          <cell r="BA35">
            <v>5</v>
          </cell>
          <cell r="BB35">
            <v>5</v>
          </cell>
          <cell r="BC35">
            <v>5</v>
          </cell>
          <cell r="BD35">
            <v>5</v>
          </cell>
          <cell r="BE35">
            <v>5</v>
          </cell>
        </row>
        <row r="36">
          <cell r="AB36">
            <v>5</v>
          </cell>
          <cell r="AC36">
            <v>5</v>
          </cell>
          <cell r="AD36">
            <v>5</v>
          </cell>
          <cell r="AE36">
            <v>5</v>
          </cell>
          <cell r="AF36">
            <v>5</v>
          </cell>
          <cell r="AG36">
            <v>5</v>
          </cell>
          <cell r="AH36">
            <v>5</v>
          </cell>
          <cell r="AI36">
            <v>5</v>
          </cell>
          <cell r="AJ36">
            <v>5</v>
          </cell>
          <cell r="AK36">
            <v>5</v>
          </cell>
          <cell r="AL36">
            <v>5</v>
          </cell>
          <cell r="AM36">
            <v>5</v>
          </cell>
          <cell r="AN36">
            <v>5</v>
          </cell>
          <cell r="AO36">
            <v>5</v>
          </cell>
          <cell r="AR36">
            <v>5</v>
          </cell>
          <cell r="AS36">
            <v>5</v>
          </cell>
          <cell r="AT36">
            <v>5</v>
          </cell>
          <cell r="AU36">
            <v>5</v>
          </cell>
          <cell r="AV36">
            <v>5</v>
          </cell>
          <cell r="AW36">
            <v>5</v>
          </cell>
          <cell r="AX36">
            <v>5</v>
          </cell>
          <cell r="AY36">
            <v>5</v>
          </cell>
          <cell r="AZ36">
            <v>5</v>
          </cell>
          <cell r="BA36">
            <v>5</v>
          </cell>
          <cell r="BB36">
            <v>5</v>
          </cell>
          <cell r="BC36">
            <v>5</v>
          </cell>
          <cell r="BD36">
            <v>5</v>
          </cell>
          <cell r="BE36">
            <v>5</v>
          </cell>
        </row>
        <row r="37">
          <cell r="AB37">
            <v>5</v>
          </cell>
          <cell r="AC37">
            <v>5</v>
          </cell>
          <cell r="AD37">
            <v>5</v>
          </cell>
          <cell r="AE37">
            <v>5</v>
          </cell>
          <cell r="AF37">
            <v>5</v>
          </cell>
          <cell r="AG37">
            <v>5</v>
          </cell>
          <cell r="AH37">
            <v>5</v>
          </cell>
          <cell r="AI37">
            <v>5</v>
          </cell>
          <cell r="AJ37">
            <v>5</v>
          </cell>
          <cell r="AK37">
            <v>5</v>
          </cell>
          <cell r="AL37">
            <v>5</v>
          </cell>
          <cell r="AM37">
            <v>5</v>
          </cell>
          <cell r="AN37">
            <v>5</v>
          </cell>
          <cell r="AO37">
            <v>5</v>
          </cell>
          <cell r="AR37">
            <v>5</v>
          </cell>
          <cell r="AS37">
            <v>5</v>
          </cell>
          <cell r="AT37">
            <v>5</v>
          </cell>
          <cell r="AU37">
            <v>5</v>
          </cell>
          <cell r="AV37">
            <v>5</v>
          </cell>
          <cell r="AW37">
            <v>5</v>
          </cell>
          <cell r="AX37">
            <v>5</v>
          </cell>
          <cell r="AY37">
            <v>5</v>
          </cell>
          <cell r="AZ37">
            <v>5</v>
          </cell>
          <cell r="BA37">
            <v>5</v>
          </cell>
          <cell r="BB37">
            <v>5</v>
          </cell>
          <cell r="BC37">
            <v>5</v>
          </cell>
          <cell r="BD37">
            <v>5</v>
          </cell>
          <cell r="BE37">
            <v>5</v>
          </cell>
        </row>
        <row r="38">
          <cell r="AB38">
            <v>5</v>
          </cell>
          <cell r="AC38">
            <v>5</v>
          </cell>
          <cell r="AD38">
            <v>5</v>
          </cell>
          <cell r="AE38">
            <v>5</v>
          </cell>
          <cell r="AF38">
            <v>5</v>
          </cell>
          <cell r="AG38">
            <v>5</v>
          </cell>
          <cell r="AH38">
            <v>5</v>
          </cell>
          <cell r="AI38">
            <v>5</v>
          </cell>
          <cell r="AJ38">
            <v>5</v>
          </cell>
          <cell r="AK38">
            <v>5</v>
          </cell>
          <cell r="AL38">
            <v>5</v>
          </cell>
          <cell r="AM38">
            <v>5</v>
          </cell>
          <cell r="AN38">
            <v>5</v>
          </cell>
          <cell r="AO38">
            <v>5</v>
          </cell>
          <cell r="AR38">
            <v>5</v>
          </cell>
          <cell r="AS38">
            <v>5</v>
          </cell>
          <cell r="AT38">
            <v>5</v>
          </cell>
          <cell r="AU38">
            <v>5</v>
          </cell>
          <cell r="AV38">
            <v>5</v>
          </cell>
          <cell r="AW38">
            <v>5</v>
          </cell>
          <cell r="AX38">
            <v>5</v>
          </cell>
          <cell r="AY38">
            <v>5</v>
          </cell>
          <cell r="AZ38">
            <v>5</v>
          </cell>
          <cell r="BA38">
            <v>5</v>
          </cell>
          <cell r="BB38">
            <v>5</v>
          </cell>
          <cell r="BC38">
            <v>5</v>
          </cell>
          <cell r="BD38">
            <v>5</v>
          </cell>
          <cell r="BE38">
            <v>5</v>
          </cell>
        </row>
        <row r="39">
          <cell r="AB39">
            <v>5</v>
          </cell>
          <cell r="AC39">
            <v>5</v>
          </cell>
          <cell r="AD39">
            <v>5</v>
          </cell>
          <cell r="AE39">
            <v>5</v>
          </cell>
          <cell r="AF39">
            <v>5</v>
          </cell>
          <cell r="AG39">
            <v>5</v>
          </cell>
          <cell r="AH39">
            <v>5</v>
          </cell>
          <cell r="AI39">
            <v>5</v>
          </cell>
          <cell r="AJ39">
            <v>5</v>
          </cell>
          <cell r="AK39">
            <v>5</v>
          </cell>
          <cell r="AL39">
            <v>5</v>
          </cell>
          <cell r="AM39">
            <v>5</v>
          </cell>
          <cell r="AN39">
            <v>5</v>
          </cell>
          <cell r="AO39">
            <v>5</v>
          </cell>
          <cell r="AR39">
            <v>5</v>
          </cell>
          <cell r="AS39">
            <v>5</v>
          </cell>
          <cell r="AT39">
            <v>5</v>
          </cell>
          <cell r="AU39">
            <v>5</v>
          </cell>
          <cell r="AV39">
            <v>5</v>
          </cell>
          <cell r="AW39">
            <v>5</v>
          </cell>
          <cell r="AX39">
            <v>5</v>
          </cell>
          <cell r="AY39">
            <v>5</v>
          </cell>
          <cell r="AZ39">
            <v>5</v>
          </cell>
          <cell r="BA39">
            <v>5</v>
          </cell>
          <cell r="BB39">
            <v>5</v>
          </cell>
          <cell r="BC39">
            <v>5</v>
          </cell>
          <cell r="BD39">
            <v>5</v>
          </cell>
          <cell r="BE39">
            <v>5</v>
          </cell>
        </row>
        <row r="40">
          <cell r="AB40">
            <v>5</v>
          </cell>
          <cell r="AC40">
            <v>5</v>
          </cell>
          <cell r="AD40">
            <v>5</v>
          </cell>
          <cell r="AE40">
            <v>5</v>
          </cell>
          <cell r="AF40">
            <v>5</v>
          </cell>
          <cell r="AG40">
            <v>5</v>
          </cell>
          <cell r="AH40">
            <v>5</v>
          </cell>
          <cell r="AI40">
            <v>5</v>
          </cell>
          <cell r="AJ40">
            <v>5</v>
          </cell>
          <cell r="AK40">
            <v>5</v>
          </cell>
          <cell r="AL40">
            <v>5</v>
          </cell>
          <cell r="AM40">
            <v>5</v>
          </cell>
          <cell r="AN40">
            <v>5</v>
          </cell>
          <cell r="AO40">
            <v>5</v>
          </cell>
          <cell r="AR40">
            <v>5</v>
          </cell>
          <cell r="AS40">
            <v>5</v>
          </cell>
          <cell r="AT40">
            <v>5</v>
          </cell>
          <cell r="AU40">
            <v>5</v>
          </cell>
          <cell r="AV40">
            <v>5</v>
          </cell>
          <cell r="AW40">
            <v>5</v>
          </cell>
          <cell r="AX40">
            <v>5</v>
          </cell>
          <cell r="AY40">
            <v>5</v>
          </cell>
          <cell r="AZ40">
            <v>5</v>
          </cell>
          <cell r="BA40">
            <v>5</v>
          </cell>
          <cell r="BB40">
            <v>5</v>
          </cell>
          <cell r="BC40">
            <v>5</v>
          </cell>
          <cell r="BD40">
            <v>5</v>
          </cell>
          <cell r="BE40">
            <v>5</v>
          </cell>
        </row>
        <row r="41">
          <cell r="AB41">
            <v>5</v>
          </cell>
          <cell r="AC41">
            <v>5</v>
          </cell>
          <cell r="AD41">
            <v>5</v>
          </cell>
          <cell r="AE41">
            <v>5</v>
          </cell>
          <cell r="AF41">
            <v>5</v>
          </cell>
          <cell r="AG41">
            <v>5</v>
          </cell>
          <cell r="AH41">
            <v>5</v>
          </cell>
          <cell r="AI41">
            <v>5</v>
          </cell>
          <cell r="AJ41">
            <v>5</v>
          </cell>
          <cell r="AK41">
            <v>5</v>
          </cell>
          <cell r="AL41">
            <v>5</v>
          </cell>
          <cell r="AM41">
            <v>5</v>
          </cell>
          <cell r="AN41">
            <v>5</v>
          </cell>
          <cell r="AO41">
            <v>5</v>
          </cell>
          <cell r="AR41">
            <v>5</v>
          </cell>
          <cell r="AS41">
            <v>5</v>
          </cell>
          <cell r="AT41">
            <v>5</v>
          </cell>
          <cell r="AU41">
            <v>5</v>
          </cell>
          <cell r="AV41">
            <v>5</v>
          </cell>
          <cell r="AW41">
            <v>5</v>
          </cell>
          <cell r="AX41">
            <v>5</v>
          </cell>
          <cell r="AY41">
            <v>5</v>
          </cell>
          <cell r="AZ41">
            <v>5</v>
          </cell>
          <cell r="BA41">
            <v>5</v>
          </cell>
          <cell r="BB41">
            <v>5</v>
          </cell>
          <cell r="BC41">
            <v>5</v>
          </cell>
          <cell r="BD41">
            <v>5</v>
          </cell>
          <cell r="BE41">
            <v>5</v>
          </cell>
        </row>
        <row r="42">
          <cell r="AB42">
            <v>5</v>
          </cell>
          <cell r="AC42">
            <v>5</v>
          </cell>
          <cell r="AD42">
            <v>5</v>
          </cell>
          <cell r="AE42">
            <v>5</v>
          </cell>
          <cell r="AF42">
            <v>5</v>
          </cell>
          <cell r="AG42">
            <v>5</v>
          </cell>
          <cell r="AH42">
            <v>5</v>
          </cell>
          <cell r="AI42">
            <v>5</v>
          </cell>
          <cell r="AJ42">
            <v>5</v>
          </cell>
          <cell r="AK42">
            <v>5</v>
          </cell>
          <cell r="AL42">
            <v>5</v>
          </cell>
          <cell r="AM42">
            <v>5</v>
          </cell>
          <cell r="AN42">
            <v>5</v>
          </cell>
          <cell r="AO42">
            <v>5</v>
          </cell>
          <cell r="AR42">
            <v>5</v>
          </cell>
          <cell r="AS42">
            <v>5</v>
          </cell>
          <cell r="AT42">
            <v>5</v>
          </cell>
          <cell r="AU42">
            <v>5</v>
          </cell>
          <cell r="AV42">
            <v>5</v>
          </cell>
          <cell r="AW42">
            <v>5</v>
          </cell>
          <cell r="AX42">
            <v>5</v>
          </cell>
          <cell r="AY42">
            <v>5</v>
          </cell>
          <cell r="AZ42">
            <v>5</v>
          </cell>
          <cell r="BA42">
            <v>5</v>
          </cell>
          <cell r="BB42">
            <v>5</v>
          </cell>
          <cell r="BC42">
            <v>5</v>
          </cell>
          <cell r="BD42">
            <v>5</v>
          </cell>
          <cell r="BE42">
            <v>5</v>
          </cell>
        </row>
      </sheetData>
      <sheetData sheetId="18">
        <row r="3">
          <cell r="AB3">
            <v>0.47289705715998165</v>
          </cell>
          <cell r="AC3">
            <v>0.47266896219448556</v>
          </cell>
          <cell r="AD3">
            <v>0.47207046667365066</v>
          </cell>
          <cell r="AE3">
            <v>0.47124169397796645</v>
          </cell>
          <cell r="AF3">
            <v>0.47032662644335543</v>
          </cell>
          <cell r="AG3">
            <v>0.46946008410172957</v>
          </cell>
          <cell r="AH3">
            <v>0.46875699014134714</v>
          </cell>
          <cell r="AI3">
            <v>0.46830432791107429</v>
          </cell>
          <cell r="AJ3">
            <v>0.46815573384887943</v>
          </cell>
          <cell r="AK3">
            <v>0.46832845759635988</v>
          </cell>
          <cell r="AL3">
            <v>0.46880243232876306</v>
          </cell>
          <cell r="AM3">
            <v>0</v>
          </cell>
          <cell r="AN3">
            <v>0</v>
          </cell>
          <cell r="AO3">
            <v>0.47289705715998165</v>
          </cell>
          <cell r="AR3">
            <v>10</v>
          </cell>
          <cell r="AS3">
            <v>9</v>
          </cell>
          <cell r="AT3">
            <v>8</v>
          </cell>
          <cell r="AU3">
            <v>7</v>
          </cell>
          <cell r="AV3">
            <v>6</v>
          </cell>
          <cell r="AW3">
            <v>5</v>
          </cell>
          <cell r="AX3">
            <v>4</v>
          </cell>
          <cell r="AY3">
            <v>3</v>
          </cell>
          <cell r="AZ3">
            <v>2</v>
          </cell>
          <cell r="BA3">
            <v>1</v>
          </cell>
          <cell r="BB3">
            <v>0</v>
          </cell>
          <cell r="BC3">
            <v>0</v>
          </cell>
          <cell r="BD3">
            <v>10</v>
          </cell>
          <cell r="BE3">
            <v>10</v>
          </cell>
        </row>
        <row r="4">
          <cell r="AB4">
            <v>0</v>
          </cell>
          <cell r="AC4">
            <v>1</v>
          </cell>
          <cell r="AD4">
            <v>2</v>
          </cell>
          <cell r="AE4">
            <v>3</v>
          </cell>
          <cell r="AF4">
            <v>4</v>
          </cell>
          <cell r="AG4">
            <v>5</v>
          </cell>
          <cell r="AH4">
            <v>6</v>
          </cell>
          <cell r="AI4">
            <v>7</v>
          </cell>
          <cell r="AJ4">
            <v>8</v>
          </cell>
          <cell r="AK4">
            <v>9</v>
          </cell>
          <cell r="AL4">
            <v>10</v>
          </cell>
          <cell r="AM4">
            <v>10</v>
          </cell>
          <cell r="AN4">
            <v>0</v>
          </cell>
          <cell r="AO4">
            <v>0</v>
          </cell>
          <cell r="AR4">
            <v>2.1476045545970823</v>
          </cell>
          <cell r="AS4">
            <v>1.681909690447962</v>
          </cell>
          <cell r="AT4">
            <v>1.215226981242209</v>
          </cell>
          <cell r="AU4">
            <v>0.74613790102518407</v>
          </cell>
          <cell r="AV4">
            <v>0.27464618588820783</v>
          </cell>
          <cell r="AW4">
            <v>-0.19811941698142169</v>
          </cell>
          <cell r="AX4">
            <v>-0.6705335875559465</v>
          </cell>
          <cell r="AY4">
            <v>-1.1412412318603888</v>
          </cell>
          <cell r="AZ4">
            <v>-1.609834320169407</v>
          </cell>
          <cell r="BA4">
            <v>-2.0772289207437544</v>
          </cell>
          <cell r="BB4">
            <v>-2.5455844122715705</v>
          </cell>
          <cell r="BC4">
            <v>0</v>
          </cell>
          <cell r="BD4">
            <v>0</v>
          </cell>
          <cell r="BE4">
            <v>2.1476045545970823</v>
          </cell>
        </row>
        <row r="5">
          <cell r="AB5">
            <v>5</v>
          </cell>
          <cell r="AC5">
            <v>5</v>
          </cell>
          <cell r="AD5">
            <v>5</v>
          </cell>
          <cell r="AE5">
            <v>5</v>
          </cell>
          <cell r="AF5">
            <v>5</v>
          </cell>
          <cell r="AG5">
            <v>5</v>
          </cell>
          <cell r="AH5">
            <v>5</v>
          </cell>
          <cell r="AI5">
            <v>5</v>
          </cell>
          <cell r="AJ5">
            <v>5</v>
          </cell>
          <cell r="AK5">
            <v>5</v>
          </cell>
          <cell r="AL5">
            <v>5</v>
          </cell>
          <cell r="AM5">
            <v>5</v>
          </cell>
          <cell r="AN5">
            <v>5</v>
          </cell>
          <cell r="AO5">
            <v>5</v>
          </cell>
          <cell r="AR5">
            <v>5</v>
          </cell>
          <cell r="AS5">
            <v>5</v>
          </cell>
          <cell r="AT5">
            <v>5</v>
          </cell>
          <cell r="AU5">
            <v>5</v>
          </cell>
          <cell r="AV5">
            <v>5</v>
          </cell>
          <cell r="AW5">
            <v>5</v>
          </cell>
          <cell r="AX5">
            <v>5</v>
          </cell>
          <cell r="AY5">
            <v>5</v>
          </cell>
          <cell r="AZ5">
            <v>5</v>
          </cell>
          <cell r="BA5">
            <v>5</v>
          </cell>
          <cell r="BB5">
            <v>5</v>
          </cell>
          <cell r="BC5">
            <v>5</v>
          </cell>
          <cell r="BD5">
            <v>5</v>
          </cell>
          <cell r="BE5">
            <v>5</v>
          </cell>
        </row>
        <row r="6">
          <cell r="AB6">
            <v>5</v>
          </cell>
          <cell r="AC6">
            <v>5</v>
          </cell>
          <cell r="AD6">
            <v>5</v>
          </cell>
          <cell r="AE6">
            <v>5</v>
          </cell>
          <cell r="AF6">
            <v>5</v>
          </cell>
          <cell r="AG6">
            <v>5</v>
          </cell>
          <cell r="AH6">
            <v>5</v>
          </cell>
          <cell r="AI6">
            <v>5</v>
          </cell>
          <cell r="AJ6">
            <v>5</v>
          </cell>
          <cell r="AK6">
            <v>5</v>
          </cell>
          <cell r="AL6">
            <v>5</v>
          </cell>
          <cell r="AM6">
            <v>5</v>
          </cell>
          <cell r="AN6">
            <v>5</v>
          </cell>
          <cell r="AO6">
            <v>5</v>
          </cell>
          <cell r="AR6">
            <v>5</v>
          </cell>
          <cell r="AS6">
            <v>5</v>
          </cell>
          <cell r="AT6">
            <v>5</v>
          </cell>
          <cell r="AU6">
            <v>5</v>
          </cell>
          <cell r="AV6">
            <v>5</v>
          </cell>
          <cell r="AW6">
            <v>5</v>
          </cell>
          <cell r="AX6">
            <v>5</v>
          </cell>
          <cell r="AY6">
            <v>5</v>
          </cell>
          <cell r="AZ6">
            <v>5</v>
          </cell>
          <cell r="BA6">
            <v>5</v>
          </cell>
          <cell r="BB6">
            <v>5</v>
          </cell>
          <cell r="BC6">
            <v>5</v>
          </cell>
          <cell r="BD6">
            <v>5</v>
          </cell>
          <cell r="BE6">
            <v>5</v>
          </cell>
          <cell r="BH6">
            <v>-3.021715655728384</v>
          </cell>
          <cell r="BI6">
            <v>11.748923449592599</v>
          </cell>
        </row>
        <row r="7">
          <cell r="AB7">
            <v>5</v>
          </cell>
          <cell r="AC7">
            <v>5</v>
          </cell>
          <cell r="AD7">
            <v>5</v>
          </cell>
          <cell r="AE7">
            <v>5</v>
          </cell>
          <cell r="AF7">
            <v>5</v>
          </cell>
          <cell r="AG7">
            <v>5</v>
          </cell>
          <cell r="AH7">
            <v>5</v>
          </cell>
          <cell r="AI7">
            <v>5</v>
          </cell>
          <cell r="AJ7">
            <v>5</v>
          </cell>
          <cell r="AK7">
            <v>5</v>
          </cell>
          <cell r="AL7">
            <v>5</v>
          </cell>
          <cell r="AM7">
            <v>5</v>
          </cell>
          <cell r="AN7">
            <v>5</v>
          </cell>
          <cell r="AO7">
            <v>5</v>
          </cell>
          <cell r="AR7">
            <v>5</v>
          </cell>
          <cell r="AS7">
            <v>5</v>
          </cell>
          <cell r="AT7">
            <v>5</v>
          </cell>
          <cell r="AU7">
            <v>5</v>
          </cell>
          <cell r="AV7">
            <v>5</v>
          </cell>
          <cell r="AW7">
            <v>5</v>
          </cell>
          <cell r="AX7">
            <v>5</v>
          </cell>
          <cell r="AY7">
            <v>5</v>
          </cell>
          <cell r="AZ7">
            <v>5</v>
          </cell>
          <cell r="BA7">
            <v>5</v>
          </cell>
          <cell r="BB7">
            <v>5</v>
          </cell>
          <cell r="BC7">
            <v>5</v>
          </cell>
          <cell r="BD7">
            <v>5</v>
          </cell>
          <cell r="BE7">
            <v>5</v>
          </cell>
          <cell r="BH7">
            <v>13.021715655728384</v>
          </cell>
          <cell r="BI7">
            <v>11.748923449592599</v>
          </cell>
        </row>
        <row r="8">
          <cell r="AB8">
            <v>5</v>
          </cell>
          <cell r="AC8">
            <v>5</v>
          </cell>
          <cell r="AD8">
            <v>5</v>
          </cell>
          <cell r="AE8">
            <v>5</v>
          </cell>
          <cell r="AF8">
            <v>5</v>
          </cell>
          <cell r="AG8">
            <v>5</v>
          </cell>
          <cell r="AH8">
            <v>5</v>
          </cell>
          <cell r="AI8">
            <v>5</v>
          </cell>
          <cell r="AJ8">
            <v>5</v>
          </cell>
          <cell r="AK8">
            <v>5</v>
          </cell>
          <cell r="AL8">
            <v>5</v>
          </cell>
          <cell r="AM8">
            <v>5</v>
          </cell>
          <cell r="AN8">
            <v>5</v>
          </cell>
          <cell r="AO8">
            <v>5</v>
          </cell>
          <cell r="AR8">
            <v>5</v>
          </cell>
          <cell r="AS8">
            <v>5</v>
          </cell>
          <cell r="AT8">
            <v>5</v>
          </cell>
          <cell r="AU8">
            <v>5</v>
          </cell>
          <cell r="AV8">
            <v>5</v>
          </cell>
          <cell r="AW8">
            <v>5</v>
          </cell>
          <cell r="AX8">
            <v>5</v>
          </cell>
          <cell r="AY8">
            <v>5</v>
          </cell>
          <cell r="AZ8">
            <v>5</v>
          </cell>
          <cell r="BA8">
            <v>5</v>
          </cell>
          <cell r="BB8">
            <v>5</v>
          </cell>
          <cell r="BC8">
            <v>5</v>
          </cell>
          <cell r="BD8">
            <v>5</v>
          </cell>
          <cell r="BE8">
            <v>5</v>
          </cell>
          <cell r="BH8">
            <v>13.021715655728384</v>
          </cell>
          <cell r="BI8">
            <v>-4.2945078618641688</v>
          </cell>
        </row>
        <row r="9">
          <cell r="AB9">
            <v>5</v>
          </cell>
          <cell r="AC9">
            <v>5</v>
          </cell>
          <cell r="AD9">
            <v>5</v>
          </cell>
          <cell r="AE9">
            <v>5</v>
          </cell>
          <cell r="AF9">
            <v>5</v>
          </cell>
          <cell r="AG9">
            <v>5</v>
          </cell>
          <cell r="AH9">
            <v>5</v>
          </cell>
          <cell r="AI9">
            <v>5</v>
          </cell>
          <cell r="AJ9">
            <v>5</v>
          </cell>
          <cell r="AK9">
            <v>5</v>
          </cell>
          <cell r="AL9">
            <v>5</v>
          </cell>
          <cell r="AM9">
            <v>5</v>
          </cell>
          <cell r="AN9">
            <v>5</v>
          </cell>
          <cell r="AO9">
            <v>5</v>
          </cell>
          <cell r="AR9">
            <v>5</v>
          </cell>
          <cell r="AS9">
            <v>5</v>
          </cell>
          <cell r="AT9">
            <v>5</v>
          </cell>
          <cell r="AU9">
            <v>5</v>
          </cell>
          <cell r="AV9">
            <v>5</v>
          </cell>
          <cell r="AW9">
            <v>5</v>
          </cell>
          <cell r="AX9">
            <v>5</v>
          </cell>
          <cell r="AY9">
            <v>5</v>
          </cell>
          <cell r="AZ9">
            <v>5</v>
          </cell>
          <cell r="BA9">
            <v>5</v>
          </cell>
          <cell r="BB9">
            <v>5</v>
          </cell>
          <cell r="BC9">
            <v>5</v>
          </cell>
          <cell r="BD9">
            <v>5</v>
          </cell>
          <cell r="BE9">
            <v>5</v>
          </cell>
          <cell r="BH9">
            <v>-3.021715655728384</v>
          </cell>
          <cell r="BI9">
            <v>-4.2945078618641688</v>
          </cell>
        </row>
        <row r="10">
          <cell r="AB10">
            <v>5</v>
          </cell>
          <cell r="AC10">
            <v>5</v>
          </cell>
          <cell r="AD10">
            <v>5</v>
          </cell>
          <cell r="AE10">
            <v>5</v>
          </cell>
          <cell r="AF10">
            <v>5</v>
          </cell>
          <cell r="AG10">
            <v>5</v>
          </cell>
          <cell r="AH10">
            <v>5</v>
          </cell>
          <cell r="AI10">
            <v>5</v>
          </cell>
          <cell r="AJ10">
            <v>5</v>
          </cell>
          <cell r="AK10">
            <v>5</v>
          </cell>
          <cell r="AL10">
            <v>5</v>
          </cell>
          <cell r="AM10">
            <v>5</v>
          </cell>
          <cell r="AN10">
            <v>5</v>
          </cell>
          <cell r="AO10">
            <v>5</v>
          </cell>
          <cell r="AR10">
            <v>5</v>
          </cell>
          <cell r="AS10">
            <v>5</v>
          </cell>
          <cell r="AT10">
            <v>5</v>
          </cell>
          <cell r="AU10">
            <v>5</v>
          </cell>
          <cell r="AV10">
            <v>5</v>
          </cell>
          <cell r="AW10">
            <v>5</v>
          </cell>
          <cell r="AX10">
            <v>5</v>
          </cell>
          <cell r="AY10">
            <v>5</v>
          </cell>
          <cell r="AZ10">
            <v>5</v>
          </cell>
          <cell r="BA10">
            <v>5</v>
          </cell>
          <cell r="BB10">
            <v>5</v>
          </cell>
          <cell r="BC10">
            <v>5</v>
          </cell>
          <cell r="BD10">
            <v>5</v>
          </cell>
          <cell r="BE10">
            <v>5</v>
          </cell>
        </row>
        <row r="11">
          <cell r="AB11">
            <v>5</v>
          </cell>
          <cell r="AC11">
            <v>5</v>
          </cell>
          <cell r="AD11">
            <v>5</v>
          </cell>
          <cell r="AE11">
            <v>5</v>
          </cell>
          <cell r="AF11">
            <v>5</v>
          </cell>
          <cell r="AG11">
            <v>5</v>
          </cell>
          <cell r="AH11">
            <v>5</v>
          </cell>
          <cell r="AI11">
            <v>5</v>
          </cell>
          <cell r="AJ11">
            <v>5</v>
          </cell>
          <cell r="AK11">
            <v>5</v>
          </cell>
          <cell r="AL11">
            <v>5</v>
          </cell>
          <cell r="AM11">
            <v>5</v>
          </cell>
          <cell r="AN11">
            <v>5</v>
          </cell>
          <cell r="AO11">
            <v>5</v>
          </cell>
          <cell r="AR11">
            <v>5</v>
          </cell>
          <cell r="AS11">
            <v>5</v>
          </cell>
          <cell r="AT11">
            <v>5</v>
          </cell>
          <cell r="AU11">
            <v>5</v>
          </cell>
          <cell r="AV11">
            <v>5</v>
          </cell>
          <cell r="AW11">
            <v>5</v>
          </cell>
          <cell r="AX11">
            <v>5</v>
          </cell>
          <cell r="AY11">
            <v>5</v>
          </cell>
          <cell r="AZ11">
            <v>5</v>
          </cell>
          <cell r="BA11">
            <v>5</v>
          </cell>
          <cell r="BB11">
            <v>5</v>
          </cell>
          <cell r="BC11">
            <v>5</v>
          </cell>
          <cell r="BD11">
            <v>5</v>
          </cell>
          <cell r="BE11">
            <v>5</v>
          </cell>
        </row>
        <row r="12">
          <cell r="AB12">
            <v>5</v>
          </cell>
          <cell r="AC12">
            <v>5</v>
          </cell>
          <cell r="AD12">
            <v>5</v>
          </cell>
          <cell r="AE12">
            <v>5</v>
          </cell>
          <cell r="AF12">
            <v>5</v>
          </cell>
          <cell r="AG12">
            <v>5</v>
          </cell>
          <cell r="AH12">
            <v>5</v>
          </cell>
          <cell r="AI12">
            <v>5</v>
          </cell>
          <cell r="AJ12">
            <v>5</v>
          </cell>
          <cell r="AK12">
            <v>5</v>
          </cell>
          <cell r="AL12">
            <v>5</v>
          </cell>
          <cell r="AM12">
            <v>5</v>
          </cell>
          <cell r="AN12">
            <v>5</v>
          </cell>
          <cell r="AO12">
            <v>5</v>
          </cell>
          <cell r="AR12">
            <v>5</v>
          </cell>
          <cell r="AS12">
            <v>5</v>
          </cell>
          <cell r="AT12">
            <v>5</v>
          </cell>
          <cell r="AU12">
            <v>5</v>
          </cell>
          <cell r="AV12">
            <v>5</v>
          </cell>
          <cell r="AW12">
            <v>5</v>
          </cell>
          <cell r="AX12">
            <v>5</v>
          </cell>
          <cell r="AY12">
            <v>5</v>
          </cell>
          <cell r="AZ12">
            <v>5</v>
          </cell>
          <cell r="BA12">
            <v>5</v>
          </cell>
          <cell r="BB12">
            <v>5</v>
          </cell>
          <cell r="BC12">
            <v>5</v>
          </cell>
          <cell r="BD12">
            <v>5</v>
          </cell>
          <cell r="BE12">
            <v>5</v>
          </cell>
        </row>
        <row r="13">
          <cell r="AB13">
            <v>5</v>
          </cell>
          <cell r="AC13">
            <v>5</v>
          </cell>
          <cell r="AD13">
            <v>5</v>
          </cell>
          <cell r="AE13">
            <v>5</v>
          </cell>
          <cell r="AF13">
            <v>5</v>
          </cell>
          <cell r="AG13">
            <v>5</v>
          </cell>
          <cell r="AH13">
            <v>5</v>
          </cell>
          <cell r="AI13">
            <v>5</v>
          </cell>
          <cell r="AJ13">
            <v>5</v>
          </cell>
          <cell r="AK13">
            <v>5</v>
          </cell>
          <cell r="AL13">
            <v>5</v>
          </cell>
          <cell r="AM13">
            <v>5</v>
          </cell>
          <cell r="AN13">
            <v>5</v>
          </cell>
          <cell r="AO13">
            <v>5</v>
          </cell>
          <cell r="AR13">
            <v>5</v>
          </cell>
          <cell r="AS13">
            <v>5</v>
          </cell>
          <cell r="AT13">
            <v>5</v>
          </cell>
          <cell r="AU13">
            <v>5</v>
          </cell>
          <cell r="AV13">
            <v>5</v>
          </cell>
          <cell r="AW13">
            <v>5</v>
          </cell>
          <cell r="AX13">
            <v>5</v>
          </cell>
          <cell r="AY13">
            <v>5</v>
          </cell>
          <cell r="AZ13">
            <v>5</v>
          </cell>
          <cell r="BA13">
            <v>5</v>
          </cell>
          <cell r="BB13">
            <v>5</v>
          </cell>
          <cell r="BC13">
            <v>5</v>
          </cell>
          <cell r="BD13">
            <v>5</v>
          </cell>
          <cell r="BE13">
            <v>5</v>
          </cell>
        </row>
        <row r="14">
          <cell r="AB14">
            <v>5</v>
          </cell>
          <cell r="AC14">
            <v>5</v>
          </cell>
          <cell r="AD14">
            <v>5</v>
          </cell>
          <cell r="AE14">
            <v>5</v>
          </cell>
          <cell r="AF14">
            <v>5</v>
          </cell>
          <cell r="AG14">
            <v>5</v>
          </cell>
          <cell r="AH14">
            <v>5</v>
          </cell>
          <cell r="AI14">
            <v>5</v>
          </cell>
          <cell r="AJ14">
            <v>5</v>
          </cell>
          <cell r="AK14">
            <v>5</v>
          </cell>
          <cell r="AL14">
            <v>5</v>
          </cell>
          <cell r="AM14">
            <v>5</v>
          </cell>
          <cell r="AN14">
            <v>5</v>
          </cell>
          <cell r="AO14">
            <v>5</v>
          </cell>
          <cell r="AR14">
            <v>5</v>
          </cell>
          <cell r="AS14">
            <v>5</v>
          </cell>
          <cell r="AT14">
            <v>5</v>
          </cell>
          <cell r="AU14">
            <v>5</v>
          </cell>
          <cell r="AV14">
            <v>5</v>
          </cell>
          <cell r="AW14">
            <v>5</v>
          </cell>
          <cell r="AX14">
            <v>5</v>
          </cell>
          <cell r="AY14">
            <v>5</v>
          </cell>
          <cell r="AZ14">
            <v>5</v>
          </cell>
          <cell r="BA14">
            <v>5</v>
          </cell>
          <cell r="BB14">
            <v>5</v>
          </cell>
          <cell r="BC14">
            <v>5</v>
          </cell>
          <cell r="BD14">
            <v>5</v>
          </cell>
          <cell r="BE14">
            <v>5</v>
          </cell>
        </row>
        <row r="15">
          <cell r="AB15">
            <v>5</v>
          </cell>
          <cell r="AC15">
            <v>5</v>
          </cell>
          <cell r="AD15">
            <v>5</v>
          </cell>
          <cell r="AE15">
            <v>5</v>
          </cell>
          <cell r="AF15">
            <v>5</v>
          </cell>
          <cell r="AG15">
            <v>5</v>
          </cell>
          <cell r="AH15">
            <v>5</v>
          </cell>
          <cell r="AI15">
            <v>5</v>
          </cell>
          <cell r="AJ15">
            <v>5</v>
          </cell>
          <cell r="AK15">
            <v>5</v>
          </cell>
          <cell r="AL15">
            <v>5</v>
          </cell>
          <cell r="AM15">
            <v>5</v>
          </cell>
          <cell r="AN15">
            <v>5</v>
          </cell>
          <cell r="AO15">
            <v>5</v>
          </cell>
          <cell r="AR15">
            <v>5</v>
          </cell>
          <cell r="AS15">
            <v>5</v>
          </cell>
          <cell r="AT15">
            <v>5</v>
          </cell>
          <cell r="AU15">
            <v>5</v>
          </cell>
          <cell r="AV15">
            <v>5</v>
          </cell>
          <cell r="AW15">
            <v>5</v>
          </cell>
          <cell r="AX15">
            <v>5</v>
          </cell>
          <cell r="AY15">
            <v>5</v>
          </cell>
          <cell r="AZ15">
            <v>5</v>
          </cell>
          <cell r="BA15">
            <v>5</v>
          </cell>
          <cell r="BB15">
            <v>5</v>
          </cell>
          <cell r="BC15">
            <v>5</v>
          </cell>
          <cell r="BD15">
            <v>5</v>
          </cell>
          <cell r="BE15">
            <v>5</v>
          </cell>
        </row>
        <row r="16">
          <cell r="AB16">
            <v>5</v>
          </cell>
          <cell r="AC16">
            <v>5</v>
          </cell>
          <cell r="AD16">
            <v>5</v>
          </cell>
          <cell r="AE16">
            <v>5</v>
          </cell>
          <cell r="AF16">
            <v>5</v>
          </cell>
          <cell r="AG16">
            <v>5</v>
          </cell>
          <cell r="AH16">
            <v>5</v>
          </cell>
          <cell r="AI16">
            <v>5</v>
          </cell>
          <cell r="AJ16">
            <v>5</v>
          </cell>
          <cell r="AK16">
            <v>5</v>
          </cell>
          <cell r="AL16">
            <v>5</v>
          </cell>
          <cell r="AM16">
            <v>5</v>
          </cell>
          <cell r="AN16">
            <v>5</v>
          </cell>
          <cell r="AO16">
            <v>5</v>
          </cell>
          <cell r="AR16">
            <v>5</v>
          </cell>
          <cell r="AS16">
            <v>5</v>
          </cell>
          <cell r="AT16">
            <v>5</v>
          </cell>
          <cell r="AU16">
            <v>5</v>
          </cell>
          <cell r="AV16">
            <v>5</v>
          </cell>
          <cell r="AW16">
            <v>5</v>
          </cell>
          <cell r="AX16">
            <v>5</v>
          </cell>
          <cell r="AY16">
            <v>5</v>
          </cell>
          <cell r="AZ16">
            <v>5</v>
          </cell>
          <cell r="BA16">
            <v>5</v>
          </cell>
          <cell r="BB16">
            <v>5</v>
          </cell>
          <cell r="BC16">
            <v>5</v>
          </cell>
          <cell r="BD16">
            <v>5</v>
          </cell>
          <cell r="BE16">
            <v>5</v>
          </cell>
        </row>
        <row r="17">
          <cell r="AB17">
            <v>5</v>
          </cell>
          <cell r="AC17">
            <v>5</v>
          </cell>
          <cell r="AD17">
            <v>5</v>
          </cell>
          <cell r="AE17">
            <v>5</v>
          </cell>
          <cell r="AF17">
            <v>5</v>
          </cell>
          <cell r="AG17">
            <v>5</v>
          </cell>
          <cell r="AH17">
            <v>5</v>
          </cell>
          <cell r="AI17">
            <v>5</v>
          </cell>
          <cell r="AJ17">
            <v>5</v>
          </cell>
          <cell r="AK17">
            <v>5</v>
          </cell>
          <cell r="AL17">
            <v>5</v>
          </cell>
          <cell r="AM17">
            <v>5</v>
          </cell>
          <cell r="AN17">
            <v>5</v>
          </cell>
          <cell r="AO17">
            <v>5</v>
          </cell>
          <cell r="AR17">
            <v>5</v>
          </cell>
          <cell r="AS17">
            <v>5</v>
          </cell>
          <cell r="AT17">
            <v>5</v>
          </cell>
          <cell r="AU17">
            <v>5</v>
          </cell>
          <cell r="AV17">
            <v>5</v>
          </cell>
          <cell r="AW17">
            <v>5</v>
          </cell>
          <cell r="AX17">
            <v>5</v>
          </cell>
          <cell r="AY17">
            <v>5</v>
          </cell>
          <cell r="AZ17">
            <v>5</v>
          </cell>
          <cell r="BA17">
            <v>5</v>
          </cell>
          <cell r="BB17">
            <v>5</v>
          </cell>
          <cell r="BC17">
            <v>5</v>
          </cell>
          <cell r="BD17">
            <v>5</v>
          </cell>
          <cell r="BE17">
            <v>5</v>
          </cell>
        </row>
        <row r="18">
          <cell r="AB18">
            <v>5</v>
          </cell>
          <cell r="AC18">
            <v>5</v>
          </cell>
          <cell r="AD18">
            <v>5</v>
          </cell>
          <cell r="AE18">
            <v>5</v>
          </cell>
          <cell r="AF18">
            <v>5</v>
          </cell>
          <cell r="AG18">
            <v>5</v>
          </cell>
          <cell r="AH18">
            <v>5</v>
          </cell>
          <cell r="AI18">
            <v>5</v>
          </cell>
          <cell r="AJ18">
            <v>5</v>
          </cell>
          <cell r="AK18">
            <v>5</v>
          </cell>
          <cell r="AL18">
            <v>5</v>
          </cell>
          <cell r="AM18">
            <v>5</v>
          </cell>
          <cell r="AN18">
            <v>5</v>
          </cell>
          <cell r="AO18">
            <v>5</v>
          </cell>
          <cell r="AR18">
            <v>5</v>
          </cell>
          <cell r="AS18">
            <v>5</v>
          </cell>
          <cell r="AT18">
            <v>5</v>
          </cell>
          <cell r="AU18">
            <v>5</v>
          </cell>
          <cell r="AV18">
            <v>5</v>
          </cell>
          <cell r="AW18">
            <v>5</v>
          </cell>
          <cell r="AX18">
            <v>5</v>
          </cell>
          <cell r="AY18">
            <v>5</v>
          </cell>
          <cell r="AZ18">
            <v>5</v>
          </cell>
          <cell r="BA18">
            <v>5</v>
          </cell>
          <cell r="BB18">
            <v>5</v>
          </cell>
          <cell r="BC18">
            <v>5</v>
          </cell>
          <cell r="BD18">
            <v>5</v>
          </cell>
          <cell r="BE18">
            <v>5</v>
          </cell>
        </row>
        <row r="19">
          <cell r="AB19">
            <v>5</v>
          </cell>
          <cell r="AC19">
            <v>5</v>
          </cell>
          <cell r="AD19">
            <v>5</v>
          </cell>
          <cell r="AE19">
            <v>5</v>
          </cell>
          <cell r="AF19">
            <v>5</v>
          </cell>
          <cell r="AG19">
            <v>5</v>
          </cell>
          <cell r="AH19">
            <v>5</v>
          </cell>
          <cell r="AI19">
            <v>5</v>
          </cell>
          <cell r="AJ19">
            <v>5</v>
          </cell>
          <cell r="AK19">
            <v>5</v>
          </cell>
          <cell r="AL19">
            <v>5</v>
          </cell>
          <cell r="AM19">
            <v>5</v>
          </cell>
          <cell r="AN19">
            <v>5</v>
          </cell>
          <cell r="AO19">
            <v>5</v>
          </cell>
          <cell r="AR19">
            <v>5</v>
          </cell>
          <cell r="AS19">
            <v>5</v>
          </cell>
          <cell r="AT19">
            <v>5</v>
          </cell>
          <cell r="AU19">
            <v>5</v>
          </cell>
          <cell r="AV19">
            <v>5</v>
          </cell>
          <cell r="AW19">
            <v>5</v>
          </cell>
          <cell r="AX19">
            <v>5</v>
          </cell>
          <cell r="AY19">
            <v>5</v>
          </cell>
          <cell r="AZ19">
            <v>5</v>
          </cell>
          <cell r="BA19">
            <v>5</v>
          </cell>
          <cell r="BB19">
            <v>5</v>
          </cell>
          <cell r="BC19">
            <v>5</v>
          </cell>
          <cell r="BD19">
            <v>5</v>
          </cell>
          <cell r="BE19">
            <v>5</v>
          </cell>
        </row>
        <row r="20">
          <cell r="AB20">
            <v>5</v>
          </cell>
          <cell r="AC20">
            <v>5</v>
          </cell>
          <cell r="AD20">
            <v>5</v>
          </cell>
          <cell r="AE20">
            <v>5</v>
          </cell>
          <cell r="AF20">
            <v>5</v>
          </cell>
          <cell r="AG20">
            <v>5</v>
          </cell>
          <cell r="AH20">
            <v>5</v>
          </cell>
          <cell r="AI20">
            <v>5</v>
          </cell>
          <cell r="AJ20">
            <v>5</v>
          </cell>
          <cell r="AK20">
            <v>5</v>
          </cell>
          <cell r="AL20">
            <v>5</v>
          </cell>
          <cell r="AM20">
            <v>5</v>
          </cell>
          <cell r="AN20">
            <v>5</v>
          </cell>
          <cell r="AO20">
            <v>5</v>
          </cell>
          <cell r="AR20">
            <v>5</v>
          </cell>
          <cell r="AS20">
            <v>5</v>
          </cell>
          <cell r="AT20">
            <v>5</v>
          </cell>
          <cell r="AU20">
            <v>5</v>
          </cell>
          <cell r="AV20">
            <v>5</v>
          </cell>
          <cell r="AW20">
            <v>5</v>
          </cell>
          <cell r="AX20">
            <v>5</v>
          </cell>
          <cell r="AY20">
            <v>5</v>
          </cell>
          <cell r="AZ20">
            <v>5</v>
          </cell>
          <cell r="BA20">
            <v>5</v>
          </cell>
          <cell r="BB20">
            <v>5</v>
          </cell>
          <cell r="BC20">
            <v>5</v>
          </cell>
          <cell r="BD20">
            <v>5</v>
          </cell>
          <cell r="BE20">
            <v>5</v>
          </cell>
        </row>
        <row r="21">
          <cell r="AB21">
            <v>5</v>
          </cell>
          <cell r="AC21">
            <v>5</v>
          </cell>
          <cell r="AD21">
            <v>5</v>
          </cell>
          <cell r="AE21">
            <v>5</v>
          </cell>
          <cell r="AF21">
            <v>5</v>
          </cell>
          <cell r="AG21">
            <v>5</v>
          </cell>
          <cell r="AH21">
            <v>5</v>
          </cell>
          <cell r="AI21">
            <v>5</v>
          </cell>
          <cell r="AJ21">
            <v>5</v>
          </cell>
          <cell r="AK21">
            <v>5</v>
          </cell>
          <cell r="AL21">
            <v>5</v>
          </cell>
          <cell r="AM21">
            <v>5</v>
          </cell>
          <cell r="AN21">
            <v>5</v>
          </cell>
          <cell r="AO21">
            <v>5</v>
          </cell>
          <cell r="AR21">
            <v>5</v>
          </cell>
          <cell r="AS21">
            <v>5</v>
          </cell>
          <cell r="AT21">
            <v>5</v>
          </cell>
          <cell r="AU21">
            <v>5</v>
          </cell>
          <cell r="AV21">
            <v>5</v>
          </cell>
          <cell r="AW21">
            <v>5</v>
          </cell>
          <cell r="AX21">
            <v>5</v>
          </cell>
          <cell r="AY21">
            <v>5</v>
          </cell>
          <cell r="AZ21">
            <v>5</v>
          </cell>
          <cell r="BA21">
            <v>5</v>
          </cell>
          <cell r="BB21">
            <v>5</v>
          </cell>
          <cell r="BC21">
            <v>5</v>
          </cell>
          <cell r="BD21">
            <v>5</v>
          </cell>
          <cell r="BE21">
            <v>5</v>
          </cell>
        </row>
        <row r="22">
          <cell r="AB22">
            <v>5</v>
          </cell>
          <cell r="AC22">
            <v>5</v>
          </cell>
          <cell r="AD22">
            <v>5</v>
          </cell>
          <cell r="AE22">
            <v>5</v>
          </cell>
          <cell r="AF22">
            <v>5</v>
          </cell>
          <cell r="AG22">
            <v>5</v>
          </cell>
          <cell r="AH22">
            <v>5</v>
          </cell>
          <cell r="AI22">
            <v>5</v>
          </cell>
          <cell r="AJ22">
            <v>5</v>
          </cell>
          <cell r="AK22">
            <v>5</v>
          </cell>
          <cell r="AL22">
            <v>5</v>
          </cell>
          <cell r="AM22">
            <v>5</v>
          </cell>
          <cell r="AN22">
            <v>5</v>
          </cell>
          <cell r="AO22">
            <v>5</v>
          </cell>
          <cell r="AR22">
            <v>5</v>
          </cell>
          <cell r="AS22">
            <v>5</v>
          </cell>
          <cell r="AT22">
            <v>5</v>
          </cell>
          <cell r="AU22">
            <v>5</v>
          </cell>
          <cell r="AV22">
            <v>5</v>
          </cell>
          <cell r="AW22">
            <v>5</v>
          </cell>
          <cell r="AX22">
            <v>5</v>
          </cell>
          <cell r="AY22">
            <v>5</v>
          </cell>
          <cell r="AZ22">
            <v>5</v>
          </cell>
          <cell r="BA22">
            <v>5</v>
          </cell>
          <cell r="BB22">
            <v>5</v>
          </cell>
          <cell r="BC22">
            <v>5</v>
          </cell>
          <cell r="BD22">
            <v>5</v>
          </cell>
          <cell r="BE22">
            <v>5</v>
          </cell>
        </row>
        <row r="23">
          <cell r="AB23">
            <v>5</v>
          </cell>
          <cell r="AC23">
            <v>5</v>
          </cell>
          <cell r="AD23">
            <v>5</v>
          </cell>
          <cell r="AE23">
            <v>5</v>
          </cell>
          <cell r="AF23">
            <v>5</v>
          </cell>
          <cell r="AG23">
            <v>5</v>
          </cell>
          <cell r="AH23">
            <v>5</v>
          </cell>
          <cell r="AI23">
            <v>5</v>
          </cell>
          <cell r="AJ23">
            <v>5</v>
          </cell>
          <cell r="AK23">
            <v>5</v>
          </cell>
          <cell r="AL23">
            <v>5</v>
          </cell>
          <cell r="AM23">
            <v>5</v>
          </cell>
          <cell r="AN23">
            <v>5</v>
          </cell>
          <cell r="AO23">
            <v>5</v>
          </cell>
          <cell r="AR23">
            <v>5</v>
          </cell>
          <cell r="AS23">
            <v>5</v>
          </cell>
          <cell r="AT23">
            <v>5</v>
          </cell>
          <cell r="AU23">
            <v>5</v>
          </cell>
          <cell r="AV23">
            <v>5</v>
          </cell>
          <cell r="AW23">
            <v>5</v>
          </cell>
          <cell r="AX23">
            <v>5</v>
          </cell>
          <cell r="AY23">
            <v>5</v>
          </cell>
          <cell r="AZ23">
            <v>5</v>
          </cell>
          <cell r="BA23">
            <v>5</v>
          </cell>
          <cell r="BB23">
            <v>5</v>
          </cell>
          <cell r="BC23">
            <v>5</v>
          </cell>
          <cell r="BD23">
            <v>5</v>
          </cell>
          <cell r="BE23">
            <v>5</v>
          </cell>
        </row>
        <row r="24">
          <cell r="AB24">
            <v>5</v>
          </cell>
          <cell r="AC24">
            <v>5</v>
          </cell>
          <cell r="AD24">
            <v>5</v>
          </cell>
          <cell r="AE24">
            <v>5</v>
          </cell>
          <cell r="AF24">
            <v>5</v>
          </cell>
          <cell r="AG24">
            <v>5</v>
          </cell>
          <cell r="AH24">
            <v>5</v>
          </cell>
          <cell r="AI24">
            <v>5</v>
          </cell>
          <cell r="AJ24">
            <v>5</v>
          </cell>
          <cell r="AK24">
            <v>5</v>
          </cell>
          <cell r="AL24">
            <v>5</v>
          </cell>
          <cell r="AM24">
            <v>5</v>
          </cell>
          <cell r="AN24">
            <v>5</v>
          </cell>
          <cell r="AO24">
            <v>5</v>
          </cell>
          <cell r="AR24">
            <v>5</v>
          </cell>
          <cell r="AS24">
            <v>5</v>
          </cell>
          <cell r="AT24">
            <v>5</v>
          </cell>
          <cell r="AU24">
            <v>5</v>
          </cell>
          <cell r="AV24">
            <v>5</v>
          </cell>
          <cell r="AW24">
            <v>5</v>
          </cell>
          <cell r="AX24">
            <v>5</v>
          </cell>
          <cell r="AY24">
            <v>5</v>
          </cell>
          <cell r="AZ24">
            <v>5</v>
          </cell>
          <cell r="BA24">
            <v>5</v>
          </cell>
          <cell r="BB24">
            <v>5</v>
          </cell>
          <cell r="BC24">
            <v>5</v>
          </cell>
          <cell r="BD24">
            <v>5</v>
          </cell>
          <cell r="BE24">
            <v>5</v>
          </cell>
        </row>
        <row r="25">
          <cell r="AB25">
            <v>5</v>
          </cell>
          <cell r="AC25">
            <v>5</v>
          </cell>
          <cell r="AD25">
            <v>5</v>
          </cell>
          <cell r="AE25">
            <v>5</v>
          </cell>
          <cell r="AF25">
            <v>5</v>
          </cell>
          <cell r="AG25">
            <v>5</v>
          </cell>
          <cell r="AH25">
            <v>5</v>
          </cell>
          <cell r="AI25">
            <v>5</v>
          </cell>
          <cell r="AJ25">
            <v>5</v>
          </cell>
          <cell r="AK25">
            <v>5</v>
          </cell>
          <cell r="AL25">
            <v>5</v>
          </cell>
          <cell r="AM25">
            <v>5</v>
          </cell>
          <cell r="AN25">
            <v>5</v>
          </cell>
          <cell r="AO25">
            <v>5</v>
          </cell>
          <cell r="AR25">
            <v>5</v>
          </cell>
          <cell r="AS25">
            <v>5</v>
          </cell>
          <cell r="AT25">
            <v>5</v>
          </cell>
          <cell r="AU25">
            <v>5</v>
          </cell>
          <cell r="AV25">
            <v>5</v>
          </cell>
          <cell r="AW25">
            <v>5</v>
          </cell>
          <cell r="AX25">
            <v>5</v>
          </cell>
          <cell r="AY25">
            <v>5</v>
          </cell>
          <cell r="AZ25">
            <v>5</v>
          </cell>
          <cell r="BA25">
            <v>5</v>
          </cell>
          <cell r="BB25">
            <v>5</v>
          </cell>
          <cell r="BC25">
            <v>5</v>
          </cell>
          <cell r="BD25">
            <v>5</v>
          </cell>
          <cell r="BE25">
            <v>5</v>
          </cell>
        </row>
        <row r="26">
          <cell r="AB26">
            <v>5</v>
          </cell>
          <cell r="AC26">
            <v>5</v>
          </cell>
          <cell r="AD26">
            <v>5</v>
          </cell>
          <cell r="AE26">
            <v>5</v>
          </cell>
          <cell r="AF26">
            <v>5</v>
          </cell>
          <cell r="AG26">
            <v>5</v>
          </cell>
          <cell r="AH26">
            <v>5</v>
          </cell>
          <cell r="AI26">
            <v>5</v>
          </cell>
          <cell r="AJ26">
            <v>5</v>
          </cell>
          <cell r="AK26">
            <v>5</v>
          </cell>
          <cell r="AL26">
            <v>5</v>
          </cell>
          <cell r="AM26">
            <v>5</v>
          </cell>
          <cell r="AN26">
            <v>5</v>
          </cell>
          <cell r="AO26">
            <v>5</v>
          </cell>
          <cell r="AR26">
            <v>5</v>
          </cell>
          <cell r="AS26">
            <v>5</v>
          </cell>
          <cell r="AT26">
            <v>5</v>
          </cell>
          <cell r="AU26">
            <v>5</v>
          </cell>
          <cell r="AV26">
            <v>5</v>
          </cell>
          <cell r="AW26">
            <v>5</v>
          </cell>
          <cell r="AX26">
            <v>5</v>
          </cell>
          <cell r="AY26">
            <v>5</v>
          </cell>
          <cell r="AZ26">
            <v>5</v>
          </cell>
          <cell r="BA26">
            <v>5</v>
          </cell>
          <cell r="BB26">
            <v>5</v>
          </cell>
          <cell r="BC26">
            <v>5</v>
          </cell>
          <cell r="BD26">
            <v>5</v>
          </cell>
          <cell r="BE26">
            <v>5</v>
          </cell>
        </row>
        <row r="27">
          <cell r="AB27">
            <v>5</v>
          </cell>
          <cell r="AC27">
            <v>5</v>
          </cell>
          <cell r="AD27">
            <v>5</v>
          </cell>
          <cell r="AE27">
            <v>5</v>
          </cell>
          <cell r="AF27">
            <v>5</v>
          </cell>
          <cell r="AG27">
            <v>5</v>
          </cell>
          <cell r="AH27">
            <v>5</v>
          </cell>
          <cell r="AI27">
            <v>5</v>
          </cell>
          <cell r="AJ27">
            <v>5</v>
          </cell>
          <cell r="AK27">
            <v>5</v>
          </cell>
          <cell r="AL27">
            <v>5</v>
          </cell>
          <cell r="AM27">
            <v>5</v>
          </cell>
          <cell r="AN27">
            <v>5</v>
          </cell>
          <cell r="AO27">
            <v>5</v>
          </cell>
          <cell r="AR27">
            <v>5</v>
          </cell>
          <cell r="AS27">
            <v>5</v>
          </cell>
          <cell r="AT27">
            <v>5</v>
          </cell>
          <cell r="AU27">
            <v>5</v>
          </cell>
          <cell r="AV27">
            <v>5</v>
          </cell>
          <cell r="AW27">
            <v>5</v>
          </cell>
          <cell r="AX27">
            <v>5</v>
          </cell>
          <cell r="AY27">
            <v>5</v>
          </cell>
          <cell r="AZ27">
            <v>5</v>
          </cell>
          <cell r="BA27">
            <v>5</v>
          </cell>
          <cell r="BB27">
            <v>5</v>
          </cell>
          <cell r="BC27">
            <v>5</v>
          </cell>
          <cell r="BD27">
            <v>5</v>
          </cell>
          <cell r="BE27">
            <v>5</v>
          </cell>
        </row>
        <row r="28">
          <cell r="AB28">
            <v>5</v>
          </cell>
          <cell r="AC28">
            <v>5</v>
          </cell>
          <cell r="AD28">
            <v>5</v>
          </cell>
          <cell r="AE28">
            <v>5</v>
          </cell>
          <cell r="AF28">
            <v>5</v>
          </cell>
          <cell r="AG28">
            <v>5</v>
          </cell>
          <cell r="AH28">
            <v>5</v>
          </cell>
          <cell r="AI28">
            <v>5</v>
          </cell>
          <cell r="AJ28">
            <v>5</v>
          </cell>
          <cell r="AK28">
            <v>5</v>
          </cell>
          <cell r="AL28">
            <v>5</v>
          </cell>
          <cell r="AM28">
            <v>5</v>
          </cell>
          <cell r="AN28">
            <v>5</v>
          </cell>
          <cell r="AO28">
            <v>5</v>
          </cell>
          <cell r="AR28">
            <v>5</v>
          </cell>
          <cell r="AS28">
            <v>5</v>
          </cell>
          <cell r="AT28">
            <v>5</v>
          </cell>
          <cell r="AU28">
            <v>5</v>
          </cell>
          <cell r="AV28">
            <v>5</v>
          </cell>
          <cell r="AW28">
            <v>5</v>
          </cell>
          <cell r="AX28">
            <v>5</v>
          </cell>
          <cell r="AY28">
            <v>5</v>
          </cell>
          <cell r="AZ28">
            <v>5</v>
          </cell>
          <cell r="BA28">
            <v>5</v>
          </cell>
          <cell r="BB28">
            <v>5</v>
          </cell>
          <cell r="BC28">
            <v>5</v>
          </cell>
          <cell r="BD28">
            <v>5</v>
          </cell>
          <cell r="BE28">
            <v>5</v>
          </cell>
        </row>
        <row r="29">
          <cell r="AB29">
            <v>5</v>
          </cell>
          <cell r="AC29">
            <v>5</v>
          </cell>
          <cell r="AD29">
            <v>5</v>
          </cell>
          <cell r="AE29">
            <v>5</v>
          </cell>
          <cell r="AF29">
            <v>5</v>
          </cell>
          <cell r="AG29">
            <v>5</v>
          </cell>
          <cell r="AH29">
            <v>5</v>
          </cell>
          <cell r="AI29">
            <v>5</v>
          </cell>
          <cell r="AJ29">
            <v>5</v>
          </cell>
          <cell r="AK29">
            <v>5</v>
          </cell>
          <cell r="AL29">
            <v>5</v>
          </cell>
          <cell r="AM29">
            <v>5</v>
          </cell>
          <cell r="AN29">
            <v>5</v>
          </cell>
          <cell r="AO29">
            <v>5</v>
          </cell>
          <cell r="AR29">
            <v>5</v>
          </cell>
          <cell r="AS29">
            <v>5</v>
          </cell>
          <cell r="AT29">
            <v>5</v>
          </cell>
          <cell r="AU29">
            <v>5</v>
          </cell>
          <cell r="AV29">
            <v>5</v>
          </cell>
          <cell r="AW29">
            <v>5</v>
          </cell>
          <cell r="AX29">
            <v>5</v>
          </cell>
          <cell r="AY29">
            <v>5</v>
          </cell>
          <cell r="AZ29">
            <v>5</v>
          </cell>
          <cell r="BA29">
            <v>5</v>
          </cell>
          <cell r="BB29">
            <v>5</v>
          </cell>
          <cell r="BC29">
            <v>5</v>
          </cell>
          <cell r="BD29">
            <v>5</v>
          </cell>
          <cell r="BE29">
            <v>5</v>
          </cell>
        </row>
        <row r="30">
          <cell r="AB30">
            <v>5</v>
          </cell>
          <cell r="AC30">
            <v>5</v>
          </cell>
          <cell r="AD30">
            <v>5</v>
          </cell>
          <cell r="AE30">
            <v>5</v>
          </cell>
          <cell r="AF30">
            <v>5</v>
          </cell>
          <cell r="AG30">
            <v>5</v>
          </cell>
          <cell r="AH30">
            <v>5</v>
          </cell>
          <cell r="AI30">
            <v>5</v>
          </cell>
          <cell r="AJ30">
            <v>5</v>
          </cell>
          <cell r="AK30">
            <v>5</v>
          </cell>
          <cell r="AL30">
            <v>5</v>
          </cell>
          <cell r="AM30">
            <v>5</v>
          </cell>
          <cell r="AN30">
            <v>5</v>
          </cell>
          <cell r="AO30">
            <v>5</v>
          </cell>
          <cell r="AR30">
            <v>5</v>
          </cell>
          <cell r="AS30">
            <v>5</v>
          </cell>
          <cell r="AT30">
            <v>5</v>
          </cell>
          <cell r="AU30">
            <v>5</v>
          </cell>
          <cell r="AV30">
            <v>5</v>
          </cell>
          <cell r="AW30">
            <v>5</v>
          </cell>
          <cell r="AX30">
            <v>5</v>
          </cell>
          <cell r="AY30">
            <v>5</v>
          </cell>
          <cell r="AZ30">
            <v>5</v>
          </cell>
          <cell r="BA30">
            <v>5</v>
          </cell>
          <cell r="BB30">
            <v>5</v>
          </cell>
          <cell r="BC30">
            <v>5</v>
          </cell>
          <cell r="BD30">
            <v>5</v>
          </cell>
          <cell r="BE30">
            <v>5</v>
          </cell>
        </row>
        <row r="31">
          <cell r="AB31">
            <v>5</v>
          </cell>
          <cell r="AC31">
            <v>5</v>
          </cell>
          <cell r="AD31">
            <v>5</v>
          </cell>
          <cell r="AE31">
            <v>5</v>
          </cell>
          <cell r="AF31">
            <v>5</v>
          </cell>
          <cell r="AG31">
            <v>5</v>
          </cell>
          <cell r="AH31">
            <v>5</v>
          </cell>
          <cell r="AI31">
            <v>5</v>
          </cell>
          <cell r="AJ31">
            <v>5</v>
          </cell>
          <cell r="AK31">
            <v>5</v>
          </cell>
          <cell r="AL31">
            <v>5</v>
          </cell>
          <cell r="AM31">
            <v>5</v>
          </cell>
          <cell r="AN31">
            <v>5</v>
          </cell>
          <cell r="AO31">
            <v>5</v>
          </cell>
          <cell r="AR31">
            <v>5</v>
          </cell>
          <cell r="AS31">
            <v>5</v>
          </cell>
          <cell r="AT31">
            <v>5</v>
          </cell>
          <cell r="AU31">
            <v>5</v>
          </cell>
          <cell r="AV31">
            <v>5</v>
          </cell>
          <cell r="AW31">
            <v>5</v>
          </cell>
          <cell r="AX31">
            <v>5</v>
          </cell>
          <cell r="AY31">
            <v>5</v>
          </cell>
          <cell r="AZ31">
            <v>5</v>
          </cell>
          <cell r="BA31">
            <v>5</v>
          </cell>
          <cell r="BB31">
            <v>5</v>
          </cell>
          <cell r="BC31">
            <v>5</v>
          </cell>
          <cell r="BD31">
            <v>5</v>
          </cell>
          <cell r="BE31">
            <v>5</v>
          </cell>
        </row>
        <row r="32">
          <cell r="AB32">
            <v>5</v>
          </cell>
          <cell r="AC32">
            <v>5</v>
          </cell>
          <cell r="AD32">
            <v>5</v>
          </cell>
          <cell r="AE32">
            <v>5</v>
          </cell>
          <cell r="AF32">
            <v>5</v>
          </cell>
          <cell r="AG32">
            <v>5</v>
          </cell>
          <cell r="AH32">
            <v>5</v>
          </cell>
          <cell r="AI32">
            <v>5</v>
          </cell>
          <cell r="AJ32">
            <v>5</v>
          </cell>
          <cell r="AK32">
            <v>5</v>
          </cell>
          <cell r="AL32">
            <v>5</v>
          </cell>
          <cell r="AM32">
            <v>5</v>
          </cell>
          <cell r="AN32">
            <v>5</v>
          </cell>
          <cell r="AO32">
            <v>5</v>
          </cell>
          <cell r="AR32">
            <v>5</v>
          </cell>
          <cell r="AS32">
            <v>5</v>
          </cell>
          <cell r="AT32">
            <v>5</v>
          </cell>
          <cell r="AU32">
            <v>5</v>
          </cell>
          <cell r="AV32">
            <v>5</v>
          </cell>
          <cell r="AW32">
            <v>5</v>
          </cell>
          <cell r="AX32">
            <v>5</v>
          </cell>
          <cell r="AY32">
            <v>5</v>
          </cell>
          <cell r="AZ32">
            <v>5</v>
          </cell>
          <cell r="BA32">
            <v>5</v>
          </cell>
          <cell r="BB32">
            <v>5</v>
          </cell>
          <cell r="BC32">
            <v>5</v>
          </cell>
          <cell r="BD32">
            <v>5</v>
          </cell>
          <cell r="BE32">
            <v>5</v>
          </cell>
        </row>
        <row r="33">
          <cell r="AB33">
            <v>5</v>
          </cell>
          <cell r="AC33">
            <v>5</v>
          </cell>
          <cell r="AD33">
            <v>5</v>
          </cell>
          <cell r="AE33">
            <v>5</v>
          </cell>
          <cell r="AF33">
            <v>5</v>
          </cell>
          <cell r="AG33">
            <v>5</v>
          </cell>
          <cell r="AH33">
            <v>5</v>
          </cell>
          <cell r="AI33">
            <v>5</v>
          </cell>
          <cell r="AJ33">
            <v>5</v>
          </cell>
          <cell r="AK33">
            <v>5</v>
          </cell>
          <cell r="AL33">
            <v>5</v>
          </cell>
          <cell r="AM33">
            <v>5</v>
          </cell>
          <cell r="AN33">
            <v>5</v>
          </cell>
          <cell r="AO33">
            <v>5</v>
          </cell>
          <cell r="AR33">
            <v>5</v>
          </cell>
          <cell r="AS33">
            <v>5</v>
          </cell>
          <cell r="AT33">
            <v>5</v>
          </cell>
          <cell r="AU33">
            <v>5</v>
          </cell>
          <cell r="AV33">
            <v>5</v>
          </cell>
          <cell r="AW33">
            <v>5</v>
          </cell>
          <cell r="AX33">
            <v>5</v>
          </cell>
          <cell r="AY33">
            <v>5</v>
          </cell>
          <cell r="AZ33">
            <v>5</v>
          </cell>
          <cell r="BA33">
            <v>5</v>
          </cell>
          <cell r="BB33">
            <v>5</v>
          </cell>
          <cell r="BC33">
            <v>5</v>
          </cell>
          <cell r="BD33">
            <v>5</v>
          </cell>
          <cell r="BE33">
            <v>5</v>
          </cell>
        </row>
        <row r="34">
          <cell r="AB34">
            <v>5</v>
          </cell>
          <cell r="AC34">
            <v>5</v>
          </cell>
          <cell r="AD34">
            <v>5</v>
          </cell>
          <cell r="AE34">
            <v>5</v>
          </cell>
          <cell r="AF34">
            <v>5</v>
          </cell>
          <cell r="AG34">
            <v>5</v>
          </cell>
          <cell r="AH34">
            <v>5</v>
          </cell>
          <cell r="AI34">
            <v>5</v>
          </cell>
          <cell r="AJ34">
            <v>5</v>
          </cell>
          <cell r="AK34">
            <v>5</v>
          </cell>
          <cell r="AL34">
            <v>5</v>
          </cell>
          <cell r="AM34">
            <v>5</v>
          </cell>
          <cell r="AN34">
            <v>5</v>
          </cell>
          <cell r="AO34">
            <v>5</v>
          </cell>
          <cell r="AR34">
            <v>5</v>
          </cell>
          <cell r="AS34">
            <v>5</v>
          </cell>
          <cell r="AT34">
            <v>5</v>
          </cell>
          <cell r="AU34">
            <v>5</v>
          </cell>
          <cell r="AV34">
            <v>5</v>
          </cell>
          <cell r="AW34">
            <v>5</v>
          </cell>
          <cell r="AX34">
            <v>5</v>
          </cell>
          <cell r="AY34">
            <v>5</v>
          </cell>
          <cell r="AZ34">
            <v>5</v>
          </cell>
          <cell r="BA34">
            <v>5</v>
          </cell>
          <cell r="BB34">
            <v>5</v>
          </cell>
          <cell r="BC34">
            <v>5</v>
          </cell>
          <cell r="BD34">
            <v>5</v>
          </cell>
          <cell r="BE34">
            <v>5</v>
          </cell>
        </row>
        <row r="35">
          <cell r="AB35">
            <v>5</v>
          </cell>
          <cell r="AC35">
            <v>5</v>
          </cell>
          <cell r="AD35">
            <v>5</v>
          </cell>
          <cell r="AE35">
            <v>5</v>
          </cell>
          <cell r="AF35">
            <v>5</v>
          </cell>
          <cell r="AG35">
            <v>5</v>
          </cell>
          <cell r="AH35">
            <v>5</v>
          </cell>
          <cell r="AI35">
            <v>5</v>
          </cell>
          <cell r="AJ35">
            <v>5</v>
          </cell>
          <cell r="AK35">
            <v>5</v>
          </cell>
          <cell r="AL35">
            <v>5</v>
          </cell>
          <cell r="AM35">
            <v>5</v>
          </cell>
          <cell r="AN35">
            <v>5</v>
          </cell>
          <cell r="AO35">
            <v>5</v>
          </cell>
          <cell r="AR35">
            <v>5</v>
          </cell>
          <cell r="AS35">
            <v>5</v>
          </cell>
          <cell r="AT35">
            <v>5</v>
          </cell>
          <cell r="AU35">
            <v>5</v>
          </cell>
          <cell r="AV35">
            <v>5</v>
          </cell>
          <cell r="AW35">
            <v>5</v>
          </cell>
          <cell r="AX35">
            <v>5</v>
          </cell>
          <cell r="AY35">
            <v>5</v>
          </cell>
          <cell r="AZ35">
            <v>5</v>
          </cell>
          <cell r="BA35">
            <v>5</v>
          </cell>
          <cell r="BB35">
            <v>5</v>
          </cell>
          <cell r="BC35">
            <v>5</v>
          </cell>
          <cell r="BD35">
            <v>5</v>
          </cell>
          <cell r="BE35">
            <v>5</v>
          </cell>
        </row>
        <row r="36">
          <cell r="AB36">
            <v>5</v>
          </cell>
          <cell r="AC36">
            <v>5</v>
          </cell>
          <cell r="AD36">
            <v>5</v>
          </cell>
          <cell r="AE36">
            <v>5</v>
          </cell>
          <cell r="AF36">
            <v>5</v>
          </cell>
          <cell r="AG36">
            <v>5</v>
          </cell>
          <cell r="AH36">
            <v>5</v>
          </cell>
          <cell r="AI36">
            <v>5</v>
          </cell>
          <cell r="AJ36">
            <v>5</v>
          </cell>
          <cell r="AK36">
            <v>5</v>
          </cell>
          <cell r="AL36">
            <v>5</v>
          </cell>
          <cell r="AM36">
            <v>5</v>
          </cell>
          <cell r="AN36">
            <v>5</v>
          </cell>
          <cell r="AO36">
            <v>5</v>
          </cell>
          <cell r="AR36">
            <v>5</v>
          </cell>
          <cell r="AS36">
            <v>5</v>
          </cell>
          <cell r="AT36">
            <v>5</v>
          </cell>
          <cell r="AU36">
            <v>5</v>
          </cell>
          <cell r="AV36">
            <v>5</v>
          </cell>
          <cell r="AW36">
            <v>5</v>
          </cell>
          <cell r="AX36">
            <v>5</v>
          </cell>
          <cell r="AY36">
            <v>5</v>
          </cell>
          <cell r="AZ36">
            <v>5</v>
          </cell>
          <cell r="BA36">
            <v>5</v>
          </cell>
          <cell r="BB36">
            <v>5</v>
          </cell>
          <cell r="BC36">
            <v>5</v>
          </cell>
          <cell r="BD36">
            <v>5</v>
          </cell>
          <cell r="BE36">
            <v>5</v>
          </cell>
        </row>
        <row r="37">
          <cell r="AB37">
            <v>5</v>
          </cell>
          <cell r="AC37">
            <v>5</v>
          </cell>
          <cell r="AD37">
            <v>5</v>
          </cell>
          <cell r="AE37">
            <v>5</v>
          </cell>
          <cell r="AF37">
            <v>5</v>
          </cell>
          <cell r="AG37">
            <v>5</v>
          </cell>
          <cell r="AH37">
            <v>5</v>
          </cell>
          <cell r="AI37">
            <v>5</v>
          </cell>
          <cell r="AJ37">
            <v>5</v>
          </cell>
          <cell r="AK37">
            <v>5</v>
          </cell>
          <cell r="AL37">
            <v>5</v>
          </cell>
          <cell r="AM37">
            <v>5</v>
          </cell>
          <cell r="AN37">
            <v>5</v>
          </cell>
          <cell r="AO37">
            <v>5</v>
          </cell>
          <cell r="AR37">
            <v>5</v>
          </cell>
          <cell r="AS37">
            <v>5</v>
          </cell>
          <cell r="AT37">
            <v>5</v>
          </cell>
          <cell r="AU37">
            <v>5</v>
          </cell>
          <cell r="AV37">
            <v>5</v>
          </cell>
          <cell r="AW37">
            <v>5</v>
          </cell>
          <cell r="AX37">
            <v>5</v>
          </cell>
          <cell r="AY37">
            <v>5</v>
          </cell>
          <cell r="AZ37">
            <v>5</v>
          </cell>
          <cell r="BA37">
            <v>5</v>
          </cell>
          <cell r="BB37">
            <v>5</v>
          </cell>
          <cell r="BC37">
            <v>5</v>
          </cell>
          <cell r="BD37">
            <v>5</v>
          </cell>
          <cell r="BE37">
            <v>5</v>
          </cell>
        </row>
        <row r="38">
          <cell r="AB38">
            <v>5</v>
          </cell>
          <cell r="AC38">
            <v>5</v>
          </cell>
          <cell r="AD38">
            <v>5</v>
          </cell>
          <cell r="AE38">
            <v>5</v>
          </cell>
          <cell r="AF38">
            <v>5</v>
          </cell>
          <cell r="AG38">
            <v>5</v>
          </cell>
          <cell r="AH38">
            <v>5</v>
          </cell>
          <cell r="AI38">
            <v>5</v>
          </cell>
          <cell r="AJ38">
            <v>5</v>
          </cell>
          <cell r="AK38">
            <v>5</v>
          </cell>
          <cell r="AL38">
            <v>5</v>
          </cell>
          <cell r="AM38">
            <v>5</v>
          </cell>
          <cell r="AN38">
            <v>5</v>
          </cell>
          <cell r="AO38">
            <v>5</v>
          </cell>
          <cell r="AR38">
            <v>5</v>
          </cell>
          <cell r="AS38">
            <v>5</v>
          </cell>
          <cell r="AT38">
            <v>5</v>
          </cell>
          <cell r="AU38">
            <v>5</v>
          </cell>
          <cell r="AV38">
            <v>5</v>
          </cell>
          <cell r="AW38">
            <v>5</v>
          </cell>
          <cell r="AX38">
            <v>5</v>
          </cell>
          <cell r="AY38">
            <v>5</v>
          </cell>
          <cell r="AZ38">
            <v>5</v>
          </cell>
          <cell r="BA38">
            <v>5</v>
          </cell>
          <cell r="BB38">
            <v>5</v>
          </cell>
          <cell r="BC38">
            <v>5</v>
          </cell>
          <cell r="BD38">
            <v>5</v>
          </cell>
          <cell r="BE38">
            <v>5</v>
          </cell>
        </row>
        <row r="39">
          <cell r="AB39">
            <v>5</v>
          </cell>
          <cell r="AC39">
            <v>5</v>
          </cell>
          <cell r="AD39">
            <v>5</v>
          </cell>
          <cell r="AE39">
            <v>5</v>
          </cell>
          <cell r="AF39">
            <v>5</v>
          </cell>
          <cell r="AG39">
            <v>5</v>
          </cell>
          <cell r="AH39">
            <v>5</v>
          </cell>
          <cell r="AI39">
            <v>5</v>
          </cell>
          <cell r="AJ39">
            <v>5</v>
          </cell>
          <cell r="AK39">
            <v>5</v>
          </cell>
          <cell r="AL39">
            <v>5</v>
          </cell>
          <cell r="AM39">
            <v>5</v>
          </cell>
          <cell r="AN39">
            <v>5</v>
          </cell>
          <cell r="AO39">
            <v>5</v>
          </cell>
          <cell r="AR39">
            <v>5</v>
          </cell>
          <cell r="AS39">
            <v>5</v>
          </cell>
          <cell r="AT39">
            <v>5</v>
          </cell>
          <cell r="AU39">
            <v>5</v>
          </cell>
          <cell r="AV39">
            <v>5</v>
          </cell>
          <cell r="AW39">
            <v>5</v>
          </cell>
          <cell r="AX39">
            <v>5</v>
          </cell>
          <cell r="AY39">
            <v>5</v>
          </cell>
          <cell r="AZ39">
            <v>5</v>
          </cell>
          <cell r="BA39">
            <v>5</v>
          </cell>
          <cell r="BB39">
            <v>5</v>
          </cell>
          <cell r="BC39">
            <v>5</v>
          </cell>
          <cell r="BD39">
            <v>5</v>
          </cell>
          <cell r="BE39">
            <v>5</v>
          </cell>
        </row>
        <row r="40">
          <cell r="AB40">
            <v>5</v>
          </cell>
          <cell r="AC40">
            <v>5</v>
          </cell>
          <cell r="AD40">
            <v>5</v>
          </cell>
          <cell r="AE40">
            <v>5</v>
          </cell>
          <cell r="AF40">
            <v>5</v>
          </cell>
          <cell r="AG40">
            <v>5</v>
          </cell>
          <cell r="AH40">
            <v>5</v>
          </cell>
          <cell r="AI40">
            <v>5</v>
          </cell>
          <cell r="AJ40">
            <v>5</v>
          </cell>
          <cell r="AK40">
            <v>5</v>
          </cell>
          <cell r="AL40">
            <v>5</v>
          </cell>
          <cell r="AM40">
            <v>5</v>
          </cell>
          <cell r="AN40">
            <v>5</v>
          </cell>
          <cell r="AO40">
            <v>5</v>
          </cell>
          <cell r="AR40">
            <v>5</v>
          </cell>
          <cell r="AS40">
            <v>5</v>
          </cell>
          <cell r="AT40">
            <v>5</v>
          </cell>
          <cell r="AU40">
            <v>5</v>
          </cell>
          <cell r="AV40">
            <v>5</v>
          </cell>
          <cell r="AW40">
            <v>5</v>
          </cell>
          <cell r="AX40">
            <v>5</v>
          </cell>
          <cell r="AY40">
            <v>5</v>
          </cell>
          <cell r="AZ40">
            <v>5</v>
          </cell>
          <cell r="BA40">
            <v>5</v>
          </cell>
          <cell r="BB40">
            <v>5</v>
          </cell>
          <cell r="BC40">
            <v>5</v>
          </cell>
          <cell r="BD40">
            <v>5</v>
          </cell>
          <cell r="BE40">
            <v>5</v>
          </cell>
        </row>
        <row r="41">
          <cell r="AB41">
            <v>5</v>
          </cell>
          <cell r="AC41">
            <v>5</v>
          </cell>
          <cell r="AD41">
            <v>5</v>
          </cell>
          <cell r="AE41">
            <v>5</v>
          </cell>
          <cell r="AF41">
            <v>5</v>
          </cell>
          <cell r="AG41">
            <v>5</v>
          </cell>
          <cell r="AH41">
            <v>5</v>
          </cell>
          <cell r="AI41">
            <v>5</v>
          </cell>
          <cell r="AJ41">
            <v>5</v>
          </cell>
          <cell r="AK41">
            <v>5</v>
          </cell>
          <cell r="AL41">
            <v>5</v>
          </cell>
          <cell r="AM41">
            <v>5</v>
          </cell>
          <cell r="AN41">
            <v>5</v>
          </cell>
          <cell r="AO41">
            <v>5</v>
          </cell>
          <cell r="AR41">
            <v>5</v>
          </cell>
          <cell r="AS41">
            <v>5</v>
          </cell>
          <cell r="AT41">
            <v>5</v>
          </cell>
          <cell r="AU41">
            <v>5</v>
          </cell>
          <cell r="AV41">
            <v>5</v>
          </cell>
          <cell r="AW41">
            <v>5</v>
          </cell>
          <cell r="AX41">
            <v>5</v>
          </cell>
          <cell r="AY41">
            <v>5</v>
          </cell>
          <cell r="AZ41">
            <v>5</v>
          </cell>
          <cell r="BA41">
            <v>5</v>
          </cell>
          <cell r="BB41">
            <v>5</v>
          </cell>
          <cell r="BC41">
            <v>5</v>
          </cell>
          <cell r="BD41">
            <v>5</v>
          </cell>
          <cell r="BE41">
            <v>5</v>
          </cell>
        </row>
        <row r="42">
          <cell r="AB42">
            <v>5</v>
          </cell>
          <cell r="AC42">
            <v>5</v>
          </cell>
          <cell r="AD42">
            <v>5</v>
          </cell>
          <cell r="AE42">
            <v>5</v>
          </cell>
          <cell r="AF42">
            <v>5</v>
          </cell>
          <cell r="AG42">
            <v>5</v>
          </cell>
          <cell r="AH42">
            <v>5</v>
          </cell>
          <cell r="AI42">
            <v>5</v>
          </cell>
          <cell r="AJ42">
            <v>5</v>
          </cell>
          <cell r="AK42">
            <v>5</v>
          </cell>
          <cell r="AL42">
            <v>5</v>
          </cell>
          <cell r="AM42">
            <v>5</v>
          </cell>
          <cell r="AN42">
            <v>5</v>
          </cell>
          <cell r="AO42">
            <v>5</v>
          </cell>
          <cell r="AR42">
            <v>5</v>
          </cell>
          <cell r="AS42">
            <v>5</v>
          </cell>
          <cell r="AT42">
            <v>5</v>
          </cell>
          <cell r="AU42">
            <v>5</v>
          </cell>
          <cell r="AV42">
            <v>5</v>
          </cell>
          <cell r="AW42">
            <v>5</v>
          </cell>
          <cell r="AX42">
            <v>5</v>
          </cell>
          <cell r="AY42">
            <v>5</v>
          </cell>
          <cell r="AZ42">
            <v>5</v>
          </cell>
          <cell r="BA42">
            <v>5</v>
          </cell>
          <cell r="BB42">
            <v>5</v>
          </cell>
          <cell r="BC42">
            <v>5</v>
          </cell>
          <cell r="BD42">
            <v>5</v>
          </cell>
          <cell r="BE42">
            <v>5</v>
          </cell>
        </row>
      </sheetData>
      <sheetData sheetId="19">
        <row r="3">
          <cell r="AB3">
            <v>0</v>
          </cell>
          <cell r="AC3">
            <v>0.12678775930486738</v>
          </cell>
          <cell r="AD3">
            <v>0.24128325963176839</v>
          </cell>
          <cell r="AE3">
            <v>0.34130142842343236</v>
          </cell>
          <cell r="AF3">
            <v>0.42509289698570835</v>
          </cell>
          <cell r="AG3">
            <v>0.4913255799680955</v>
          </cell>
          <cell r="AH3">
            <v>0.53904239466977255</v>
          </cell>
          <cell r="AI3">
            <v>0.56761027580442003</v>
          </cell>
          <cell r="AJ3">
            <v>0.5766739420435727</v>
          </cell>
          <cell r="AK3">
            <v>0.56612448848855834</v>
          </cell>
          <cell r="AL3">
            <v>0.53608884930642797</v>
          </cell>
          <cell r="AM3">
            <v>0</v>
          </cell>
          <cell r="AN3">
            <v>0</v>
          </cell>
          <cell r="AO3">
            <v>0</v>
          </cell>
          <cell r="AR3">
            <v>10</v>
          </cell>
          <cell r="AS3">
            <v>9</v>
          </cell>
          <cell r="AT3">
            <v>8</v>
          </cell>
          <cell r="AU3">
            <v>7</v>
          </cell>
          <cell r="AV3">
            <v>6</v>
          </cell>
          <cell r="AW3">
            <v>5</v>
          </cell>
          <cell r="AX3">
            <v>4</v>
          </cell>
          <cell r="AY3">
            <v>3</v>
          </cell>
          <cell r="AZ3">
            <v>2</v>
          </cell>
          <cell r="BA3">
            <v>1</v>
          </cell>
          <cell r="BB3">
            <v>0</v>
          </cell>
          <cell r="BC3">
            <v>0</v>
          </cell>
          <cell r="BD3">
            <v>10</v>
          </cell>
          <cell r="BE3">
            <v>10</v>
          </cell>
        </row>
        <row r="4">
          <cell r="AB4">
            <v>0</v>
          </cell>
          <cell r="AC4">
            <v>1</v>
          </cell>
          <cell r="AD4">
            <v>2</v>
          </cell>
          <cell r="AE4">
            <v>3</v>
          </cell>
          <cell r="AF4">
            <v>4</v>
          </cell>
          <cell r="AG4">
            <v>5</v>
          </cell>
          <cell r="AH4">
            <v>6</v>
          </cell>
          <cell r="AI4">
            <v>7</v>
          </cell>
          <cell r="AJ4">
            <v>8</v>
          </cell>
          <cell r="AK4">
            <v>9</v>
          </cell>
          <cell r="AL4">
            <v>10</v>
          </cell>
          <cell r="AM4">
            <v>10</v>
          </cell>
          <cell r="AN4">
            <v>0</v>
          </cell>
          <cell r="AO4">
            <v>0</v>
          </cell>
          <cell r="AR4">
            <v>2.4558465891913337</v>
          </cell>
          <cell r="AS4">
            <v>1.7050439456004975</v>
          </cell>
          <cell r="AT4">
            <v>0.98478546064878247</v>
          </cell>
          <cell r="AU4">
            <v>0.4133113210119273</v>
          </cell>
          <cell r="AV4">
            <v>7.278065888292691E-2</v>
          </cell>
          <cell r="AW4">
            <v>7.1089358667380089E-3</v>
          </cell>
          <cell r="AX4">
            <v>0.220035824467289</v>
          </cell>
          <cell r="AY4">
            <v>0.67476068707549985</v>
          </cell>
          <cell r="AZ4">
            <v>1.2953217787513691</v>
          </cell>
          <cell r="BA4">
            <v>1.9686557708060177</v>
          </cell>
          <cell r="BB4">
            <v>2.5455844122715705</v>
          </cell>
          <cell r="BC4">
            <v>0</v>
          </cell>
          <cell r="BD4">
            <v>0</v>
          </cell>
          <cell r="BE4">
            <v>2.4558465891913337</v>
          </cell>
        </row>
        <row r="5">
          <cell r="AB5">
            <v>5</v>
          </cell>
          <cell r="AC5">
            <v>5</v>
          </cell>
          <cell r="AD5">
            <v>5</v>
          </cell>
          <cell r="AE5">
            <v>5</v>
          </cell>
          <cell r="AF5">
            <v>5</v>
          </cell>
          <cell r="AG5">
            <v>5</v>
          </cell>
          <cell r="AH5">
            <v>5</v>
          </cell>
          <cell r="AI5">
            <v>5</v>
          </cell>
          <cell r="AJ5">
            <v>5</v>
          </cell>
          <cell r="AK5">
            <v>5</v>
          </cell>
          <cell r="AL5">
            <v>5</v>
          </cell>
          <cell r="AM5">
            <v>5</v>
          </cell>
          <cell r="AN5">
            <v>5</v>
          </cell>
          <cell r="AO5">
            <v>5</v>
          </cell>
          <cell r="AR5">
            <v>5</v>
          </cell>
          <cell r="AS5">
            <v>5</v>
          </cell>
          <cell r="AT5">
            <v>5</v>
          </cell>
          <cell r="AU5">
            <v>5</v>
          </cell>
          <cell r="AV5">
            <v>5</v>
          </cell>
          <cell r="AW5">
            <v>5</v>
          </cell>
          <cell r="AX5">
            <v>5</v>
          </cell>
          <cell r="AY5">
            <v>5</v>
          </cell>
          <cell r="AZ5">
            <v>5</v>
          </cell>
          <cell r="BA5">
            <v>5</v>
          </cell>
          <cell r="BB5">
            <v>5</v>
          </cell>
          <cell r="BC5">
            <v>5</v>
          </cell>
          <cell r="BD5">
            <v>5</v>
          </cell>
          <cell r="BE5">
            <v>5</v>
          </cell>
        </row>
        <row r="6">
          <cell r="AB6">
            <v>5</v>
          </cell>
          <cell r="AC6">
            <v>5</v>
          </cell>
          <cell r="AD6">
            <v>5</v>
          </cell>
          <cell r="AE6">
            <v>5</v>
          </cell>
          <cell r="AF6">
            <v>5</v>
          </cell>
          <cell r="AG6">
            <v>5</v>
          </cell>
          <cell r="AH6">
            <v>5</v>
          </cell>
          <cell r="AI6">
            <v>5</v>
          </cell>
          <cell r="AJ6">
            <v>5</v>
          </cell>
          <cell r="AK6">
            <v>5</v>
          </cell>
          <cell r="AL6">
            <v>5</v>
          </cell>
          <cell r="AM6">
            <v>5</v>
          </cell>
          <cell r="AN6">
            <v>5</v>
          </cell>
          <cell r="AO6">
            <v>5</v>
          </cell>
          <cell r="AR6">
            <v>5</v>
          </cell>
          <cell r="AS6">
            <v>5</v>
          </cell>
          <cell r="AT6">
            <v>5</v>
          </cell>
          <cell r="AU6">
            <v>5</v>
          </cell>
          <cell r="AV6">
            <v>5</v>
          </cell>
          <cell r="AW6">
            <v>5</v>
          </cell>
          <cell r="AX6">
            <v>5</v>
          </cell>
          <cell r="AY6">
            <v>5</v>
          </cell>
          <cell r="AZ6">
            <v>5</v>
          </cell>
          <cell r="BA6">
            <v>5</v>
          </cell>
          <cell r="BB6">
            <v>5</v>
          </cell>
          <cell r="BC6">
            <v>5</v>
          </cell>
          <cell r="BD6">
            <v>5</v>
          </cell>
          <cell r="BE6">
            <v>5</v>
          </cell>
          <cell r="BH6">
            <v>-2.0999999999999996</v>
          </cell>
          <cell r="BI6">
            <v>12.1</v>
          </cell>
        </row>
        <row r="7">
          <cell r="AB7">
            <v>5</v>
          </cell>
          <cell r="AC7">
            <v>5</v>
          </cell>
          <cell r="AD7">
            <v>5</v>
          </cell>
          <cell r="AE7">
            <v>5</v>
          </cell>
          <cell r="AF7">
            <v>5</v>
          </cell>
          <cell r="AG7">
            <v>5</v>
          </cell>
          <cell r="AH7">
            <v>5</v>
          </cell>
          <cell r="AI7">
            <v>5</v>
          </cell>
          <cell r="AJ7">
            <v>5</v>
          </cell>
          <cell r="AK7">
            <v>5</v>
          </cell>
          <cell r="AL7">
            <v>5</v>
          </cell>
          <cell r="AM7">
            <v>5</v>
          </cell>
          <cell r="AN7">
            <v>5</v>
          </cell>
          <cell r="AO7">
            <v>5</v>
          </cell>
          <cell r="AR7">
            <v>5</v>
          </cell>
          <cell r="AS7">
            <v>5</v>
          </cell>
          <cell r="AT7">
            <v>5</v>
          </cell>
          <cell r="AU7">
            <v>5</v>
          </cell>
          <cell r="AV7">
            <v>5</v>
          </cell>
          <cell r="AW7">
            <v>5</v>
          </cell>
          <cell r="AX7">
            <v>5</v>
          </cell>
          <cell r="AY7">
            <v>5</v>
          </cell>
          <cell r="AZ7">
            <v>5</v>
          </cell>
          <cell r="BA7">
            <v>5</v>
          </cell>
          <cell r="BB7">
            <v>5</v>
          </cell>
          <cell r="BC7">
            <v>5</v>
          </cell>
          <cell r="BD7">
            <v>5</v>
          </cell>
          <cell r="BE7">
            <v>5</v>
          </cell>
          <cell r="BH7">
            <v>12.1</v>
          </cell>
          <cell r="BI7">
            <v>12.1</v>
          </cell>
        </row>
        <row r="8">
          <cell r="AB8">
            <v>5</v>
          </cell>
          <cell r="AC8">
            <v>5</v>
          </cell>
          <cell r="AD8">
            <v>5</v>
          </cell>
          <cell r="AE8">
            <v>5</v>
          </cell>
          <cell r="AF8">
            <v>5</v>
          </cell>
          <cell r="AG8">
            <v>5</v>
          </cell>
          <cell r="AH8">
            <v>5</v>
          </cell>
          <cell r="AI8">
            <v>5</v>
          </cell>
          <cell r="AJ8">
            <v>5</v>
          </cell>
          <cell r="AK8">
            <v>5</v>
          </cell>
          <cell r="AL8">
            <v>5</v>
          </cell>
          <cell r="AM8">
            <v>5</v>
          </cell>
          <cell r="AN8">
            <v>5</v>
          </cell>
          <cell r="AO8">
            <v>5</v>
          </cell>
          <cell r="AR8">
            <v>5</v>
          </cell>
          <cell r="AS8">
            <v>5</v>
          </cell>
          <cell r="AT8">
            <v>5</v>
          </cell>
          <cell r="AU8">
            <v>5</v>
          </cell>
          <cell r="AV8">
            <v>5</v>
          </cell>
          <cell r="AW8">
            <v>5</v>
          </cell>
          <cell r="AX8">
            <v>5</v>
          </cell>
          <cell r="AY8">
            <v>5</v>
          </cell>
          <cell r="AZ8">
            <v>5</v>
          </cell>
          <cell r="BA8">
            <v>5</v>
          </cell>
          <cell r="BB8">
            <v>5</v>
          </cell>
          <cell r="BC8">
            <v>5</v>
          </cell>
          <cell r="BD8">
            <v>5</v>
          </cell>
          <cell r="BE8">
            <v>5</v>
          </cell>
          <cell r="BH8">
            <v>12.1</v>
          </cell>
          <cell r="BI8">
            <v>-2.0999999999999996</v>
          </cell>
        </row>
        <row r="9">
          <cell r="AB9">
            <v>5</v>
          </cell>
          <cell r="AC9">
            <v>5</v>
          </cell>
          <cell r="AD9">
            <v>5</v>
          </cell>
          <cell r="AE9">
            <v>5</v>
          </cell>
          <cell r="AF9">
            <v>5</v>
          </cell>
          <cell r="AG9">
            <v>5</v>
          </cell>
          <cell r="AH9">
            <v>5</v>
          </cell>
          <cell r="AI9">
            <v>5</v>
          </cell>
          <cell r="AJ9">
            <v>5</v>
          </cell>
          <cell r="AK9">
            <v>5</v>
          </cell>
          <cell r="AL9">
            <v>5</v>
          </cell>
          <cell r="AM9">
            <v>5</v>
          </cell>
          <cell r="AN9">
            <v>5</v>
          </cell>
          <cell r="AO9">
            <v>5</v>
          </cell>
          <cell r="AR9">
            <v>5</v>
          </cell>
          <cell r="AS9">
            <v>5</v>
          </cell>
          <cell r="AT9">
            <v>5</v>
          </cell>
          <cell r="AU9">
            <v>5</v>
          </cell>
          <cell r="AV9">
            <v>5</v>
          </cell>
          <cell r="AW9">
            <v>5</v>
          </cell>
          <cell r="AX9">
            <v>5</v>
          </cell>
          <cell r="AY9">
            <v>5</v>
          </cell>
          <cell r="AZ9">
            <v>5</v>
          </cell>
          <cell r="BA9">
            <v>5</v>
          </cell>
          <cell r="BB9">
            <v>5</v>
          </cell>
          <cell r="BC9">
            <v>5</v>
          </cell>
          <cell r="BD9">
            <v>5</v>
          </cell>
          <cell r="BE9">
            <v>5</v>
          </cell>
          <cell r="BH9">
            <v>-2.0999999999999996</v>
          </cell>
          <cell r="BI9">
            <v>-2.0999999999999996</v>
          </cell>
        </row>
        <row r="10">
          <cell r="AB10">
            <v>5</v>
          </cell>
          <cell r="AC10">
            <v>5</v>
          </cell>
          <cell r="AD10">
            <v>5</v>
          </cell>
          <cell r="AE10">
            <v>5</v>
          </cell>
          <cell r="AF10">
            <v>5</v>
          </cell>
          <cell r="AG10">
            <v>5</v>
          </cell>
          <cell r="AH10">
            <v>5</v>
          </cell>
          <cell r="AI10">
            <v>5</v>
          </cell>
          <cell r="AJ10">
            <v>5</v>
          </cell>
          <cell r="AK10">
            <v>5</v>
          </cell>
          <cell r="AL10">
            <v>5</v>
          </cell>
          <cell r="AM10">
            <v>5</v>
          </cell>
          <cell r="AN10">
            <v>5</v>
          </cell>
          <cell r="AO10">
            <v>5</v>
          </cell>
          <cell r="AR10">
            <v>5</v>
          </cell>
          <cell r="AS10">
            <v>5</v>
          </cell>
          <cell r="AT10">
            <v>5</v>
          </cell>
          <cell r="AU10">
            <v>5</v>
          </cell>
          <cell r="AV10">
            <v>5</v>
          </cell>
          <cell r="AW10">
            <v>5</v>
          </cell>
          <cell r="AX10">
            <v>5</v>
          </cell>
          <cell r="AY10">
            <v>5</v>
          </cell>
          <cell r="AZ10">
            <v>5</v>
          </cell>
          <cell r="BA10">
            <v>5</v>
          </cell>
          <cell r="BB10">
            <v>5</v>
          </cell>
          <cell r="BC10">
            <v>5</v>
          </cell>
          <cell r="BD10">
            <v>5</v>
          </cell>
          <cell r="BE10">
            <v>5</v>
          </cell>
          <cell r="BH10">
            <v>-2.0999999999999996</v>
          </cell>
          <cell r="BI10">
            <v>12.1</v>
          </cell>
        </row>
        <row r="11">
          <cell r="AB11">
            <v>5</v>
          </cell>
          <cell r="AC11">
            <v>5</v>
          </cell>
          <cell r="AD11">
            <v>5</v>
          </cell>
          <cell r="AE11">
            <v>5</v>
          </cell>
          <cell r="AF11">
            <v>5</v>
          </cell>
          <cell r="AG11">
            <v>5</v>
          </cell>
          <cell r="AH11">
            <v>5</v>
          </cell>
          <cell r="AI11">
            <v>5</v>
          </cell>
          <cell r="AJ11">
            <v>5</v>
          </cell>
          <cell r="AK11">
            <v>5</v>
          </cell>
          <cell r="AL11">
            <v>5</v>
          </cell>
          <cell r="AM11">
            <v>5</v>
          </cell>
          <cell r="AN11">
            <v>5</v>
          </cell>
          <cell r="AO11">
            <v>5</v>
          </cell>
          <cell r="AR11">
            <v>5</v>
          </cell>
          <cell r="AS11">
            <v>5</v>
          </cell>
          <cell r="AT11">
            <v>5</v>
          </cell>
          <cell r="AU11">
            <v>5</v>
          </cell>
          <cell r="AV11">
            <v>5</v>
          </cell>
          <cell r="AW11">
            <v>5</v>
          </cell>
          <cell r="AX11">
            <v>5</v>
          </cell>
          <cell r="AY11">
            <v>5</v>
          </cell>
          <cell r="AZ11">
            <v>5</v>
          </cell>
          <cell r="BA11">
            <v>5</v>
          </cell>
          <cell r="BB11">
            <v>5</v>
          </cell>
          <cell r="BC11">
            <v>5</v>
          </cell>
          <cell r="BD11">
            <v>5</v>
          </cell>
          <cell r="BE11">
            <v>5</v>
          </cell>
        </row>
        <row r="12">
          <cell r="AB12">
            <v>5</v>
          </cell>
          <cell r="AC12">
            <v>5</v>
          </cell>
          <cell r="AD12">
            <v>5</v>
          </cell>
          <cell r="AE12">
            <v>5</v>
          </cell>
          <cell r="AF12">
            <v>5</v>
          </cell>
          <cell r="AG12">
            <v>5</v>
          </cell>
          <cell r="AH12">
            <v>5</v>
          </cell>
          <cell r="AI12">
            <v>5</v>
          </cell>
          <cell r="AJ12">
            <v>5</v>
          </cell>
          <cell r="AK12">
            <v>5</v>
          </cell>
          <cell r="AL12">
            <v>5</v>
          </cell>
          <cell r="AM12">
            <v>5</v>
          </cell>
          <cell r="AN12">
            <v>5</v>
          </cell>
          <cell r="AO12">
            <v>5</v>
          </cell>
          <cell r="AR12">
            <v>5</v>
          </cell>
          <cell r="AS12">
            <v>5</v>
          </cell>
          <cell r="AT12">
            <v>5</v>
          </cell>
          <cell r="AU12">
            <v>5</v>
          </cell>
          <cell r="AV12">
            <v>5</v>
          </cell>
          <cell r="AW12">
            <v>5</v>
          </cell>
          <cell r="AX12">
            <v>5</v>
          </cell>
          <cell r="AY12">
            <v>5</v>
          </cell>
          <cell r="AZ12">
            <v>5</v>
          </cell>
          <cell r="BA12">
            <v>5</v>
          </cell>
          <cell r="BB12">
            <v>5</v>
          </cell>
          <cell r="BC12">
            <v>5</v>
          </cell>
          <cell r="BD12">
            <v>5</v>
          </cell>
          <cell r="BE12">
            <v>5</v>
          </cell>
        </row>
        <row r="13">
          <cell r="AB13">
            <v>5</v>
          </cell>
          <cell r="AC13">
            <v>5</v>
          </cell>
          <cell r="AD13">
            <v>5</v>
          </cell>
          <cell r="AE13">
            <v>5</v>
          </cell>
          <cell r="AF13">
            <v>5</v>
          </cell>
          <cell r="AG13">
            <v>5</v>
          </cell>
          <cell r="AH13">
            <v>5</v>
          </cell>
          <cell r="AI13">
            <v>5</v>
          </cell>
          <cell r="AJ13">
            <v>5</v>
          </cell>
          <cell r="AK13">
            <v>5</v>
          </cell>
          <cell r="AL13">
            <v>5</v>
          </cell>
          <cell r="AM13">
            <v>5</v>
          </cell>
          <cell r="AN13">
            <v>5</v>
          </cell>
          <cell r="AO13">
            <v>5</v>
          </cell>
          <cell r="AR13">
            <v>5</v>
          </cell>
          <cell r="AS13">
            <v>5</v>
          </cell>
          <cell r="AT13">
            <v>5</v>
          </cell>
          <cell r="AU13">
            <v>5</v>
          </cell>
          <cell r="AV13">
            <v>5</v>
          </cell>
          <cell r="AW13">
            <v>5</v>
          </cell>
          <cell r="AX13">
            <v>5</v>
          </cell>
          <cell r="AY13">
            <v>5</v>
          </cell>
          <cell r="AZ13">
            <v>5</v>
          </cell>
          <cell r="BA13">
            <v>5</v>
          </cell>
          <cell r="BB13">
            <v>5</v>
          </cell>
          <cell r="BC13">
            <v>5</v>
          </cell>
          <cell r="BD13">
            <v>5</v>
          </cell>
          <cell r="BE13">
            <v>5</v>
          </cell>
        </row>
        <row r="14">
          <cell r="AB14">
            <v>5</v>
          </cell>
          <cell r="AC14">
            <v>5</v>
          </cell>
          <cell r="AD14">
            <v>5</v>
          </cell>
          <cell r="AE14">
            <v>5</v>
          </cell>
          <cell r="AF14">
            <v>5</v>
          </cell>
          <cell r="AG14">
            <v>5</v>
          </cell>
          <cell r="AH14">
            <v>5</v>
          </cell>
          <cell r="AI14">
            <v>5</v>
          </cell>
          <cell r="AJ14">
            <v>5</v>
          </cell>
          <cell r="AK14">
            <v>5</v>
          </cell>
          <cell r="AL14">
            <v>5</v>
          </cell>
          <cell r="AM14">
            <v>5</v>
          </cell>
          <cell r="AN14">
            <v>5</v>
          </cell>
          <cell r="AO14">
            <v>5</v>
          </cell>
          <cell r="AR14">
            <v>5</v>
          </cell>
          <cell r="AS14">
            <v>5</v>
          </cell>
          <cell r="AT14">
            <v>5</v>
          </cell>
          <cell r="AU14">
            <v>5</v>
          </cell>
          <cell r="AV14">
            <v>5</v>
          </cell>
          <cell r="AW14">
            <v>5</v>
          </cell>
          <cell r="AX14">
            <v>5</v>
          </cell>
          <cell r="AY14">
            <v>5</v>
          </cell>
          <cell r="AZ14">
            <v>5</v>
          </cell>
          <cell r="BA14">
            <v>5</v>
          </cell>
          <cell r="BB14">
            <v>5</v>
          </cell>
          <cell r="BC14">
            <v>5</v>
          </cell>
          <cell r="BD14">
            <v>5</v>
          </cell>
          <cell r="BE14">
            <v>5</v>
          </cell>
        </row>
        <row r="15">
          <cell r="AB15">
            <v>5</v>
          </cell>
          <cell r="AC15">
            <v>5</v>
          </cell>
          <cell r="AD15">
            <v>5</v>
          </cell>
          <cell r="AE15">
            <v>5</v>
          </cell>
          <cell r="AF15">
            <v>5</v>
          </cell>
          <cell r="AG15">
            <v>5</v>
          </cell>
          <cell r="AH15">
            <v>5</v>
          </cell>
          <cell r="AI15">
            <v>5</v>
          </cell>
          <cell r="AJ15">
            <v>5</v>
          </cell>
          <cell r="AK15">
            <v>5</v>
          </cell>
          <cell r="AL15">
            <v>5</v>
          </cell>
          <cell r="AM15">
            <v>5</v>
          </cell>
          <cell r="AN15">
            <v>5</v>
          </cell>
          <cell r="AO15">
            <v>5</v>
          </cell>
          <cell r="AR15">
            <v>5</v>
          </cell>
          <cell r="AS15">
            <v>5</v>
          </cell>
          <cell r="AT15">
            <v>5</v>
          </cell>
          <cell r="AU15">
            <v>5</v>
          </cell>
          <cell r="AV15">
            <v>5</v>
          </cell>
          <cell r="AW15">
            <v>5</v>
          </cell>
          <cell r="AX15">
            <v>5</v>
          </cell>
          <cell r="AY15">
            <v>5</v>
          </cell>
          <cell r="AZ15">
            <v>5</v>
          </cell>
          <cell r="BA15">
            <v>5</v>
          </cell>
          <cell r="BB15">
            <v>5</v>
          </cell>
          <cell r="BC15">
            <v>5</v>
          </cell>
          <cell r="BD15">
            <v>5</v>
          </cell>
          <cell r="BE15">
            <v>5</v>
          </cell>
        </row>
        <row r="16">
          <cell r="AB16">
            <v>5</v>
          </cell>
          <cell r="AC16">
            <v>5</v>
          </cell>
          <cell r="AD16">
            <v>5</v>
          </cell>
          <cell r="AE16">
            <v>5</v>
          </cell>
          <cell r="AF16">
            <v>5</v>
          </cell>
          <cell r="AG16">
            <v>5</v>
          </cell>
          <cell r="AH16">
            <v>5</v>
          </cell>
          <cell r="AI16">
            <v>5</v>
          </cell>
          <cell r="AJ16">
            <v>5</v>
          </cell>
          <cell r="AK16">
            <v>5</v>
          </cell>
          <cell r="AL16">
            <v>5</v>
          </cell>
          <cell r="AM16">
            <v>5</v>
          </cell>
          <cell r="AN16">
            <v>5</v>
          </cell>
          <cell r="AO16">
            <v>5</v>
          </cell>
          <cell r="AR16">
            <v>5</v>
          </cell>
          <cell r="AS16">
            <v>5</v>
          </cell>
          <cell r="AT16">
            <v>5</v>
          </cell>
          <cell r="AU16">
            <v>5</v>
          </cell>
          <cell r="AV16">
            <v>5</v>
          </cell>
          <cell r="AW16">
            <v>5</v>
          </cell>
          <cell r="AX16">
            <v>5</v>
          </cell>
          <cell r="AY16">
            <v>5</v>
          </cell>
          <cell r="AZ16">
            <v>5</v>
          </cell>
          <cell r="BA16">
            <v>5</v>
          </cell>
          <cell r="BB16">
            <v>5</v>
          </cell>
          <cell r="BC16">
            <v>5</v>
          </cell>
          <cell r="BD16">
            <v>5</v>
          </cell>
          <cell r="BE16">
            <v>5</v>
          </cell>
        </row>
        <row r="17">
          <cell r="AB17">
            <v>5</v>
          </cell>
          <cell r="AC17">
            <v>5</v>
          </cell>
          <cell r="AD17">
            <v>5</v>
          </cell>
          <cell r="AE17">
            <v>5</v>
          </cell>
          <cell r="AF17">
            <v>5</v>
          </cell>
          <cell r="AG17">
            <v>5</v>
          </cell>
          <cell r="AH17">
            <v>5</v>
          </cell>
          <cell r="AI17">
            <v>5</v>
          </cell>
          <cell r="AJ17">
            <v>5</v>
          </cell>
          <cell r="AK17">
            <v>5</v>
          </cell>
          <cell r="AL17">
            <v>5</v>
          </cell>
          <cell r="AM17">
            <v>5</v>
          </cell>
          <cell r="AN17">
            <v>5</v>
          </cell>
          <cell r="AO17">
            <v>5</v>
          </cell>
          <cell r="AR17">
            <v>5</v>
          </cell>
          <cell r="AS17">
            <v>5</v>
          </cell>
          <cell r="AT17">
            <v>5</v>
          </cell>
          <cell r="AU17">
            <v>5</v>
          </cell>
          <cell r="AV17">
            <v>5</v>
          </cell>
          <cell r="AW17">
            <v>5</v>
          </cell>
          <cell r="AX17">
            <v>5</v>
          </cell>
          <cell r="AY17">
            <v>5</v>
          </cell>
          <cell r="AZ17">
            <v>5</v>
          </cell>
          <cell r="BA17">
            <v>5</v>
          </cell>
          <cell r="BB17">
            <v>5</v>
          </cell>
          <cell r="BC17">
            <v>5</v>
          </cell>
          <cell r="BD17">
            <v>5</v>
          </cell>
          <cell r="BE17">
            <v>5</v>
          </cell>
        </row>
        <row r="18">
          <cell r="AB18">
            <v>5</v>
          </cell>
          <cell r="AC18">
            <v>5</v>
          </cell>
          <cell r="AD18">
            <v>5</v>
          </cell>
          <cell r="AE18">
            <v>5</v>
          </cell>
          <cell r="AF18">
            <v>5</v>
          </cell>
          <cell r="AG18">
            <v>5</v>
          </cell>
          <cell r="AH18">
            <v>5</v>
          </cell>
          <cell r="AI18">
            <v>5</v>
          </cell>
          <cell r="AJ18">
            <v>5</v>
          </cell>
          <cell r="AK18">
            <v>5</v>
          </cell>
          <cell r="AL18">
            <v>5</v>
          </cell>
          <cell r="AM18">
            <v>5</v>
          </cell>
          <cell r="AN18">
            <v>5</v>
          </cell>
          <cell r="AO18">
            <v>5</v>
          </cell>
          <cell r="AR18">
            <v>5</v>
          </cell>
          <cell r="AS18">
            <v>5</v>
          </cell>
          <cell r="AT18">
            <v>5</v>
          </cell>
          <cell r="AU18">
            <v>5</v>
          </cell>
          <cell r="AV18">
            <v>5</v>
          </cell>
          <cell r="AW18">
            <v>5</v>
          </cell>
          <cell r="AX18">
            <v>5</v>
          </cell>
          <cell r="AY18">
            <v>5</v>
          </cell>
          <cell r="AZ18">
            <v>5</v>
          </cell>
          <cell r="BA18">
            <v>5</v>
          </cell>
          <cell r="BB18">
            <v>5</v>
          </cell>
          <cell r="BC18">
            <v>5</v>
          </cell>
          <cell r="BD18">
            <v>5</v>
          </cell>
          <cell r="BE18">
            <v>5</v>
          </cell>
        </row>
        <row r="19">
          <cell r="AB19">
            <v>5</v>
          </cell>
          <cell r="AC19">
            <v>5</v>
          </cell>
          <cell r="AD19">
            <v>5</v>
          </cell>
          <cell r="AE19">
            <v>5</v>
          </cell>
          <cell r="AF19">
            <v>5</v>
          </cell>
          <cell r="AG19">
            <v>5</v>
          </cell>
          <cell r="AH19">
            <v>5</v>
          </cell>
          <cell r="AI19">
            <v>5</v>
          </cell>
          <cell r="AJ19">
            <v>5</v>
          </cell>
          <cell r="AK19">
            <v>5</v>
          </cell>
          <cell r="AL19">
            <v>5</v>
          </cell>
          <cell r="AM19">
            <v>5</v>
          </cell>
          <cell r="AN19">
            <v>5</v>
          </cell>
          <cell r="AO19">
            <v>5</v>
          </cell>
          <cell r="AR19">
            <v>5</v>
          </cell>
          <cell r="AS19">
            <v>5</v>
          </cell>
          <cell r="AT19">
            <v>5</v>
          </cell>
          <cell r="AU19">
            <v>5</v>
          </cell>
          <cell r="AV19">
            <v>5</v>
          </cell>
          <cell r="AW19">
            <v>5</v>
          </cell>
          <cell r="AX19">
            <v>5</v>
          </cell>
          <cell r="AY19">
            <v>5</v>
          </cell>
          <cell r="AZ19">
            <v>5</v>
          </cell>
          <cell r="BA19">
            <v>5</v>
          </cell>
          <cell r="BB19">
            <v>5</v>
          </cell>
          <cell r="BC19">
            <v>5</v>
          </cell>
          <cell r="BD19">
            <v>5</v>
          </cell>
          <cell r="BE19">
            <v>5</v>
          </cell>
        </row>
        <row r="20">
          <cell r="AB20">
            <v>5</v>
          </cell>
          <cell r="AC20">
            <v>5</v>
          </cell>
          <cell r="AD20">
            <v>5</v>
          </cell>
          <cell r="AE20">
            <v>5</v>
          </cell>
          <cell r="AF20">
            <v>5</v>
          </cell>
          <cell r="AG20">
            <v>5</v>
          </cell>
          <cell r="AH20">
            <v>5</v>
          </cell>
          <cell r="AI20">
            <v>5</v>
          </cell>
          <cell r="AJ20">
            <v>5</v>
          </cell>
          <cell r="AK20">
            <v>5</v>
          </cell>
          <cell r="AL20">
            <v>5</v>
          </cell>
          <cell r="AM20">
            <v>5</v>
          </cell>
          <cell r="AN20">
            <v>5</v>
          </cell>
          <cell r="AO20">
            <v>5</v>
          </cell>
          <cell r="AR20">
            <v>5</v>
          </cell>
          <cell r="AS20">
            <v>5</v>
          </cell>
          <cell r="AT20">
            <v>5</v>
          </cell>
          <cell r="AU20">
            <v>5</v>
          </cell>
          <cell r="AV20">
            <v>5</v>
          </cell>
          <cell r="AW20">
            <v>5</v>
          </cell>
          <cell r="AX20">
            <v>5</v>
          </cell>
          <cell r="AY20">
            <v>5</v>
          </cell>
          <cell r="AZ20">
            <v>5</v>
          </cell>
          <cell r="BA20">
            <v>5</v>
          </cell>
          <cell r="BB20">
            <v>5</v>
          </cell>
          <cell r="BC20">
            <v>5</v>
          </cell>
          <cell r="BD20">
            <v>5</v>
          </cell>
          <cell r="BE20">
            <v>5</v>
          </cell>
        </row>
        <row r="21">
          <cell r="AB21">
            <v>5</v>
          </cell>
          <cell r="AC21">
            <v>5</v>
          </cell>
          <cell r="AD21">
            <v>5</v>
          </cell>
          <cell r="AE21">
            <v>5</v>
          </cell>
          <cell r="AF21">
            <v>5</v>
          </cell>
          <cell r="AG21">
            <v>5</v>
          </cell>
          <cell r="AH21">
            <v>5</v>
          </cell>
          <cell r="AI21">
            <v>5</v>
          </cell>
          <cell r="AJ21">
            <v>5</v>
          </cell>
          <cell r="AK21">
            <v>5</v>
          </cell>
          <cell r="AL21">
            <v>5</v>
          </cell>
          <cell r="AM21">
            <v>5</v>
          </cell>
          <cell r="AN21">
            <v>5</v>
          </cell>
          <cell r="AO21">
            <v>5</v>
          </cell>
          <cell r="AR21">
            <v>5</v>
          </cell>
          <cell r="AS21">
            <v>5</v>
          </cell>
          <cell r="AT21">
            <v>5</v>
          </cell>
          <cell r="AU21">
            <v>5</v>
          </cell>
          <cell r="AV21">
            <v>5</v>
          </cell>
          <cell r="AW21">
            <v>5</v>
          </cell>
          <cell r="AX21">
            <v>5</v>
          </cell>
          <cell r="AY21">
            <v>5</v>
          </cell>
          <cell r="AZ21">
            <v>5</v>
          </cell>
          <cell r="BA21">
            <v>5</v>
          </cell>
          <cell r="BB21">
            <v>5</v>
          </cell>
          <cell r="BC21">
            <v>5</v>
          </cell>
          <cell r="BD21">
            <v>5</v>
          </cell>
          <cell r="BE21">
            <v>5</v>
          </cell>
        </row>
        <row r="22">
          <cell r="AB22">
            <v>5</v>
          </cell>
          <cell r="AC22">
            <v>5</v>
          </cell>
          <cell r="AD22">
            <v>5</v>
          </cell>
          <cell r="AE22">
            <v>5</v>
          </cell>
          <cell r="AF22">
            <v>5</v>
          </cell>
          <cell r="AG22">
            <v>5</v>
          </cell>
          <cell r="AH22">
            <v>5</v>
          </cell>
          <cell r="AI22">
            <v>5</v>
          </cell>
          <cell r="AJ22">
            <v>5</v>
          </cell>
          <cell r="AK22">
            <v>5</v>
          </cell>
          <cell r="AL22">
            <v>5</v>
          </cell>
          <cell r="AM22">
            <v>5</v>
          </cell>
          <cell r="AN22">
            <v>5</v>
          </cell>
          <cell r="AO22">
            <v>5</v>
          </cell>
          <cell r="AR22">
            <v>5</v>
          </cell>
          <cell r="AS22">
            <v>5</v>
          </cell>
          <cell r="AT22">
            <v>5</v>
          </cell>
          <cell r="AU22">
            <v>5</v>
          </cell>
          <cell r="AV22">
            <v>5</v>
          </cell>
          <cell r="AW22">
            <v>5</v>
          </cell>
          <cell r="AX22">
            <v>5</v>
          </cell>
          <cell r="AY22">
            <v>5</v>
          </cell>
          <cell r="AZ22">
            <v>5</v>
          </cell>
          <cell r="BA22">
            <v>5</v>
          </cell>
          <cell r="BB22">
            <v>5</v>
          </cell>
          <cell r="BC22">
            <v>5</v>
          </cell>
          <cell r="BD22">
            <v>5</v>
          </cell>
          <cell r="BE22">
            <v>5</v>
          </cell>
        </row>
        <row r="23">
          <cell r="AB23">
            <v>5</v>
          </cell>
          <cell r="AC23">
            <v>5</v>
          </cell>
          <cell r="AD23">
            <v>5</v>
          </cell>
          <cell r="AE23">
            <v>5</v>
          </cell>
          <cell r="AF23">
            <v>5</v>
          </cell>
          <cell r="AG23">
            <v>5</v>
          </cell>
          <cell r="AH23">
            <v>5</v>
          </cell>
          <cell r="AI23">
            <v>5</v>
          </cell>
          <cell r="AJ23">
            <v>5</v>
          </cell>
          <cell r="AK23">
            <v>5</v>
          </cell>
          <cell r="AL23">
            <v>5</v>
          </cell>
          <cell r="AM23">
            <v>5</v>
          </cell>
          <cell r="AN23">
            <v>5</v>
          </cell>
          <cell r="AO23">
            <v>5</v>
          </cell>
          <cell r="AR23">
            <v>5</v>
          </cell>
          <cell r="AS23">
            <v>5</v>
          </cell>
          <cell r="AT23">
            <v>5</v>
          </cell>
          <cell r="AU23">
            <v>5</v>
          </cell>
          <cell r="AV23">
            <v>5</v>
          </cell>
          <cell r="AW23">
            <v>5</v>
          </cell>
          <cell r="AX23">
            <v>5</v>
          </cell>
          <cell r="AY23">
            <v>5</v>
          </cell>
          <cell r="AZ23">
            <v>5</v>
          </cell>
          <cell r="BA23">
            <v>5</v>
          </cell>
          <cell r="BB23">
            <v>5</v>
          </cell>
          <cell r="BC23">
            <v>5</v>
          </cell>
          <cell r="BD23">
            <v>5</v>
          </cell>
          <cell r="BE23">
            <v>5</v>
          </cell>
        </row>
        <row r="24">
          <cell r="AB24">
            <v>5</v>
          </cell>
          <cell r="AC24">
            <v>5</v>
          </cell>
          <cell r="AD24">
            <v>5</v>
          </cell>
          <cell r="AE24">
            <v>5</v>
          </cell>
          <cell r="AF24">
            <v>5</v>
          </cell>
          <cell r="AG24">
            <v>5</v>
          </cell>
          <cell r="AH24">
            <v>5</v>
          </cell>
          <cell r="AI24">
            <v>5</v>
          </cell>
          <cell r="AJ24">
            <v>5</v>
          </cell>
          <cell r="AK24">
            <v>5</v>
          </cell>
          <cell r="AL24">
            <v>5</v>
          </cell>
          <cell r="AM24">
            <v>5</v>
          </cell>
          <cell r="AN24">
            <v>5</v>
          </cell>
          <cell r="AO24">
            <v>5</v>
          </cell>
          <cell r="AR24">
            <v>5</v>
          </cell>
          <cell r="AS24">
            <v>5</v>
          </cell>
          <cell r="AT24">
            <v>5</v>
          </cell>
          <cell r="AU24">
            <v>5</v>
          </cell>
          <cell r="AV24">
            <v>5</v>
          </cell>
          <cell r="AW24">
            <v>5</v>
          </cell>
          <cell r="AX24">
            <v>5</v>
          </cell>
          <cell r="AY24">
            <v>5</v>
          </cell>
          <cell r="AZ24">
            <v>5</v>
          </cell>
          <cell r="BA24">
            <v>5</v>
          </cell>
          <cell r="BB24">
            <v>5</v>
          </cell>
          <cell r="BC24">
            <v>5</v>
          </cell>
          <cell r="BD24">
            <v>5</v>
          </cell>
          <cell r="BE24">
            <v>5</v>
          </cell>
        </row>
        <row r="25">
          <cell r="AB25">
            <v>5</v>
          </cell>
          <cell r="AC25">
            <v>5</v>
          </cell>
          <cell r="AD25">
            <v>5</v>
          </cell>
          <cell r="AE25">
            <v>5</v>
          </cell>
          <cell r="AF25">
            <v>5</v>
          </cell>
          <cell r="AG25">
            <v>5</v>
          </cell>
          <cell r="AH25">
            <v>5</v>
          </cell>
          <cell r="AI25">
            <v>5</v>
          </cell>
          <cell r="AJ25">
            <v>5</v>
          </cell>
          <cell r="AK25">
            <v>5</v>
          </cell>
          <cell r="AL25">
            <v>5</v>
          </cell>
          <cell r="AM25">
            <v>5</v>
          </cell>
          <cell r="AN25">
            <v>5</v>
          </cell>
          <cell r="AO25">
            <v>5</v>
          </cell>
          <cell r="AR25">
            <v>5</v>
          </cell>
          <cell r="AS25">
            <v>5</v>
          </cell>
          <cell r="AT25">
            <v>5</v>
          </cell>
          <cell r="AU25">
            <v>5</v>
          </cell>
          <cell r="AV25">
            <v>5</v>
          </cell>
          <cell r="AW25">
            <v>5</v>
          </cell>
          <cell r="AX25">
            <v>5</v>
          </cell>
          <cell r="AY25">
            <v>5</v>
          </cell>
          <cell r="AZ25">
            <v>5</v>
          </cell>
          <cell r="BA25">
            <v>5</v>
          </cell>
          <cell r="BB25">
            <v>5</v>
          </cell>
          <cell r="BC25">
            <v>5</v>
          </cell>
          <cell r="BD25">
            <v>5</v>
          </cell>
          <cell r="BE25">
            <v>5</v>
          </cell>
        </row>
        <row r="26">
          <cell r="AB26">
            <v>5</v>
          </cell>
          <cell r="AC26">
            <v>5</v>
          </cell>
          <cell r="AD26">
            <v>5</v>
          </cell>
          <cell r="AE26">
            <v>5</v>
          </cell>
          <cell r="AF26">
            <v>5</v>
          </cell>
          <cell r="AG26">
            <v>5</v>
          </cell>
          <cell r="AH26">
            <v>5</v>
          </cell>
          <cell r="AI26">
            <v>5</v>
          </cell>
          <cell r="AJ26">
            <v>5</v>
          </cell>
          <cell r="AK26">
            <v>5</v>
          </cell>
          <cell r="AL26">
            <v>5</v>
          </cell>
          <cell r="AM26">
            <v>5</v>
          </cell>
          <cell r="AN26">
            <v>5</v>
          </cell>
          <cell r="AO26">
            <v>5</v>
          </cell>
          <cell r="AR26">
            <v>5</v>
          </cell>
          <cell r="AS26">
            <v>5</v>
          </cell>
          <cell r="AT26">
            <v>5</v>
          </cell>
          <cell r="AU26">
            <v>5</v>
          </cell>
          <cell r="AV26">
            <v>5</v>
          </cell>
          <cell r="AW26">
            <v>5</v>
          </cell>
          <cell r="AX26">
            <v>5</v>
          </cell>
          <cell r="AY26">
            <v>5</v>
          </cell>
          <cell r="AZ26">
            <v>5</v>
          </cell>
          <cell r="BA26">
            <v>5</v>
          </cell>
          <cell r="BB26">
            <v>5</v>
          </cell>
          <cell r="BC26">
            <v>5</v>
          </cell>
          <cell r="BD26">
            <v>5</v>
          </cell>
          <cell r="BE26">
            <v>5</v>
          </cell>
        </row>
        <row r="27">
          <cell r="AB27">
            <v>5</v>
          </cell>
          <cell r="AC27">
            <v>5</v>
          </cell>
          <cell r="AD27">
            <v>5</v>
          </cell>
          <cell r="AE27">
            <v>5</v>
          </cell>
          <cell r="AF27">
            <v>5</v>
          </cell>
          <cell r="AG27">
            <v>5</v>
          </cell>
          <cell r="AH27">
            <v>5</v>
          </cell>
          <cell r="AI27">
            <v>5</v>
          </cell>
          <cell r="AJ27">
            <v>5</v>
          </cell>
          <cell r="AK27">
            <v>5</v>
          </cell>
          <cell r="AL27">
            <v>5</v>
          </cell>
          <cell r="AM27">
            <v>5</v>
          </cell>
          <cell r="AN27">
            <v>5</v>
          </cell>
          <cell r="AO27">
            <v>5</v>
          </cell>
          <cell r="AR27">
            <v>5</v>
          </cell>
          <cell r="AS27">
            <v>5</v>
          </cell>
          <cell r="AT27">
            <v>5</v>
          </cell>
          <cell r="AU27">
            <v>5</v>
          </cell>
          <cell r="AV27">
            <v>5</v>
          </cell>
          <cell r="AW27">
            <v>5</v>
          </cell>
          <cell r="AX27">
            <v>5</v>
          </cell>
          <cell r="AY27">
            <v>5</v>
          </cell>
          <cell r="AZ27">
            <v>5</v>
          </cell>
          <cell r="BA27">
            <v>5</v>
          </cell>
          <cell r="BB27">
            <v>5</v>
          </cell>
          <cell r="BC27">
            <v>5</v>
          </cell>
          <cell r="BD27">
            <v>5</v>
          </cell>
          <cell r="BE27">
            <v>5</v>
          </cell>
        </row>
        <row r="28">
          <cell r="AB28">
            <v>5</v>
          </cell>
          <cell r="AC28">
            <v>5</v>
          </cell>
          <cell r="AD28">
            <v>5</v>
          </cell>
          <cell r="AE28">
            <v>5</v>
          </cell>
          <cell r="AF28">
            <v>5</v>
          </cell>
          <cell r="AG28">
            <v>5</v>
          </cell>
          <cell r="AH28">
            <v>5</v>
          </cell>
          <cell r="AI28">
            <v>5</v>
          </cell>
          <cell r="AJ28">
            <v>5</v>
          </cell>
          <cell r="AK28">
            <v>5</v>
          </cell>
          <cell r="AL28">
            <v>5</v>
          </cell>
          <cell r="AM28">
            <v>5</v>
          </cell>
          <cell r="AN28">
            <v>5</v>
          </cell>
          <cell r="AO28">
            <v>5</v>
          </cell>
          <cell r="AR28">
            <v>5</v>
          </cell>
          <cell r="AS28">
            <v>5</v>
          </cell>
          <cell r="AT28">
            <v>5</v>
          </cell>
          <cell r="AU28">
            <v>5</v>
          </cell>
          <cell r="AV28">
            <v>5</v>
          </cell>
          <cell r="AW28">
            <v>5</v>
          </cell>
          <cell r="AX28">
            <v>5</v>
          </cell>
          <cell r="AY28">
            <v>5</v>
          </cell>
          <cell r="AZ28">
            <v>5</v>
          </cell>
          <cell r="BA28">
            <v>5</v>
          </cell>
          <cell r="BB28">
            <v>5</v>
          </cell>
          <cell r="BC28">
            <v>5</v>
          </cell>
          <cell r="BD28">
            <v>5</v>
          </cell>
          <cell r="BE28">
            <v>5</v>
          </cell>
        </row>
        <row r="29">
          <cell r="AB29">
            <v>5</v>
          </cell>
          <cell r="AC29">
            <v>5</v>
          </cell>
          <cell r="AD29">
            <v>5</v>
          </cell>
          <cell r="AE29">
            <v>5</v>
          </cell>
          <cell r="AF29">
            <v>5</v>
          </cell>
          <cell r="AG29">
            <v>5</v>
          </cell>
          <cell r="AH29">
            <v>5</v>
          </cell>
          <cell r="AI29">
            <v>5</v>
          </cell>
          <cell r="AJ29">
            <v>5</v>
          </cell>
          <cell r="AK29">
            <v>5</v>
          </cell>
          <cell r="AL29">
            <v>5</v>
          </cell>
          <cell r="AM29">
            <v>5</v>
          </cell>
          <cell r="AN29">
            <v>5</v>
          </cell>
          <cell r="AO29">
            <v>5</v>
          </cell>
          <cell r="AR29">
            <v>5</v>
          </cell>
          <cell r="AS29">
            <v>5</v>
          </cell>
          <cell r="AT29">
            <v>5</v>
          </cell>
          <cell r="AU29">
            <v>5</v>
          </cell>
          <cell r="AV29">
            <v>5</v>
          </cell>
          <cell r="AW29">
            <v>5</v>
          </cell>
          <cell r="AX29">
            <v>5</v>
          </cell>
          <cell r="AY29">
            <v>5</v>
          </cell>
          <cell r="AZ29">
            <v>5</v>
          </cell>
          <cell r="BA29">
            <v>5</v>
          </cell>
          <cell r="BB29">
            <v>5</v>
          </cell>
          <cell r="BC29">
            <v>5</v>
          </cell>
          <cell r="BD29">
            <v>5</v>
          </cell>
          <cell r="BE29">
            <v>5</v>
          </cell>
        </row>
        <row r="30">
          <cell r="AB30">
            <v>5</v>
          </cell>
          <cell r="AC30">
            <v>5</v>
          </cell>
          <cell r="AD30">
            <v>5</v>
          </cell>
          <cell r="AE30">
            <v>5</v>
          </cell>
          <cell r="AF30">
            <v>5</v>
          </cell>
          <cell r="AG30">
            <v>5</v>
          </cell>
          <cell r="AH30">
            <v>5</v>
          </cell>
          <cell r="AI30">
            <v>5</v>
          </cell>
          <cell r="AJ30">
            <v>5</v>
          </cell>
          <cell r="AK30">
            <v>5</v>
          </cell>
          <cell r="AL30">
            <v>5</v>
          </cell>
          <cell r="AM30">
            <v>5</v>
          </cell>
          <cell r="AN30">
            <v>5</v>
          </cell>
          <cell r="AO30">
            <v>5</v>
          </cell>
          <cell r="AR30">
            <v>5</v>
          </cell>
          <cell r="AS30">
            <v>5</v>
          </cell>
          <cell r="AT30">
            <v>5</v>
          </cell>
          <cell r="AU30">
            <v>5</v>
          </cell>
          <cell r="AV30">
            <v>5</v>
          </cell>
          <cell r="AW30">
            <v>5</v>
          </cell>
          <cell r="AX30">
            <v>5</v>
          </cell>
          <cell r="AY30">
            <v>5</v>
          </cell>
          <cell r="AZ30">
            <v>5</v>
          </cell>
          <cell r="BA30">
            <v>5</v>
          </cell>
          <cell r="BB30">
            <v>5</v>
          </cell>
          <cell r="BC30">
            <v>5</v>
          </cell>
          <cell r="BD30">
            <v>5</v>
          </cell>
          <cell r="BE30">
            <v>5</v>
          </cell>
        </row>
        <row r="31">
          <cell r="AB31">
            <v>5</v>
          </cell>
          <cell r="AC31">
            <v>5</v>
          </cell>
          <cell r="AD31">
            <v>5</v>
          </cell>
          <cell r="AE31">
            <v>5</v>
          </cell>
          <cell r="AF31">
            <v>5</v>
          </cell>
          <cell r="AG31">
            <v>5</v>
          </cell>
          <cell r="AH31">
            <v>5</v>
          </cell>
          <cell r="AI31">
            <v>5</v>
          </cell>
          <cell r="AJ31">
            <v>5</v>
          </cell>
          <cell r="AK31">
            <v>5</v>
          </cell>
          <cell r="AL31">
            <v>5</v>
          </cell>
          <cell r="AM31">
            <v>5</v>
          </cell>
          <cell r="AN31">
            <v>5</v>
          </cell>
          <cell r="AO31">
            <v>5</v>
          </cell>
          <cell r="AR31">
            <v>5</v>
          </cell>
          <cell r="AS31">
            <v>5</v>
          </cell>
          <cell r="AT31">
            <v>5</v>
          </cell>
          <cell r="AU31">
            <v>5</v>
          </cell>
          <cell r="AV31">
            <v>5</v>
          </cell>
          <cell r="AW31">
            <v>5</v>
          </cell>
          <cell r="AX31">
            <v>5</v>
          </cell>
          <cell r="AY31">
            <v>5</v>
          </cell>
          <cell r="AZ31">
            <v>5</v>
          </cell>
          <cell r="BA31">
            <v>5</v>
          </cell>
          <cell r="BB31">
            <v>5</v>
          </cell>
          <cell r="BC31">
            <v>5</v>
          </cell>
          <cell r="BD31">
            <v>5</v>
          </cell>
          <cell r="BE31">
            <v>5</v>
          </cell>
        </row>
        <row r="32">
          <cell r="AB32">
            <v>5</v>
          </cell>
          <cell r="AC32">
            <v>5</v>
          </cell>
          <cell r="AD32">
            <v>5</v>
          </cell>
          <cell r="AE32">
            <v>5</v>
          </cell>
          <cell r="AF32">
            <v>5</v>
          </cell>
          <cell r="AG32">
            <v>5</v>
          </cell>
          <cell r="AH32">
            <v>5</v>
          </cell>
          <cell r="AI32">
            <v>5</v>
          </cell>
          <cell r="AJ32">
            <v>5</v>
          </cell>
          <cell r="AK32">
            <v>5</v>
          </cell>
          <cell r="AL32">
            <v>5</v>
          </cell>
          <cell r="AM32">
            <v>5</v>
          </cell>
          <cell r="AN32">
            <v>5</v>
          </cell>
          <cell r="AO32">
            <v>5</v>
          </cell>
          <cell r="AR32">
            <v>5</v>
          </cell>
          <cell r="AS32">
            <v>5</v>
          </cell>
          <cell r="AT32">
            <v>5</v>
          </cell>
          <cell r="AU32">
            <v>5</v>
          </cell>
          <cell r="AV32">
            <v>5</v>
          </cell>
          <cell r="AW32">
            <v>5</v>
          </cell>
          <cell r="AX32">
            <v>5</v>
          </cell>
          <cell r="AY32">
            <v>5</v>
          </cell>
          <cell r="AZ32">
            <v>5</v>
          </cell>
          <cell r="BA32">
            <v>5</v>
          </cell>
          <cell r="BB32">
            <v>5</v>
          </cell>
          <cell r="BC32">
            <v>5</v>
          </cell>
          <cell r="BD32">
            <v>5</v>
          </cell>
          <cell r="BE32">
            <v>5</v>
          </cell>
        </row>
        <row r="33">
          <cell r="AB33">
            <v>5</v>
          </cell>
          <cell r="AC33">
            <v>5</v>
          </cell>
          <cell r="AD33">
            <v>5</v>
          </cell>
          <cell r="AE33">
            <v>5</v>
          </cell>
          <cell r="AF33">
            <v>5</v>
          </cell>
          <cell r="AG33">
            <v>5</v>
          </cell>
          <cell r="AH33">
            <v>5</v>
          </cell>
          <cell r="AI33">
            <v>5</v>
          </cell>
          <cell r="AJ33">
            <v>5</v>
          </cell>
          <cell r="AK33">
            <v>5</v>
          </cell>
          <cell r="AL33">
            <v>5</v>
          </cell>
          <cell r="AM33">
            <v>5</v>
          </cell>
          <cell r="AN33">
            <v>5</v>
          </cell>
          <cell r="AO33">
            <v>5</v>
          </cell>
          <cell r="AR33">
            <v>5</v>
          </cell>
          <cell r="AS33">
            <v>5</v>
          </cell>
          <cell r="AT33">
            <v>5</v>
          </cell>
          <cell r="AU33">
            <v>5</v>
          </cell>
          <cell r="AV33">
            <v>5</v>
          </cell>
          <cell r="AW33">
            <v>5</v>
          </cell>
          <cell r="AX33">
            <v>5</v>
          </cell>
          <cell r="AY33">
            <v>5</v>
          </cell>
          <cell r="AZ33">
            <v>5</v>
          </cell>
          <cell r="BA33">
            <v>5</v>
          </cell>
          <cell r="BB33">
            <v>5</v>
          </cell>
          <cell r="BC33">
            <v>5</v>
          </cell>
          <cell r="BD33">
            <v>5</v>
          </cell>
          <cell r="BE33">
            <v>5</v>
          </cell>
        </row>
        <row r="34">
          <cell r="AB34">
            <v>5</v>
          </cell>
          <cell r="AC34">
            <v>5</v>
          </cell>
          <cell r="AD34">
            <v>5</v>
          </cell>
          <cell r="AE34">
            <v>5</v>
          </cell>
          <cell r="AF34">
            <v>5</v>
          </cell>
          <cell r="AG34">
            <v>5</v>
          </cell>
          <cell r="AH34">
            <v>5</v>
          </cell>
          <cell r="AI34">
            <v>5</v>
          </cell>
          <cell r="AJ34">
            <v>5</v>
          </cell>
          <cell r="AK34">
            <v>5</v>
          </cell>
          <cell r="AL34">
            <v>5</v>
          </cell>
          <cell r="AM34">
            <v>5</v>
          </cell>
          <cell r="AN34">
            <v>5</v>
          </cell>
          <cell r="AO34">
            <v>5</v>
          </cell>
          <cell r="AR34">
            <v>5</v>
          </cell>
          <cell r="AS34">
            <v>5</v>
          </cell>
          <cell r="AT34">
            <v>5</v>
          </cell>
          <cell r="AU34">
            <v>5</v>
          </cell>
          <cell r="AV34">
            <v>5</v>
          </cell>
          <cell r="AW34">
            <v>5</v>
          </cell>
          <cell r="AX34">
            <v>5</v>
          </cell>
          <cell r="AY34">
            <v>5</v>
          </cell>
          <cell r="AZ34">
            <v>5</v>
          </cell>
          <cell r="BA34">
            <v>5</v>
          </cell>
          <cell r="BB34">
            <v>5</v>
          </cell>
          <cell r="BC34">
            <v>5</v>
          </cell>
          <cell r="BD34">
            <v>5</v>
          </cell>
          <cell r="BE34">
            <v>5</v>
          </cell>
        </row>
        <row r="35">
          <cell r="AB35">
            <v>5</v>
          </cell>
          <cell r="AC35">
            <v>5</v>
          </cell>
          <cell r="AD35">
            <v>5</v>
          </cell>
          <cell r="AE35">
            <v>5</v>
          </cell>
          <cell r="AF35">
            <v>5</v>
          </cell>
          <cell r="AG35">
            <v>5</v>
          </cell>
          <cell r="AH35">
            <v>5</v>
          </cell>
          <cell r="AI35">
            <v>5</v>
          </cell>
          <cell r="AJ35">
            <v>5</v>
          </cell>
          <cell r="AK35">
            <v>5</v>
          </cell>
          <cell r="AL35">
            <v>5</v>
          </cell>
          <cell r="AM35">
            <v>5</v>
          </cell>
          <cell r="AN35">
            <v>5</v>
          </cell>
          <cell r="AO35">
            <v>5</v>
          </cell>
          <cell r="AR35">
            <v>5</v>
          </cell>
          <cell r="AS35">
            <v>5</v>
          </cell>
          <cell r="AT35">
            <v>5</v>
          </cell>
          <cell r="AU35">
            <v>5</v>
          </cell>
          <cell r="AV35">
            <v>5</v>
          </cell>
          <cell r="AW35">
            <v>5</v>
          </cell>
          <cell r="AX35">
            <v>5</v>
          </cell>
          <cell r="AY35">
            <v>5</v>
          </cell>
          <cell r="AZ35">
            <v>5</v>
          </cell>
          <cell r="BA35">
            <v>5</v>
          </cell>
          <cell r="BB35">
            <v>5</v>
          </cell>
          <cell r="BC35">
            <v>5</v>
          </cell>
          <cell r="BD35">
            <v>5</v>
          </cell>
          <cell r="BE35">
            <v>5</v>
          </cell>
        </row>
        <row r="36">
          <cell r="AB36">
            <v>5</v>
          </cell>
          <cell r="AC36">
            <v>5</v>
          </cell>
          <cell r="AD36">
            <v>5</v>
          </cell>
          <cell r="AE36">
            <v>5</v>
          </cell>
          <cell r="AF36">
            <v>5</v>
          </cell>
          <cell r="AG36">
            <v>5</v>
          </cell>
          <cell r="AH36">
            <v>5</v>
          </cell>
          <cell r="AI36">
            <v>5</v>
          </cell>
          <cell r="AJ36">
            <v>5</v>
          </cell>
          <cell r="AK36">
            <v>5</v>
          </cell>
          <cell r="AL36">
            <v>5</v>
          </cell>
          <cell r="AM36">
            <v>5</v>
          </cell>
          <cell r="AN36">
            <v>5</v>
          </cell>
          <cell r="AO36">
            <v>5</v>
          </cell>
          <cell r="AR36">
            <v>5</v>
          </cell>
          <cell r="AS36">
            <v>5</v>
          </cell>
          <cell r="AT36">
            <v>5</v>
          </cell>
          <cell r="AU36">
            <v>5</v>
          </cell>
          <cell r="AV36">
            <v>5</v>
          </cell>
          <cell r="AW36">
            <v>5</v>
          </cell>
          <cell r="AX36">
            <v>5</v>
          </cell>
          <cell r="AY36">
            <v>5</v>
          </cell>
          <cell r="AZ36">
            <v>5</v>
          </cell>
          <cell r="BA36">
            <v>5</v>
          </cell>
          <cell r="BB36">
            <v>5</v>
          </cell>
          <cell r="BC36">
            <v>5</v>
          </cell>
          <cell r="BD36">
            <v>5</v>
          </cell>
          <cell r="BE36">
            <v>5</v>
          </cell>
        </row>
        <row r="37">
          <cell r="AB37">
            <v>5</v>
          </cell>
          <cell r="AC37">
            <v>5</v>
          </cell>
          <cell r="AD37">
            <v>5</v>
          </cell>
          <cell r="AE37">
            <v>5</v>
          </cell>
          <cell r="AF37">
            <v>5</v>
          </cell>
          <cell r="AG37">
            <v>5</v>
          </cell>
          <cell r="AH37">
            <v>5</v>
          </cell>
          <cell r="AI37">
            <v>5</v>
          </cell>
          <cell r="AJ37">
            <v>5</v>
          </cell>
          <cell r="AK37">
            <v>5</v>
          </cell>
          <cell r="AL37">
            <v>5</v>
          </cell>
          <cell r="AM37">
            <v>5</v>
          </cell>
          <cell r="AN37">
            <v>5</v>
          </cell>
          <cell r="AO37">
            <v>5</v>
          </cell>
          <cell r="AR37">
            <v>5</v>
          </cell>
          <cell r="AS37">
            <v>5</v>
          </cell>
          <cell r="AT37">
            <v>5</v>
          </cell>
          <cell r="AU37">
            <v>5</v>
          </cell>
          <cell r="AV37">
            <v>5</v>
          </cell>
          <cell r="AW37">
            <v>5</v>
          </cell>
          <cell r="AX37">
            <v>5</v>
          </cell>
          <cell r="AY37">
            <v>5</v>
          </cell>
          <cell r="AZ37">
            <v>5</v>
          </cell>
          <cell r="BA37">
            <v>5</v>
          </cell>
          <cell r="BB37">
            <v>5</v>
          </cell>
          <cell r="BC37">
            <v>5</v>
          </cell>
          <cell r="BD37">
            <v>5</v>
          </cell>
          <cell r="BE37">
            <v>5</v>
          </cell>
        </row>
        <row r="38">
          <cell r="AB38">
            <v>5</v>
          </cell>
          <cell r="AC38">
            <v>5</v>
          </cell>
          <cell r="AD38">
            <v>5</v>
          </cell>
          <cell r="AE38">
            <v>5</v>
          </cell>
          <cell r="AF38">
            <v>5</v>
          </cell>
          <cell r="AG38">
            <v>5</v>
          </cell>
          <cell r="AH38">
            <v>5</v>
          </cell>
          <cell r="AI38">
            <v>5</v>
          </cell>
          <cell r="AJ38">
            <v>5</v>
          </cell>
          <cell r="AK38">
            <v>5</v>
          </cell>
          <cell r="AL38">
            <v>5</v>
          </cell>
          <cell r="AM38">
            <v>5</v>
          </cell>
          <cell r="AN38">
            <v>5</v>
          </cell>
          <cell r="AO38">
            <v>5</v>
          </cell>
          <cell r="AR38">
            <v>5</v>
          </cell>
          <cell r="AS38">
            <v>5</v>
          </cell>
          <cell r="AT38">
            <v>5</v>
          </cell>
          <cell r="AU38">
            <v>5</v>
          </cell>
          <cell r="AV38">
            <v>5</v>
          </cell>
          <cell r="AW38">
            <v>5</v>
          </cell>
          <cell r="AX38">
            <v>5</v>
          </cell>
          <cell r="AY38">
            <v>5</v>
          </cell>
          <cell r="AZ38">
            <v>5</v>
          </cell>
          <cell r="BA38">
            <v>5</v>
          </cell>
          <cell r="BB38">
            <v>5</v>
          </cell>
          <cell r="BC38">
            <v>5</v>
          </cell>
          <cell r="BD38">
            <v>5</v>
          </cell>
          <cell r="BE38">
            <v>5</v>
          </cell>
        </row>
        <row r="39">
          <cell r="AB39">
            <v>5</v>
          </cell>
          <cell r="AC39">
            <v>5</v>
          </cell>
          <cell r="AD39">
            <v>5</v>
          </cell>
          <cell r="AE39">
            <v>5</v>
          </cell>
          <cell r="AF39">
            <v>5</v>
          </cell>
          <cell r="AG39">
            <v>5</v>
          </cell>
          <cell r="AH39">
            <v>5</v>
          </cell>
          <cell r="AI39">
            <v>5</v>
          </cell>
          <cell r="AJ39">
            <v>5</v>
          </cell>
          <cell r="AK39">
            <v>5</v>
          </cell>
          <cell r="AL39">
            <v>5</v>
          </cell>
          <cell r="AM39">
            <v>5</v>
          </cell>
          <cell r="AN39">
            <v>5</v>
          </cell>
          <cell r="AO39">
            <v>5</v>
          </cell>
          <cell r="AR39">
            <v>5</v>
          </cell>
          <cell r="AS39">
            <v>5</v>
          </cell>
          <cell r="AT39">
            <v>5</v>
          </cell>
          <cell r="AU39">
            <v>5</v>
          </cell>
          <cell r="AV39">
            <v>5</v>
          </cell>
          <cell r="AW39">
            <v>5</v>
          </cell>
          <cell r="AX39">
            <v>5</v>
          </cell>
          <cell r="AY39">
            <v>5</v>
          </cell>
          <cell r="AZ39">
            <v>5</v>
          </cell>
          <cell r="BA39">
            <v>5</v>
          </cell>
          <cell r="BB39">
            <v>5</v>
          </cell>
          <cell r="BC39">
            <v>5</v>
          </cell>
          <cell r="BD39">
            <v>5</v>
          </cell>
          <cell r="BE39">
            <v>5</v>
          </cell>
        </row>
        <row r="40">
          <cell r="AB40">
            <v>5</v>
          </cell>
          <cell r="AC40">
            <v>5</v>
          </cell>
          <cell r="AD40">
            <v>5</v>
          </cell>
          <cell r="AE40">
            <v>5</v>
          </cell>
          <cell r="AF40">
            <v>5</v>
          </cell>
          <cell r="AG40">
            <v>5</v>
          </cell>
          <cell r="AH40">
            <v>5</v>
          </cell>
          <cell r="AI40">
            <v>5</v>
          </cell>
          <cell r="AJ40">
            <v>5</v>
          </cell>
          <cell r="AK40">
            <v>5</v>
          </cell>
          <cell r="AL40">
            <v>5</v>
          </cell>
          <cell r="AM40">
            <v>5</v>
          </cell>
          <cell r="AN40">
            <v>5</v>
          </cell>
          <cell r="AO40">
            <v>5</v>
          </cell>
          <cell r="AR40">
            <v>5</v>
          </cell>
          <cell r="AS40">
            <v>5</v>
          </cell>
          <cell r="AT40">
            <v>5</v>
          </cell>
          <cell r="AU40">
            <v>5</v>
          </cell>
          <cell r="AV40">
            <v>5</v>
          </cell>
          <cell r="AW40">
            <v>5</v>
          </cell>
          <cell r="AX40">
            <v>5</v>
          </cell>
          <cell r="AY40">
            <v>5</v>
          </cell>
          <cell r="AZ40">
            <v>5</v>
          </cell>
          <cell r="BA40">
            <v>5</v>
          </cell>
          <cell r="BB40">
            <v>5</v>
          </cell>
          <cell r="BC40">
            <v>5</v>
          </cell>
          <cell r="BD40">
            <v>5</v>
          </cell>
          <cell r="BE40">
            <v>5</v>
          </cell>
        </row>
        <row r="41">
          <cell r="AB41">
            <v>5</v>
          </cell>
          <cell r="AC41">
            <v>5</v>
          </cell>
          <cell r="AD41">
            <v>5</v>
          </cell>
          <cell r="AE41">
            <v>5</v>
          </cell>
          <cell r="AF41">
            <v>5</v>
          </cell>
          <cell r="AG41">
            <v>5</v>
          </cell>
          <cell r="AH41">
            <v>5</v>
          </cell>
          <cell r="AI41">
            <v>5</v>
          </cell>
          <cell r="AJ41">
            <v>5</v>
          </cell>
          <cell r="AK41">
            <v>5</v>
          </cell>
          <cell r="AL41">
            <v>5</v>
          </cell>
          <cell r="AM41">
            <v>5</v>
          </cell>
          <cell r="AN41">
            <v>5</v>
          </cell>
          <cell r="AO41">
            <v>5</v>
          </cell>
          <cell r="AR41">
            <v>5</v>
          </cell>
          <cell r="AS41">
            <v>5</v>
          </cell>
          <cell r="AT41">
            <v>5</v>
          </cell>
          <cell r="AU41">
            <v>5</v>
          </cell>
          <cell r="AV41">
            <v>5</v>
          </cell>
          <cell r="AW41">
            <v>5</v>
          </cell>
          <cell r="AX41">
            <v>5</v>
          </cell>
          <cell r="AY41">
            <v>5</v>
          </cell>
          <cell r="AZ41">
            <v>5</v>
          </cell>
          <cell r="BA41">
            <v>5</v>
          </cell>
          <cell r="BB41">
            <v>5</v>
          </cell>
          <cell r="BC41">
            <v>5</v>
          </cell>
          <cell r="BD41">
            <v>5</v>
          </cell>
          <cell r="BE41">
            <v>5</v>
          </cell>
        </row>
        <row r="42">
          <cell r="AB42">
            <v>5</v>
          </cell>
          <cell r="AC42">
            <v>5</v>
          </cell>
          <cell r="AD42">
            <v>5</v>
          </cell>
          <cell r="AE42">
            <v>5</v>
          </cell>
          <cell r="AF42">
            <v>5</v>
          </cell>
          <cell r="AG42">
            <v>5</v>
          </cell>
          <cell r="AH42">
            <v>5</v>
          </cell>
          <cell r="AI42">
            <v>5</v>
          </cell>
          <cell r="AJ42">
            <v>5</v>
          </cell>
          <cell r="AK42">
            <v>5</v>
          </cell>
          <cell r="AL42">
            <v>5</v>
          </cell>
          <cell r="AM42">
            <v>5</v>
          </cell>
          <cell r="AN42">
            <v>5</v>
          </cell>
          <cell r="AO42">
            <v>5</v>
          </cell>
          <cell r="AR42">
            <v>5</v>
          </cell>
          <cell r="AS42">
            <v>5</v>
          </cell>
          <cell r="AT42">
            <v>5</v>
          </cell>
          <cell r="AU42">
            <v>5</v>
          </cell>
          <cell r="AV42">
            <v>5</v>
          </cell>
          <cell r="AW42">
            <v>5</v>
          </cell>
          <cell r="AX42">
            <v>5</v>
          </cell>
          <cell r="AY42">
            <v>5</v>
          </cell>
          <cell r="AZ42">
            <v>5</v>
          </cell>
          <cell r="BA42">
            <v>5</v>
          </cell>
          <cell r="BB42">
            <v>5</v>
          </cell>
          <cell r="BC42">
            <v>5</v>
          </cell>
          <cell r="BD42">
            <v>5</v>
          </cell>
          <cell r="BE42">
            <v>5</v>
          </cell>
        </row>
      </sheetData>
      <sheetData sheetId="20">
        <row r="3"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R3">
            <v>10</v>
          </cell>
          <cell r="AS3">
            <v>9</v>
          </cell>
          <cell r="AT3">
            <v>8</v>
          </cell>
          <cell r="AU3">
            <v>7</v>
          </cell>
          <cell r="AV3">
            <v>6</v>
          </cell>
          <cell r="AW3">
            <v>5</v>
          </cell>
          <cell r="AX3">
            <v>4</v>
          </cell>
          <cell r="AY3">
            <v>3</v>
          </cell>
          <cell r="AZ3">
            <v>2</v>
          </cell>
          <cell r="BA3">
            <v>1</v>
          </cell>
          <cell r="BB3">
            <v>0</v>
          </cell>
          <cell r="BC3">
            <v>0</v>
          </cell>
          <cell r="BD3">
            <v>10</v>
          </cell>
          <cell r="BE3">
            <v>10</v>
          </cell>
        </row>
        <row r="4">
          <cell r="AB4">
            <v>0</v>
          </cell>
          <cell r="AC4">
            <v>1</v>
          </cell>
          <cell r="AD4">
            <v>2</v>
          </cell>
          <cell r="AE4">
            <v>3</v>
          </cell>
          <cell r="AF4">
            <v>4</v>
          </cell>
          <cell r="AG4">
            <v>5</v>
          </cell>
          <cell r="AH4">
            <v>6</v>
          </cell>
          <cell r="AI4">
            <v>7</v>
          </cell>
          <cell r="AJ4">
            <v>8</v>
          </cell>
          <cell r="AK4">
            <v>9</v>
          </cell>
          <cell r="AL4">
            <v>10</v>
          </cell>
          <cell r="AM4">
            <v>10</v>
          </cell>
          <cell r="AN4">
            <v>0</v>
          </cell>
          <cell r="AO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</row>
        <row r="5">
          <cell r="AB5">
            <v>5</v>
          </cell>
          <cell r="AC5">
            <v>5</v>
          </cell>
          <cell r="AD5">
            <v>5</v>
          </cell>
          <cell r="AE5">
            <v>5</v>
          </cell>
          <cell r="AF5">
            <v>5</v>
          </cell>
          <cell r="AG5">
            <v>5</v>
          </cell>
          <cell r="AH5">
            <v>5</v>
          </cell>
          <cell r="AI5">
            <v>5</v>
          </cell>
          <cell r="AJ5">
            <v>5</v>
          </cell>
          <cell r="AK5">
            <v>5</v>
          </cell>
          <cell r="AL5">
            <v>5</v>
          </cell>
          <cell r="AM5">
            <v>5</v>
          </cell>
          <cell r="AN5">
            <v>5</v>
          </cell>
          <cell r="AO5">
            <v>5</v>
          </cell>
          <cell r="AR5">
            <v>5</v>
          </cell>
          <cell r="AS5">
            <v>5</v>
          </cell>
          <cell r="AT5">
            <v>5</v>
          </cell>
          <cell r="AU5">
            <v>5</v>
          </cell>
          <cell r="AV5">
            <v>5</v>
          </cell>
          <cell r="AW5">
            <v>5</v>
          </cell>
          <cell r="AX5">
            <v>5</v>
          </cell>
          <cell r="AY5">
            <v>5</v>
          </cell>
          <cell r="AZ5">
            <v>5</v>
          </cell>
          <cell r="BA5">
            <v>5</v>
          </cell>
          <cell r="BB5">
            <v>5</v>
          </cell>
          <cell r="BC5">
            <v>5</v>
          </cell>
          <cell r="BD5">
            <v>5</v>
          </cell>
          <cell r="BE5">
            <v>5</v>
          </cell>
        </row>
        <row r="6">
          <cell r="AB6">
            <v>5</v>
          </cell>
          <cell r="AC6">
            <v>5</v>
          </cell>
          <cell r="AD6">
            <v>5</v>
          </cell>
          <cell r="AE6">
            <v>5</v>
          </cell>
          <cell r="AF6">
            <v>5</v>
          </cell>
          <cell r="AG6">
            <v>5</v>
          </cell>
          <cell r="AH6">
            <v>5</v>
          </cell>
          <cell r="AI6">
            <v>5</v>
          </cell>
          <cell r="AJ6">
            <v>5</v>
          </cell>
          <cell r="AK6">
            <v>5</v>
          </cell>
          <cell r="AL6">
            <v>5</v>
          </cell>
          <cell r="AM6">
            <v>5</v>
          </cell>
          <cell r="AN6">
            <v>5</v>
          </cell>
          <cell r="AO6">
            <v>5</v>
          </cell>
          <cell r="AR6">
            <v>5</v>
          </cell>
          <cell r="AS6">
            <v>5</v>
          </cell>
          <cell r="AT6">
            <v>5</v>
          </cell>
          <cell r="AU6">
            <v>5</v>
          </cell>
          <cell r="AV6">
            <v>5</v>
          </cell>
          <cell r="AW6">
            <v>5</v>
          </cell>
          <cell r="AX6">
            <v>5</v>
          </cell>
          <cell r="AY6">
            <v>5</v>
          </cell>
          <cell r="AZ6">
            <v>5</v>
          </cell>
          <cell r="BA6">
            <v>5</v>
          </cell>
          <cell r="BB6">
            <v>5</v>
          </cell>
          <cell r="BC6">
            <v>5</v>
          </cell>
          <cell r="BD6">
            <v>5</v>
          </cell>
          <cell r="BE6">
            <v>5</v>
          </cell>
          <cell r="BH6">
            <v>-2.0710678118654755</v>
          </cell>
          <cell r="BI6">
            <v>12.071067811865476</v>
          </cell>
        </row>
        <row r="7">
          <cell r="AB7">
            <v>5</v>
          </cell>
          <cell r="AC7">
            <v>5</v>
          </cell>
          <cell r="AD7">
            <v>5</v>
          </cell>
          <cell r="AE7">
            <v>5</v>
          </cell>
          <cell r="AF7">
            <v>5</v>
          </cell>
          <cell r="AG7">
            <v>5</v>
          </cell>
          <cell r="AH7">
            <v>5</v>
          </cell>
          <cell r="AI7">
            <v>5</v>
          </cell>
          <cell r="AJ7">
            <v>5</v>
          </cell>
          <cell r="AK7">
            <v>5</v>
          </cell>
          <cell r="AL7">
            <v>5</v>
          </cell>
          <cell r="AM7">
            <v>5</v>
          </cell>
          <cell r="AN7">
            <v>5</v>
          </cell>
          <cell r="AO7">
            <v>5</v>
          </cell>
          <cell r="AR7">
            <v>5</v>
          </cell>
          <cell r="AS7">
            <v>5</v>
          </cell>
          <cell r="AT7">
            <v>5</v>
          </cell>
          <cell r="AU7">
            <v>5</v>
          </cell>
          <cell r="AV7">
            <v>5</v>
          </cell>
          <cell r="AW7">
            <v>5</v>
          </cell>
          <cell r="AX7">
            <v>5</v>
          </cell>
          <cell r="AY7">
            <v>5</v>
          </cell>
          <cell r="AZ7">
            <v>5</v>
          </cell>
          <cell r="BA7">
            <v>5</v>
          </cell>
          <cell r="BB7">
            <v>5</v>
          </cell>
          <cell r="BC7">
            <v>5</v>
          </cell>
          <cell r="BD7">
            <v>5</v>
          </cell>
          <cell r="BE7">
            <v>5</v>
          </cell>
          <cell r="BH7">
            <v>12.071067811865476</v>
          </cell>
          <cell r="BI7">
            <v>12.071067811865476</v>
          </cell>
        </row>
        <row r="8">
          <cell r="AB8">
            <v>5</v>
          </cell>
          <cell r="AC8">
            <v>5</v>
          </cell>
          <cell r="AD8">
            <v>5</v>
          </cell>
          <cell r="AE8">
            <v>5</v>
          </cell>
          <cell r="AF8">
            <v>5</v>
          </cell>
          <cell r="AG8">
            <v>5</v>
          </cell>
          <cell r="AH8">
            <v>5</v>
          </cell>
          <cell r="AI8">
            <v>5</v>
          </cell>
          <cell r="AJ8">
            <v>5</v>
          </cell>
          <cell r="AK8">
            <v>5</v>
          </cell>
          <cell r="AL8">
            <v>5</v>
          </cell>
          <cell r="AM8">
            <v>5</v>
          </cell>
          <cell r="AN8">
            <v>5</v>
          </cell>
          <cell r="AO8">
            <v>5</v>
          </cell>
          <cell r="AR8">
            <v>5</v>
          </cell>
          <cell r="AS8">
            <v>5</v>
          </cell>
          <cell r="AT8">
            <v>5</v>
          </cell>
          <cell r="AU8">
            <v>5</v>
          </cell>
          <cell r="AV8">
            <v>5</v>
          </cell>
          <cell r="AW8">
            <v>5</v>
          </cell>
          <cell r="AX8">
            <v>5</v>
          </cell>
          <cell r="AY8">
            <v>5</v>
          </cell>
          <cell r="AZ8">
            <v>5</v>
          </cell>
          <cell r="BA8">
            <v>5</v>
          </cell>
          <cell r="BB8">
            <v>5</v>
          </cell>
          <cell r="BC8">
            <v>5</v>
          </cell>
          <cell r="BD8">
            <v>5</v>
          </cell>
          <cell r="BE8">
            <v>5</v>
          </cell>
          <cell r="BH8">
            <v>12.071067811865476</v>
          </cell>
          <cell r="BI8">
            <v>-2.0710678118654755</v>
          </cell>
        </row>
        <row r="9">
          <cell r="AB9">
            <v>5</v>
          </cell>
          <cell r="AC9">
            <v>5</v>
          </cell>
          <cell r="AD9">
            <v>5</v>
          </cell>
          <cell r="AE9">
            <v>5</v>
          </cell>
          <cell r="AF9">
            <v>5</v>
          </cell>
          <cell r="AG9">
            <v>5</v>
          </cell>
          <cell r="AH9">
            <v>5</v>
          </cell>
          <cell r="AI9">
            <v>5</v>
          </cell>
          <cell r="AJ9">
            <v>5</v>
          </cell>
          <cell r="AK9">
            <v>5</v>
          </cell>
          <cell r="AL9">
            <v>5</v>
          </cell>
          <cell r="AM9">
            <v>5</v>
          </cell>
          <cell r="AN9">
            <v>5</v>
          </cell>
          <cell r="AO9">
            <v>5</v>
          </cell>
          <cell r="AR9">
            <v>5</v>
          </cell>
          <cell r="AS9">
            <v>5</v>
          </cell>
          <cell r="AT9">
            <v>5</v>
          </cell>
          <cell r="AU9">
            <v>5</v>
          </cell>
          <cell r="AV9">
            <v>5</v>
          </cell>
          <cell r="AW9">
            <v>5</v>
          </cell>
          <cell r="AX9">
            <v>5</v>
          </cell>
          <cell r="AY9">
            <v>5</v>
          </cell>
          <cell r="AZ9">
            <v>5</v>
          </cell>
          <cell r="BA9">
            <v>5</v>
          </cell>
          <cell r="BB9">
            <v>5</v>
          </cell>
          <cell r="BC9">
            <v>5</v>
          </cell>
          <cell r="BD9">
            <v>5</v>
          </cell>
          <cell r="BE9">
            <v>5</v>
          </cell>
          <cell r="BH9">
            <v>-2.0710678118654755</v>
          </cell>
          <cell r="BI9">
            <v>-2.0710678118654755</v>
          </cell>
        </row>
        <row r="10">
          <cell r="AB10">
            <v>5</v>
          </cell>
          <cell r="AC10">
            <v>5</v>
          </cell>
          <cell r="AD10">
            <v>5</v>
          </cell>
          <cell r="AE10">
            <v>5</v>
          </cell>
          <cell r="AF10">
            <v>5</v>
          </cell>
          <cell r="AG10">
            <v>5</v>
          </cell>
          <cell r="AH10">
            <v>5</v>
          </cell>
          <cell r="AI10">
            <v>5</v>
          </cell>
          <cell r="AJ10">
            <v>5</v>
          </cell>
          <cell r="AK10">
            <v>5</v>
          </cell>
          <cell r="AL10">
            <v>5</v>
          </cell>
          <cell r="AM10">
            <v>5</v>
          </cell>
          <cell r="AN10">
            <v>5</v>
          </cell>
          <cell r="AO10">
            <v>5</v>
          </cell>
          <cell r="AR10">
            <v>5</v>
          </cell>
          <cell r="AS10">
            <v>5</v>
          </cell>
          <cell r="AT10">
            <v>5</v>
          </cell>
          <cell r="AU10">
            <v>5</v>
          </cell>
          <cell r="AV10">
            <v>5</v>
          </cell>
          <cell r="AW10">
            <v>5</v>
          </cell>
          <cell r="AX10">
            <v>5</v>
          </cell>
          <cell r="AY10">
            <v>5</v>
          </cell>
          <cell r="AZ10">
            <v>5</v>
          </cell>
          <cell r="BA10">
            <v>5</v>
          </cell>
          <cell r="BB10">
            <v>5</v>
          </cell>
          <cell r="BC10">
            <v>5</v>
          </cell>
          <cell r="BD10">
            <v>5</v>
          </cell>
          <cell r="BE10">
            <v>5</v>
          </cell>
        </row>
        <row r="11">
          <cell r="AB11">
            <v>5</v>
          </cell>
          <cell r="AC11">
            <v>5</v>
          </cell>
          <cell r="AD11">
            <v>5</v>
          </cell>
          <cell r="AE11">
            <v>5</v>
          </cell>
          <cell r="AF11">
            <v>5</v>
          </cell>
          <cell r="AG11">
            <v>5</v>
          </cell>
          <cell r="AH11">
            <v>5</v>
          </cell>
          <cell r="AI11">
            <v>5</v>
          </cell>
          <cell r="AJ11">
            <v>5</v>
          </cell>
          <cell r="AK11">
            <v>5</v>
          </cell>
          <cell r="AL11">
            <v>5</v>
          </cell>
          <cell r="AM11">
            <v>5</v>
          </cell>
          <cell r="AN11">
            <v>5</v>
          </cell>
          <cell r="AO11">
            <v>5</v>
          </cell>
          <cell r="AR11">
            <v>5</v>
          </cell>
          <cell r="AS11">
            <v>5</v>
          </cell>
          <cell r="AT11">
            <v>5</v>
          </cell>
          <cell r="AU11">
            <v>5</v>
          </cell>
          <cell r="AV11">
            <v>5</v>
          </cell>
          <cell r="AW11">
            <v>5</v>
          </cell>
          <cell r="AX11">
            <v>5</v>
          </cell>
          <cell r="AY11">
            <v>5</v>
          </cell>
          <cell r="AZ11">
            <v>5</v>
          </cell>
          <cell r="BA11">
            <v>5</v>
          </cell>
          <cell r="BB11">
            <v>5</v>
          </cell>
          <cell r="BC11">
            <v>5</v>
          </cell>
          <cell r="BD11">
            <v>5</v>
          </cell>
          <cell r="BE11">
            <v>5</v>
          </cell>
        </row>
        <row r="12">
          <cell r="AB12">
            <v>5</v>
          </cell>
          <cell r="AC12">
            <v>5</v>
          </cell>
          <cell r="AD12">
            <v>5</v>
          </cell>
          <cell r="AE12">
            <v>5</v>
          </cell>
          <cell r="AF12">
            <v>5</v>
          </cell>
          <cell r="AG12">
            <v>5</v>
          </cell>
          <cell r="AH12">
            <v>5</v>
          </cell>
          <cell r="AI12">
            <v>5</v>
          </cell>
          <cell r="AJ12">
            <v>5</v>
          </cell>
          <cell r="AK12">
            <v>5</v>
          </cell>
          <cell r="AL12">
            <v>5</v>
          </cell>
          <cell r="AM12">
            <v>5</v>
          </cell>
          <cell r="AN12">
            <v>5</v>
          </cell>
          <cell r="AO12">
            <v>5</v>
          </cell>
          <cell r="AR12">
            <v>5</v>
          </cell>
          <cell r="AS12">
            <v>5</v>
          </cell>
          <cell r="AT12">
            <v>5</v>
          </cell>
          <cell r="AU12">
            <v>5</v>
          </cell>
          <cell r="AV12">
            <v>5</v>
          </cell>
          <cell r="AW12">
            <v>5</v>
          </cell>
          <cell r="AX12">
            <v>5</v>
          </cell>
          <cell r="AY12">
            <v>5</v>
          </cell>
          <cell r="AZ12">
            <v>5</v>
          </cell>
          <cell r="BA12">
            <v>5</v>
          </cell>
          <cell r="BB12">
            <v>5</v>
          </cell>
          <cell r="BC12">
            <v>5</v>
          </cell>
          <cell r="BD12">
            <v>5</v>
          </cell>
          <cell r="BE12">
            <v>5</v>
          </cell>
        </row>
        <row r="13">
          <cell r="AB13">
            <v>5</v>
          </cell>
          <cell r="AC13">
            <v>5</v>
          </cell>
          <cell r="AD13">
            <v>5</v>
          </cell>
          <cell r="AE13">
            <v>5</v>
          </cell>
          <cell r="AF13">
            <v>5</v>
          </cell>
          <cell r="AG13">
            <v>5</v>
          </cell>
          <cell r="AH13">
            <v>5</v>
          </cell>
          <cell r="AI13">
            <v>5</v>
          </cell>
          <cell r="AJ13">
            <v>5</v>
          </cell>
          <cell r="AK13">
            <v>5</v>
          </cell>
          <cell r="AL13">
            <v>5</v>
          </cell>
          <cell r="AM13">
            <v>5</v>
          </cell>
          <cell r="AN13">
            <v>5</v>
          </cell>
          <cell r="AO13">
            <v>5</v>
          </cell>
          <cell r="AR13">
            <v>5</v>
          </cell>
          <cell r="AS13">
            <v>5</v>
          </cell>
          <cell r="AT13">
            <v>5</v>
          </cell>
          <cell r="AU13">
            <v>5</v>
          </cell>
          <cell r="AV13">
            <v>5</v>
          </cell>
          <cell r="AW13">
            <v>5</v>
          </cell>
          <cell r="AX13">
            <v>5</v>
          </cell>
          <cell r="AY13">
            <v>5</v>
          </cell>
          <cell r="AZ13">
            <v>5</v>
          </cell>
          <cell r="BA13">
            <v>5</v>
          </cell>
          <cell r="BB13">
            <v>5</v>
          </cell>
          <cell r="BC13">
            <v>5</v>
          </cell>
          <cell r="BD13">
            <v>5</v>
          </cell>
          <cell r="BE13">
            <v>5</v>
          </cell>
        </row>
        <row r="14">
          <cell r="AB14">
            <v>5</v>
          </cell>
          <cell r="AC14">
            <v>5</v>
          </cell>
          <cell r="AD14">
            <v>5</v>
          </cell>
          <cell r="AE14">
            <v>5</v>
          </cell>
          <cell r="AF14">
            <v>5</v>
          </cell>
          <cell r="AG14">
            <v>5</v>
          </cell>
          <cell r="AH14">
            <v>5</v>
          </cell>
          <cell r="AI14">
            <v>5</v>
          </cell>
          <cell r="AJ14">
            <v>5</v>
          </cell>
          <cell r="AK14">
            <v>5</v>
          </cell>
          <cell r="AL14">
            <v>5</v>
          </cell>
          <cell r="AM14">
            <v>5</v>
          </cell>
          <cell r="AN14">
            <v>5</v>
          </cell>
          <cell r="AO14">
            <v>5</v>
          </cell>
          <cell r="AR14">
            <v>5</v>
          </cell>
          <cell r="AS14">
            <v>5</v>
          </cell>
          <cell r="AT14">
            <v>5</v>
          </cell>
          <cell r="AU14">
            <v>5</v>
          </cell>
          <cell r="AV14">
            <v>5</v>
          </cell>
          <cell r="AW14">
            <v>5</v>
          </cell>
          <cell r="AX14">
            <v>5</v>
          </cell>
          <cell r="AY14">
            <v>5</v>
          </cell>
          <cell r="AZ14">
            <v>5</v>
          </cell>
          <cell r="BA14">
            <v>5</v>
          </cell>
          <cell r="BB14">
            <v>5</v>
          </cell>
          <cell r="BC14">
            <v>5</v>
          </cell>
          <cell r="BD14">
            <v>5</v>
          </cell>
          <cell r="BE14">
            <v>5</v>
          </cell>
        </row>
        <row r="15">
          <cell r="AB15">
            <v>5</v>
          </cell>
          <cell r="AC15">
            <v>5</v>
          </cell>
          <cell r="AD15">
            <v>5</v>
          </cell>
          <cell r="AE15">
            <v>5</v>
          </cell>
          <cell r="AF15">
            <v>5</v>
          </cell>
          <cell r="AG15">
            <v>5</v>
          </cell>
          <cell r="AH15">
            <v>5</v>
          </cell>
          <cell r="AI15">
            <v>5</v>
          </cell>
          <cell r="AJ15">
            <v>5</v>
          </cell>
          <cell r="AK15">
            <v>5</v>
          </cell>
          <cell r="AL15">
            <v>5</v>
          </cell>
          <cell r="AM15">
            <v>5</v>
          </cell>
          <cell r="AN15">
            <v>5</v>
          </cell>
          <cell r="AO15">
            <v>5</v>
          </cell>
          <cell r="AR15">
            <v>5</v>
          </cell>
          <cell r="AS15">
            <v>5</v>
          </cell>
          <cell r="AT15">
            <v>5</v>
          </cell>
          <cell r="AU15">
            <v>5</v>
          </cell>
          <cell r="AV15">
            <v>5</v>
          </cell>
          <cell r="AW15">
            <v>5</v>
          </cell>
          <cell r="AX15">
            <v>5</v>
          </cell>
          <cell r="AY15">
            <v>5</v>
          </cell>
          <cell r="AZ15">
            <v>5</v>
          </cell>
          <cell r="BA15">
            <v>5</v>
          </cell>
          <cell r="BB15">
            <v>5</v>
          </cell>
          <cell r="BC15">
            <v>5</v>
          </cell>
          <cell r="BD15">
            <v>5</v>
          </cell>
          <cell r="BE15">
            <v>5</v>
          </cell>
        </row>
        <row r="16">
          <cell r="AB16">
            <v>5</v>
          </cell>
          <cell r="AC16">
            <v>5</v>
          </cell>
          <cell r="AD16">
            <v>5</v>
          </cell>
          <cell r="AE16">
            <v>5</v>
          </cell>
          <cell r="AF16">
            <v>5</v>
          </cell>
          <cell r="AG16">
            <v>5</v>
          </cell>
          <cell r="AH16">
            <v>5</v>
          </cell>
          <cell r="AI16">
            <v>5</v>
          </cell>
          <cell r="AJ16">
            <v>5</v>
          </cell>
          <cell r="AK16">
            <v>5</v>
          </cell>
          <cell r="AL16">
            <v>5</v>
          </cell>
          <cell r="AM16">
            <v>5</v>
          </cell>
          <cell r="AN16">
            <v>5</v>
          </cell>
          <cell r="AO16">
            <v>5</v>
          </cell>
          <cell r="AR16">
            <v>5</v>
          </cell>
          <cell r="AS16">
            <v>5</v>
          </cell>
          <cell r="AT16">
            <v>5</v>
          </cell>
          <cell r="AU16">
            <v>5</v>
          </cell>
          <cell r="AV16">
            <v>5</v>
          </cell>
          <cell r="AW16">
            <v>5</v>
          </cell>
          <cell r="AX16">
            <v>5</v>
          </cell>
          <cell r="AY16">
            <v>5</v>
          </cell>
          <cell r="AZ16">
            <v>5</v>
          </cell>
          <cell r="BA16">
            <v>5</v>
          </cell>
          <cell r="BB16">
            <v>5</v>
          </cell>
          <cell r="BC16">
            <v>5</v>
          </cell>
          <cell r="BD16">
            <v>5</v>
          </cell>
          <cell r="BE16">
            <v>5</v>
          </cell>
        </row>
        <row r="17">
          <cell r="AB17">
            <v>5</v>
          </cell>
          <cell r="AC17">
            <v>5</v>
          </cell>
          <cell r="AD17">
            <v>5</v>
          </cell>
          <cell r="AE17">
            <v>5</v>
          </cell>
          <cell r="AF17">
            <v>5</v>
          </cell>
          <cell r="AG17">
            <v>5</v>
          </cell>
          <cell r="AH17">
            <v>5</v>
          </cell>
          <cell r="AI17">
            <v>5</v>
          </cell>
          <cell r="AJ17">
            <v>5</v>
          </cell>
          <cell r="AK17">
            <v>5</v>
          </cell>
          <cell r="AL17">
            <v>5</v>
          </cell>
          <cell r="AM17">
            <v>5</v>
          </cell>
          <cell r="AN17">
            <v>5</v>
          </cell>
          <cell r="AO17">
            <v>5</v>
          </cell>
          <cell r="AR17">
            <v>5</v>
          </cell>
          <cell r="AS17">
            <v>5</v>
          </cell>
          <cell r="AT17">
            <v>5</v>
          </cell>
          <cell r="AU17">
            <v>5</v>
          </cell>
          <cell r="AV17">
            <v>5</v>
          </cell>
          <cell r="AW17">
            <v>5</v>
          </cell>
          <cell r="AX17">
            <v>5</v>
          </cell>
          <cell r="AY17">
            <v>5</v>
          </cell>
          <cell r="AZ17">
            <v>5</v>
          </cell>
          <cell r="BA17">
            <v>5</v>
          </cell>
          <cell r="BB17">
            <v>5</v>
          </cell>
          <cell r="BC17">
            <v>5</v>
          </cell>
          <cell r="BD17">
            <v>5</v>
          </cell>
          <cell r="BE17">
            <v>5</v>
          </cell>
        </row>
        <row r="18">
          <cell r="AB18">
            <v>5</v>
          </cell>
          <cell r="AC18">
            <v>5</v>
          </cell>
          <cell r="AD18">
            <v>5</v>
          </cell>
          <cell r="AE18">
            <v>5</v>
          </cell>
          <cell r="AF18">
            <v>5</v>
          </cell>
          <cell r="AG18">
            <v>5</v>
          </cell>
          <cell r="AH18">
            <v>5</v>
          </cell>
          <cell r="AI18">
            <v>5</v>
          </cell>
          <cell r="AJ18">
            <v>5</v>
          </cell>
          <cell r="AK18">
            <v>5</v>
          </cell>
          <cell r="AL18">
            <v>5</v>
          </cell>
          <cell r="AM18">
            <v>5</v>
          </cell>
          <cell r="AN18">
            <v>5</v>
          </cell>
          <cell r="AO18">
            <v>5</v>
          </cell>
          <cell r="AR18">
            <v>5</v>
          </cell>
          <cell r="AS18">
            <v>5</v>
          </cell>
          <cell r="AT18">
            <v>5</v>
          </cell>
          <cell r="AU18">
            <v>5</v>
          </cell>
          <cell r="AV18">
            <v>5</v>
          </cell>
          <cell r="AW18">
            <v>5</v>
          </cell>
          <cell r="AX18">
            <v>5</v>
          </cell>
          <cell r="AY18">
            <v>5</v>
          </cell>
          <cell r="AZ18">
            <v>5</v>
          </cell>
          <cell r="BA18">
            <v>5</v>
          </cell>
          <cell r="BB18">
            <v>5</v>
          </cell>
          <cell r="BC18">
            <v>5</v>
          </cell>
          <cell r="BD18">
            <v>5</v>
          </cell>
          <cell r="BE18">
            <v>5</v>
          </cell>
        </row>
        <row r="19">
          <cell r="AB19">
            <v>5</v>
          </cell>
          <cell r="AC19">
            <v>5</v>
          </cell>
          <cell r="AD19">
            <v>5</v>
          </cell>
          <cell r="AE19">
            <v>5</v>
          </cell>
          <cell r="AF19">
            <v>5</v>
          </cell>
          <cell r="AG19">
            <v>5</v>
          </cell>
          <cell r="AH19">
            <v>5</v>
          </cell>
          <cell r="AI19">
            <v>5</v>
          </cell>
          <cell r="AJ19">
            <v>5</v>
          </cell>
          <cell r="AK19">
            <v>5</v>
          </cell>
          <cell r="AL19">
            <v>5</v>
          </cell>
          <cell r="AM19">
            <v>5</v>
          </cell>
          <cell r="AN19">
            <v>5</v>
          </cell>
          <cell r="AO19">
            <v>5</v>
          </cell>
          <cell r="AR19">
            <v>5</v>
          </cell>
          <cell r="AS19">
            <v>5</v>
          </cell>
          <cell r="AT19">
            <v>5</v>
          </cell>
          <cell r="AU19">
            <v>5</v>
          </cell>
          <cell r="AV19">
            <v>5</v>
          </cell>
          <cell r="AW19">
            <v>5</v>
          </cell>
          <cell r="AX19">
            <v>5</v>
          </cell>
          <cell r="AY19">
            <v>5</v>
          </cell>
          <cell r="AZ19">
            <v>5</v>
          </cell>
          <cell r="BA19">
            <v>5</v>
          </cell>
          <cell r="BB19">
            <v>5</v>
          </cell>
          <cell r="BC19">
            <v>5</v>
          </cell>
          <cell r="BD19">
            <v>5</v>
          </cell>
          <cell r="BE19">
            <v>5</v>
          </cell>
        </row>
        <row r="20">
          <cell r="AB20">
            <v>5</v>
          </cell>
          <cell r="AC20">
            <v>5</v>
          </cell>
          <cell r="AD20">
            <v>5</v>
          </cell>
          <cell r="AE20">
            <v>5</v>
          </cell>
          <cell r="AF20">
            <v>5</v>
          </cell>
          <cell r="AG20">
            <v>5</v>
          </cell>
          <cell r="AH20">
            <v>5</v>
          </cell>
          <cell r="AI20">
            <v>5</v>
          </cell>
          <cell r="AJ20">
            <v>5</v>
          </cell>
          <cell r="AK20">
            <v>5</v>
          </cell>
          <cell r="AL20">
            <v>5</v>
          </cell>
          <cell r="AM20">
            <v>5</v>
          </cell>
          <cell r="AN20">
            <v>5</v>
          </cell>
          <cell r="AO20">
            <v>5</v>
          </cell>
          <cell r="AR20">
            <v>5</v>
          </cell>
          <cell r="AS20">
            <v>5</v>
          </cell>
          <cell r="AT20">
            <v>5</v>
          </cell>
          <cell r="AU20">
            <v>5</v>
          </cell>
          <cell r="AV20">
            <v>5</v>
          </cell>
          <cell r="AW20">
            <v>5</v>
          </cell>
          <cell r="AX20">
            <v>5</v>
          </cell>
          <cell r="AY20">
            <v>5</v>
          </cell>
          <cell r="AZ20">
            <v>5</v>
          </cell>
          <cell r="BA20">
            <v>5</v>
          </cell>
          <cell r="BB20">
            <v>5</v>
          </cell>
          <cell r="BC20">
            <v>5</v>
          </cell>
          <cell r="BD20">
            <v>5</v>
          </cell>
          <cell r="BE20">
            <v>5</v>
          </cell>
        </row>
        <row r="21">
          <cell r="AB21">
            <v>5</v>
          </cell>
          <cell r="AC21">
            <v>5</v>
          </cell>
          <cell r="AD21">
            <v>5</v>
          </cell>
          <cell r="AE21">
            <v>5</v>
          </cell>
          <cell r="AF21">
            <v>5</v>
          </cell>
          <cell r="AG21">
            <v>5</v>
          </cell>
          <cell r="AH21">
            <v>5</v>
          </cell>
          <cell r="AI21">
            <v>5</v>
          </cell>
          <cell r="AJ21">
            <v>5</v>
          </cell>
          <cell r="AK21">
            <v>5</v>
          </cell>
          <cell r="AL21">
            <v>5</v>
          </cell>
          <cell r="AM21">
            <v>5</v>
          </cell>
          <cell r="AN21">
            <v>5</v>
          </cell>
          <cell r="AO21">
            <v>5</v>
          </cell>
          <cell r="AR21">
            <v>5</v>
          </cell>
          <cell r="AS21">
            <v>5</v>
          </cell>
          <cell r="AT21">
            <v>5</v>
          </cell>
          <cell r="AU21">
            <v>5</v>
          </cell>
          <cell r="AV21">
            <v>5</v>
          </cell>
          <cell r="AW21">
            <v>5</v>
          </cell>
          <cell r="AX21">
            <v>5</v>
          </cell>
          <cell r="AY21">
            <v>5</v>
          </cell>
          <cell r="AZ21">
            <v>5</v>
          </cell>
          <cell r="BA21">
            <v>5</v>
          </cell>
          <cell r="BB21">
            <v>5</v>
          </cell>
          <cell r="BC21">
            <v>5</v>
          </cell>
          <cell r="BD21">
            <v>5</v>
          </cell>
          <cell r="BE21">
            <v>5</v>
          </cell>
        </row>
        <row r="22">
          <cell r="AB22">
            <v>5</v>
          </cell>
          <cell r="AC22">
            <v>5</v>
          </cell>
          <cell r="AD22">
            <v>5</v>
          </cell>
          <cell r="AE22">
            <v>5</v>
          </cell>
          <cell r="AF22">
            <v>5</v>
          </cell>
          <cell r="AG22">
            <v>5</v>
          </cell>
          <cell r="AH22">
            <v>5</v>
          </cell>
          <cell r="AI22">
            <v>5</v>
          </cell>
          <cell r="AJ22">
            <v>5</v>
          </cell>
          <cell r="AK22">
            <v>5</v>
          </cell>
          <cell r="AL22">
            <v>5</v>
          </cell>
          <cell r="AM22">
            <v>5</v>
          </cell>
          <cell r="AN22">
            <v>5</v>
          </cell>
          <cell r="AO22">
            <v>5</v>
          </cell>
          <cell r="AR22">
            <v>5</v>
          </cell>
          <cell r="AS22">
            <v>5</v>
          </cell>
          <cell r="AT22">
            <v>5</v>
          </cell>
          <cell r="AU22">
            <v>5</v>
          </cell>
          <cell r="AV22">
            <v>5</v>
          </cell>
          <cell r="AW22">
            <v>5</v>
          </cell>
          <cell r="AX22">
            <v>5</v>
          </cell>
          <cell r="AY22">
            <v>5</v>
          </cell>
          <cell r="AZ22">
            <v>5</v>
          </cell>
          <cell r="BA22">
            <v>5</v>
          </cell>
          <cell r="BB22">
            <v>5</v>
          </cell>
          <cell r="BC22">
            <v>5</v>
          </cell>
          <cell r="BD22">
            <v>5</v>
          </cell>
          <cell r="BE22">
            <v>5</v>
          </cell>
        </row>
        <row r="23">
          <cell r="AB23">
            <v>5</v>
          </cell>
          <cell r="AC23">
            <v>5</v>
          </cell>
          <cell r="AD23">
            <v>5</v>
          </cell>
          <cell r="AE23">
            <v>5</v>
          </cell>
          <cell r="AF23">
            <v>5</v>
          </cell>
          <cell r="AG23">
            <v>5</v>
          </cell>
          <cell r="AH23">
            <v>5</v>
          </cell>
          <cell r="AI23">
            <v>5</v>
          </cell>
          <cell r="AJ23">
            <v>5</v>
          </cell>
          <cell r="AK23">
            <v>5</v>
          </cell>
          <cell r="AL23">
            <v>5</v>
          </cell>
          <cell r="AM23">
            <v>5</v>
          </cell>
          <cell r="AN23">
            <v>5</v>
          </cell>
          <cell r="AO23">
            <v>5</v>
          </cell>
          <cell r="AR23">
            <v>5</v>
          </cell>
          <cell r="AS23">
            <v>5</v>
          </cell>
          <cell r="AT23">
            <v>5</v>
          </cell>
          <cell r="AU23">
            <v>5</v>
          </cell>
          <cell r="AV23">
            <v>5</v>
          </cell>
          <cell r="AW23">
            <v>5</v>
          </cell>
          <cell r="AX23">
            <v>5</v>
          </cell>
          <cell r="AY23">
            <v>5</v>
          </cell>
          <cell r="AZ23">
            <v>5</v>
          </cell>
          <cell r="BA23">
            <v>5</v>
          </cell>
          <cell r="BB23">
            <v>5</v>
          </cell>
          <cell r="BC23">
            <v>5</v>
          </cell>
          <cell r="BD23">
            <v>5</v>
          </cell>
          <cell r="BE23">
            <v>5</v>
          </cell>
        </row>
        <row r="24">
          <cell r="AB24">
            <v>5</v>
          </cell>
          <cell r="AC24">
            <v>5</v>
          </cell>
          <cell r="AD24">
            <v>5</v>
          </cell>
          <cell r="AE24">
            <v>5</v>
          </cell>
          <cell r="AF24">
            <v>5</v>
          </cell>
          <cell r="AG24">
            <v>5</v>
          </cell>
          <cell r="AH24">
            <v>5</v>
          </cell>
          <cell r="AI24">
            <v>5</v>
          </cell>
          <cell r="AJ24">
            <v>5</v>
          </cell>
          <cell r="AK24">
            <v>5</v>
          </cell>
          <cell r="AL24">
            <v>5</v>
          </cell>
          <cell r="AM24">
            <v>5</v>
          </cell>
          <cell r="AN24">
            <v>5</v>
          </cell>
          <cell r="AO24">
            <v>5</v>
          </cell>
          <cell r="AR24">
            <v>5</v>
          </cell>
          <cell r="AS24">
            <v>5</v>
          </cell>
          <cell r="AT24">
            <v>5</v>
          </cell>
          <cell r="AU24">
            <v>5</v>
          </cell>
          <cell r="AV24">
            <v>5</v>
          </cell>
          <cell r="AW24">
            <v>5</v>
          </cell>
          <cell r="AX24">
            <v>5</v>
          </cell>
          <cell r="AY24">
            <v>5</v>
          </cell>
          <cell r="AZ24">
            <v>5</v>
          </cell>
          <cell r="BA24">
            <v>5</v>
          </cell>
          <cell r="BB24">
            <v>5</v>
          </cell>
          <cell r="BC24">
            <v>5</v>
          </cell>
          <cell r="BD24">
            <v>5</v>
          </cell>
          <cell r="BE24">
            <v>5</v>
          </cell>
        </row>
        <row r="25">
          <cell r="AB25">
            <v>5</v>
          </cell>
          <cell r="AC25">
            <v>5</v>
          </cell>
          <cell r="AD25">
            <v>5</v>
          </cell>
          <cell r="AE25">
            <v>5</v>
          </cell>
          <cell r="AF25">
            <v>5</v>
          </cell>
          <cell r="AG25">
            <v>5</v>
          </cell>
          <cell r="AH25">
            <v>5</v>
          </cell>
          <cell r="AI25">
            <v>5</v>
          </cell>
          <cell r="AJ25">
            <v>5</v>
          </cell>
          <cell r="AK25">
            <v>5</v>
          </cell>
          <cell r="AL25">
            <v>5</v>
          </cell>
          <cell r="AM25">
            <v>5</v>
          </cell>
          <cell r="AN25">
            <v>5</v>
          </cell>
          <cell r="AO25">
            <v>5</v>
          </cell>
          <cell r="AR25">
            <v>5</v>
          </cell>
          <cell r="AS25">
            <v>5</v>
          </cell>
          <cell r="AT25">
            <v>5</v>
          </cell>
          <cell r="AU25">
            <v>5</v>
          </cell>
          <cell r="AV25">
            <v>5</v>
          </cell>
          <cell r="AW25">
            <v>5</v>
          </cell>
          <cell r="AX25">
            <v>5</v>
          </cell>
          <cell r="AY25">
            <v>5</v>
          </cell>
          <cell r="AZ25">
            <v>5</v>
          </cell>
          <cell r="BA25">
            <v>5</v>
          </cell>
          <cell r="BB25">
            <v>5</v>
          </cell>
          <cell r="BC25">
            <v>5</v>
          </cell>
          <cell r="BD25">
            <v>5</v>
          </cell>
          <cell r="BE25">
            <v>5</v>
          </cell>
        </row>
        <row r="26">
          <cell r="AB26">
            <v>5</v>
          </cell>
          <cell r="AC26">
            <v>5</v>
          </cell>
          <cell r="AD26">
            <v>5</v>
          </cell>
          <cell r="AE26">
            <v>5</v>
          </cell>
          <cell r="AF26">
            <v>5</v>
          </cell>
          <cell r="AG26">
            <v>5</v>
          </cell>
          <cell r="AH26">
            <v>5</v>
          </cell>
          <cell r="AI26">
            <v>5</v>
          </cell>
          <cell r="AJ26">
            <v>5</v>
          </cell>
          <cell r="AK26">
            <v>5</v>
          </cell>
          <cell r="AL26">
            <v>5</v>
          </cell>
          <cell r="AM26">
            <v>5</v>
          </cell>
          <cell r="AN26">
            <v>5</v>
          </cell>
          <cell r="AO26">
            <v>5</v>
          </cell>
          <cell r="AR26">
            <v>5</v>
          </cell>
          <cell r="AS26">
            <v>5</v>
          </cell>
          <cell r="AT26">
            <v>5</v>
          </cell>
          <cell r="AU26">
            <v>5</v>
          </cell>
          <cell r="AV26">
            <v>5</v>
          </cell>
          <cell r="AW26">
            <v>5</v>
          </cell>
          <cell r="AX26">
            <v>5</v>
          </cell>
          <cell r="AY26">
            <v>5</v>
          </cell>
          <cell r="AZ26">
            <v>5</v>
          </cell>
          <cell r="BA26">
            <v>5</v>
          </cell>
          <cell r="BB26">
            <v>5</v>
          </cell>
          <cell r="BC26">
            <v>5</v>
          </cell>
          <cell r="BD26">
            <v>5</v>
          </cell>
          <cell r="BE26">
            <v>5</v>
          </cell>
        </row>
        <row r="27">
          <cell r="AB27">
            <v>5</v>
          </cell>
          <cell r="AC27">
            <v>5</v>
          </cell>
          <cell r="AD27">
            <v>5</v>
          </cell>
          <cell r="AE27">
            <v>5</v>
          </cell>
          <cell r="AF27">
            <v>5</v>
          </cell>
          <cell r="AG27">
            <v>5</v>
          </cell>
          <cell r="AH27">
            <v>5</v>
          </cell>
          <cell r="AI27">
            <v>5</v>
          </cell>
          <cell r="AJ27">
            <v>5</v>
          </cell>
          <cell r="AK27">
            <v>5</v>
          </cell>
          <cell r="AL27">
            <v>5</v>
          </cell>
          <cell r="AM27">
            <v>5</v>
          </cell>
          <cell r="AN27">
            <v>5</v>
          </cell>
          <cell r="AO27">
            <v>5</v>
          </cell>
          <cell r="AR27">
            <v>5</v>
          </cell>
          <cell r="AS27">
            <v>5</v>
          </cell>
          <cell r="AT27">
            <v>5</v>
          </cell>
          <cell r="AU27">
            <v>5</v>
          </cell>
          <cell r="AV27">
            <v>5</v>
          </cell>
          <cell r="AW27">
            <v>5</v>
          </cell>
          <cell r="AX27">
            <v>5</v>
          </cell>
          <cell r="AY27">
            <v>5</v>
          </cell>
          <cell r="AZ27">
            <v>5</v>
          </cell>
          <cell r="BA27">
            <v>5</v>
          </cell>
          <cell r="BB27">
            <v>5</v>
          </cell>
          <cell r="BC27">
            <v>5</v>
          </cell>
          <cell r="BD27">
            <v>5</v>
          </cell>
          <cell r="BE27">
            <v>5</v>
          </cell>
        </row>
        <row r="28">
          <cell r="AB28">
            <v>5</v>
          </cell>
          <cell r="AC28">
            <v>5</v>
          </cell>
          <cell r="AD28">
            <v>5</v>
          </cell>
          <cell r="AE28">
            <v>5</v>
          </cell>
          <cell r="AF28">
            <v>5</v>
          </cell>
          <cell r="AG28">
            <v>5</v>
          </cell>
          <cell r="AH28">
            <v>5</v>
          </cell>
          <cell r="AI28">
            <v>5</v>
          </cell>
          <cell r="AJ28">
            <v>5</v>
          </cell>
          <cell r="AK28">
            <v>5</v>
          </cell>
          <cell r="AL28">
            <v>5</v>
          </cell>
          <cell r="AM28">
            <v>5</v>
          </cell>
          <cell r="AN28">
            <v>5</v>
          </cell>
          <cell r="AO28">
            <v>5</v>
          </cell>
          <cell r="AR28">
            <v>5</v>
          </cell>
          <cell r="AS28">
            <v>5</v>
          </cell>
          <cell r="AT28">
            <v>5</v>
          </cell>
          <cell r="AU28">
            <v>5</v>
          </cell>
          <cell r="AV28">
            <v>5</v>
          </cell>
          <cell r="AW28">
            <v>5</v>
          </cell>
          <cell r="AX28">
            <v>5</v>
          </cell>
          <cell r="AY28">
            <v>5</v>
          </cell>
          <cell r="AZ28">
            <v>5</v>
          </cell>
          <cell r="BA28">
            <v>5</v>
          </cell>
          <cell r="BB28">
            <v>5</v>
          </cell>
          <cell r="BC28">
            <v>5</v>
          </cell>
          <cell r="BD28">
            <v>5</v>
          </cell>
          <cell r="BE28">
            <v>5</v>
          </cell>
        </row>
        <row r="29">
          <cell r="AB29">
            <v>5</v>
          </cell>
          <cell r="AC29">
            <v>5</v>
          </cell>
          <cell r="AD29">
            <v>5</v>
          </cell>
          <cell r="AE29">
            <v>5</v>
          </cell>
          <cell r="AF29">
            <v>5</v>
          </cell>
          <cell r="AG29">
            <v>5</v>
          </cell>
          <cell r="AH29">
            <v>5</v>
          </cell>
          <cell r="AI29">
            <v>5</v>
          </cell>
          <cell r="AJ29">
            <v>5</v>
          </cell>
          <cell r="AK29">
            <v>5</v>
          </cell>
          <cell r="AL29">
            <v>5</v>
          </cell>
          <cell r="AM29">
            <v>5</v>
          </cell>
          <cell r="AN29">
            <v>5</v>
          </cell>
          <cell r="AO29">
            <v>5</v>
          </cell>
          <cell r="AR29">
            <v>5</v>
          </cell>
          <cell r="AS29">
            <v>5</v>
          </cell>
          <cell r="AT29">
            <v>5</v>
          </cell>
          <cell r="AU29">
            <v>5</v>
          </cell>
          <cell r="AV29">
            <v>5</v>
          </cell>
          <cell r="AW29">
            <v>5</v>
          </cell>
          <cell r="AX29">
            <v>5</v>
          </cell>
          <cell r="AY29">
            <v>5</v>
          </cell>
          <cell r="AZ29">
            <v>5</v>
          </cell>
          <cell r="BA29">
            <v>5</v>
          </cell>
          <cell r="BB29">
            <v>5</v>
          </cell>
          <cell r="BC29">
            <v>5</v>
          </cell>
          <cell r="BD29">
            <v>5</v>
          </cell>
          <cell r="BE29">
            <v>5</v>
          </cell>
        </row>
        <row r="30">
          <cell r="AB30">
            <v>5</v>
          </cell>
          <cell r="AC30">
            <v>5</v>
          </cell>
          <cell r="AD30">
            <v>5</v>
          </cell>
          <cell r="AE30">
            <v>5</v>
          </cell>
          <cell r="AF30">
            <v>5</v>
          </cell>
          <cell r="AG30">
            <v>5</v>
          </cell>
          <cell r="AH30">
            <v>5</v>
          </cell>
          <cell r="AI30">
            <v>5</v>
          </cell>
          <cell r="AJ30">
            <v>5</v>
          </cell>
          <cell r="AK30">
            <v>5</v>
          </cell>
          <cell r="AL30">
            <v>5</v>
          </cell>
          <cell r="AM30">
            <v>5</v>
          </cell>
          <cell r="AN30">
            <v>5</v>
          </cell>
          <cell r="AO30">
            <v>5</v>
          </cell>
          <cell r="AR30">
            <v>5</v>
          </cell>
          <cell r="AS30">
            <v>5</v>
          </cell>
          <cell r="AT30">
            <v>5</v>
          </cell>
          <cell r="AU30">
            <v>5</v>
          </cell>
          <cell r="AV30">
            <v>5</v>
          </cell>
          <cell r="AW30">
            <v>5</v>
          </cell>
          <cell r="AX30">
            <v>5</v>
          </cell>
          <cell r="AY30">
            <v>5</v>
          </cell>
          <cell r="AZ30">
            <v>5</v>
          </cell>
          <cell r="BA30">
            <v>5</v>
          </cell>
          <cell r="BB30">
            <v>5</v>
          </cell>
          <cell r="BC30">
            <v>5</v>
          </cell>
          <cell r="BD30">
            <v>5</v>
          </cell>
          <cell r="BE30">
            <v>5</v>
          </cell>
        </row>
        <row r="31">
          <cell r="AB31">
            <v>5</v>
          </cell>
          <cell r="AC31">
            <v>5</v>
          </cell>
          <cell r="AD31">
            <v>5</v>
          </cell>
          <cell r="AE31">
            <v>5</v>
          </cell>
          <cell r="AF31">
            <v>5</v>
          </cell>
          <cell r="AG31">
            <v>5</v>
          </cell>
          <cell r="AH31">
            <v>5</v>
          </cell>
          <cell r="AI31">
            <v>5</v>
          </cell>
          <cell r="AJ31">
            <v>5</v>
          </cell>
          <cell r="AK31">
            <v>5</v>
          </cell>
          <cell r="AL31">
            <v>5</v>
          </cell>
          <cell r="AM31">
            <v>5</v>
          </cell>
          <cell r="AN31">
            <v>5</v>
          </cell>
          <cell r="AO31">
            <v>5</v>
          </cell>
          <cell r="AR31">
            <v>5</v>
          </cell>
          <cell r="AS31">
            <v>5</v>
          </cell>
          <cell r="AT31">
            <v>5</v>
          </cell>
          <cell r="AU31">
            <v>5</v>
          </cell>
          <cell r="AV31">
            <v>5</v>
          </cell>
          <cell r="AW31">
            <v>5</v>
          </cell>
          <cell r="AX31">
            <v>5</v>
          </cell>
          <cell r="AY31">
            <v>5</v>
          </cell>
          <cell r="AZ31">
            <v>5</v>
          </cell>
          <cell r="BA31">
            <v>5</v>
          </cell>
          <cell r="BB31">
            <v>5</v>
          </cell>
          <cell r="BC31">
            <v>5</v>
          </cell>
          <cell r="BD31">
            <v>5</v>
          </cell>
          <cell r="BE31">
            <v>5</v>
          </cell>
        </row>
        <row r="32">
          <cell r="AB32">
            <v>5</v>
          </cell>
          <cell r="AC32">
            <v>5</v>
          </cell>
          <cell r="AD32">
            <v>5</v>
          </cell>
          <cell r="AE32">
            <v>5</v>
          </cell>
          <cell r="AF32">
            <v>5</v>
          </cell>
          <cell r="AG32">
            <v>5</v>
          </cell>
          <cell r="AH32">
            <v>5</v>
          </cell>
          <cell r="AI32">
            <v>5</v>
          </cell>
          <cell r="AJ32">
            <v>5</v>
          </cell>
          <cell r="AK32">
            <v>5</v>
          </cell>
          <cell r="AL32">
            <v>5</v>
          </cell>
          <cell r="AM32">
            <v>5</v>
          </cell>
          <cell r="AN32">
            <v>5</v>
          </cell>
          <cell r="AO32">
            <v>5</v>
          </cell>
          <cell r="AR32">
            <v>5</v>
          </cell>
          <cell r="AS32">
            <v>5</v>
          </cell>
          <cell r="AT32">
            <v>5</v>
          </cell>
          <cell r="AU32">
            <v>5</v>
          </cell>
          <cell r="AV32">
            <v>5</v>
          </cell>
          <cell r="AW32">
            <v>5</v>
          </cell>
          <cell r="AX32">
            <v>5</v>
          </cell>
          <cell r="AY32">
            <v>5</v>
          </cell>
          <cell r="AZ32">
            <v>5</v>
          </cell>
          <cell r="BA32">
            <v>5</v>
          </cell>
          <cell r="BB32">
            <v>5</v>
          </cell>
          <cell r="BC32">
            <v>5</v>
          </cell>
          <cell r="BD32">
            <v>5</v>
          </cell>
          <cell r="BE32">
            <v>5</v>
          </cell>
        </row>
        <row r="33">
          <cell r="AB33">
            <v>5</v>
          </cell>
          <cell r="AC33">
            <v>5</v>
          </cell>
          <cell r="AD33">
            <v>5</v>
          </cell>
          <cell r="AE33">
            <v>5</v>
          </cell>
          <cell r="AF33">
            <v>5</v>
          </cell>
          <cell r="AG33">
            <v>5</v>
          </cell>
          <cell r="AH33">
            <v>5</v>
          </cell>
          <cell r="AI33">
            <v>5</v>
          </cell>
          <cell r="AJ33">
            <v>5</v>
          </cell>
          <cell r="AK33">
            <v>5</v>
          </cell>
          <cell r="AL33">
            <v>5</v>
          </cell>
          <cell r="AM33">
            <v>5</v>
          </cell>
          <cell r="AN33">
            <v>5</v>
          </cell>
          <cell r="AO33">
            <v>5</v>
          </cell>
          <cell r="AR33">
            <v>5</v>
          </cell>
          <cell r="AS33">
            <v>5</v>
          </cell>
          <cell r="AT33">
            <v>5</v>
          </cell>
          <cell r="AU33">
            <v>5</v>
          </cell>
          <cell r="AV33">
            <v>5</v>
          </cell>
          <cell r="AW33">
            <v>5</v>
          </cell>
          <cell r="AX33">
            <v>5</v>
          </cell>
          <cell r="AY33">
            <v>5</v>
          </cell>
          <cell r="AZ33">
            <v>5</v>
          </cell>
          <cell r="BA33">
            <v>5</v>
          </cell>
          <cell r="BB33">
            <v>5</v>
          </cell>
          <cell r="BC33">
            <v>5</v>
          </cell>
          <cell r="BD33">
            <v>5</v>
          </cell>
          <cell r="BE33">
            <v>5</v>
          </cell>
        </row>
        <row r="34">
          <cell r="AB34">
            <v>5</v>
          </cell>
          <cell r="AC34">
            <v>5</v>
          </cell>
          <cell r="AD34">
            <v>5</v>
          </cell>
          <cell r="AE34">
            <v>5</v>
          </cell>
          <cell r="AF34">
            <v>5</v>
          </cell>
          <cell r="AG34">
            <v>5</v>
          </cell>
          <cell r="AH34">
            <v>5</v>
          </cell>
          <cell r="AI34">
            <v>5</v>
          </cell>
          <cell r="AJ34">
            <v>5</v>
          </cell>
          <cell r="AK34">
            <v>5</v>
          </cell>
          <cell r="AL34">
            <v>5</v>
          </cell>
          <cell r="AM34">
            <v>5</v>
          </cell>
          <cell r="AN34">
            <v>5</v>
          </cell>
          <cell r="AO34">
            <v>5</v>
          </cell>
          <cell r="AR34">
            <v>5</v>
          </cell>
          <cell r="AS34">
            <v>5</v>
          </cell>
          <cell r="AT34">
            <v>5</v>
          </cell>
          <cell r="AU34">
            <v>5</v>
          </cell>
          <cell r="AV34">
            <v>5</v>
          </cell>
          <cell r="AW34">
            <v>5</v>
          </cell>
          <cell r="AX34">
            <v>5</v>
          </cell>
          <cell r="AY34">
            <v>5</v>
          </cell>
          <cell r="AZ34">
            <v>5</v>
          </cell>
          <cell r="BA34">
            <v>5</v>
          </cell>
          <cell r="BB34">
            <v>5</v>
          </cell>
          <cell r="BC34">
            <v>5</v>
          </cell>
          <cell r="BD34">
            <v>5</v>
          </cell>
          <cell r="BE34">
            <v>5</v>
          </cell>
        </row>
        <row r="35">
          <cell r="AB35">
            <v>5</v>
          </cell>
          <cell r="AC35">
            <v>5</v>
          </cell>
          <cell r="AD35">
            <v>5</v>
          </cell>
          <cell r="AE35">
            <v>5</v>
          </cell>
          <cell r="AF35">
            <v>5</v>
          </cell>
          <cell r="AG35">
            <v>5</v>
          </cell>
          <cell r="AH35">
            <v>5</v>
          </cell>
          <cell r="AI35">
            <v>5</v>
          </cell>
          <cell r="AJ35">
            <v>5</v>
          </cell>
          <cell r="AK35">
            <v>5</v>
          </cell>
          <cell r="AL35">
            <v>5</v>
          </cell>
          <cell r="AM35">
            <v>5</v>
          </cell>
          <cell r="AN35">
            <v>5</v>
          </cell>
          <cell r="AO35">
            <v>5</v>
          </cell>
          <cell r="AR35">
            <v>5</v>
          </cell>
          <cell r="AS35">
            <v>5</v>
          </cell>
          <cell r="AT35">
            <v>5</v>
          </cell>
          <cell r="AU35">
            <v>5</v>
          </cell>
          <cell r="AV35">
            <v>5</v>
          </cell>
          <cell r="AW35">
            <v>5</v>
          </cell>
          <cell r="AX35">
            <v>5</v>
          </cell>
          <cell r="AY35">
            <v>5</v>
          </cell>
          <cell r="AZ35">
            <v>5</v>
          </cell>
          <cell r="BA35">
            <v>5</v>
          </cell>
          <cell r="BB35">
            <v>5</v>
          </cell>
          <cell r="BC35">
            <v>5</v>
          </cell>
          <cell r="BD35">
            <v>5</v>
          </cell>
          <cell r="BE35">
            <v>5</v>
          </cell>
        </row>
        <row r="36">
          <cell r="AB36">
            <v>5</v>
          </cell>
          <cell r="AC36">
            <v>5</v>
          </cell>
          <cell r="AD36">
            <v>5</v>
          </cell>
          <cell r="AE36">
            <v>5</v>
          </cell>
          <cell r="AF36">
            <v>5</v>
          </cell>
          <cell r="AG36">
            <v>5</v>
          </cell>
          <cell r="AH36">
            <v>5</v>
          </cell>
          <cell r="AI36">
            <v>5</v>
          </cell>
          <cell r="AJ36">
            <v>5</v>
          </cell>
          <cell r="AK36">
            <v>5</v>
          </cell>
          <cell r="AL36">
            <v>5</v>
          </cell>
          <cell r="AM36">
            <v>5</v>
          </cell>
          <cell r="AN36">
            <v>5</v>
          </cell>
          <cell r="AO36">
            <v>5</v>
          </cell>
          <cell r="AR36">
            <v>5</v>
          </cell>
          <cell r="AS36">
            <v>5</v>
          </cell>
          <cell r="AT36">
            <v>5</v>
          </cell>
          <cell r="AU36">
            <v>5</v>
          </cell>
          <cell r="AV36">
            <v>5</v>
          </cell>
          <cell r="AW36">
            <v>5</v>
          </cell>
          <cell r="AX36">
            <v>5</v>
          </cell>
          <cell r="AY36">
            <v>5</v>
          </cell>
          <cell r="AZ36">
            <v>5</v>
          </cell>
          <cell r="BA36">
            <v>5</v>
          </cell>
          <cell r="BB36">
            <v>5</v>
          </cell>
          <cell r="BC36">
            <v>5</v>
          </cell>
          <cell r="BD36">
            <v>5</v>
          </cell>
          <cell r="BE36">
            <v>5</v>
          </cell>
        </row>
        <row r="37">
          <cell r="AB37">
            <v>5</v>
          </cell>
          <cell r="AC37">
            <v>5</v>
          </cell>
          <cell r="AD37">
            <v>5</v>
          </cell>
          <cell r="AE37">
            <v>5</v>
          </cell>
          <cell r="AF37">
            <v>5</v>
          </cell>
          <cell r="AG37">
            <v>5</v>
          </cell>
          <cell r="AH37">
            <v>5</v>
          </cell>
          <cell r="AI37">
            <v>5</v>
          </cell>
          <cell r="AJ37">
            <v>5</v>
          </cell>
          <cell r="AK37">
            <v>5</v>
          </cell>
          <cell r="AL37">
            <v>5</v>
          </cell>
          <cell r="AM37">
            <v>5</v>
          </cell>
          <cell r="AN37">
            <v>5</v>
          </cell>
          <cell r="AO37">
            <v>5</v>
          </cell>
          <cell r="AR37">
            <v>5</v>
          </cell>
          <cell r="AS37">
            <v>5</v>
          </cell>
          <cell r="AT37">
            <v>5</v>
          </cell>
          <cell r="AU37">
            <v>5</v>
          </cell>
          <cell r="AV37">
            <v>5</v>
          </cell>
          <cell r="AW37">
            <v>5</v>
          </cell>
          <cell r="AX37">
            <v>5</v>
          </cell>
          <cell r="AY37">
            <v>5</v>
          </cell>
          <cell r="AZ37">
            <v>5</v>
          </cell>
          <cell r="BA37">
            <v>5</v>
          </cell>
          <cell r="BB37">
            <v>5</v>
          </cell>
          <cell r="BC37">
            <v>5</v>
          </cell>
          <cell r="BD37">
            <v>5</v>
          </cell>
          <cell r="BE37">
            <v>5</v>
          </cell>
        </row>
        <row r="38">
          <cell r="AB38">
            <v>5</v>
          </cell>
          <cell r="AC38">
            <v>5</v>
          </cell>
          <cell r="AD38">
            <v>5</v>
          </cell>
          <cell r="AE38">
            <v>5</v>
          </cell>
          <cell r="AF38">
            <v>5</v>
          </cell>
          <cell r="AG38">
            <v>5</v>
          </cell>
          <cell r="AH38">
            <v>5</v>
          </cell>
          <cell r="AI38">
            <v>5</v>
          </cell>
          <cell r="AJ38">
            <v>5</v>
          </cell>
          <cell r="AK38">
            <v>5</v>
          </cell>
          <cell r="AL38">
            <v>5</v>
          </cell>
          <cell r="AM38">
            <v>5</v>
          </cell>
          <cell r="AN38">
            <v>5</v>
          </cell>
          <cell r="AO38">
            <v>5</v>
          </cell>
          <cell r="AR38">
            <v>5</v>
          </cell>
          <cell r="AS38">
            <v>5</v>
          </cell>
          <cell r="AT38">
            <v>5</v>
          </cell>
          <cell r="AU38">
            <v>5</v>
          </cell>
          <cell r="AV38">
            <v>5</v>
          </cell>
          <cell r="AW38">
            <v>5</v>
          </cell>
          <cell r="AX38">
            <v>5</v>
          </cell>
          <cell r="AY38">
            <v>5</v>
          </cell>
          <cell r="AZ38">
            <v>5</v>
          </cell>
          <cell r="BA38">
            <v>5</v>
          </cell>
          <cell r="BB38">
            <v>5</v>
          </cell>
          <cell r="BC38">
            <v>5</v>
          </cell>
          <cell r="BD38">
            <v>5</v>
          </cell>
          <cell r="BE38">
            <v>5</v>
          </cell>
        </row>
        <row r="39">
          <cell r="AB39">
            <v>5</v>
          </cell>
          <cell r="AC39">
            <v>5</v>
          </cell>
          <cell r="AD39">
            <v>5</v>
          </cell>
          <cell r="AE39">
            <v>5</v>
          </cell>
          <cell r="AF39">
            <v>5</v>
          </cell>
          <cell r="AG39">
            <v>5</v>
          </cell>
          <cell r="AH39">
            <v>5</v>
          </cell>
          <cell r="AI39">
            <v>5</v>
          </cell>
          <cell r="AJ39">
            <v>5</v>
          </cell>
          <cell r="AK39">
            <v>5</v>
          </cell>
          <cell r="AL39">
            <v>5</v>
          </cell>
          <cell r="AM39">
            <v>5</v>
          </cell>
          <cell r="AN39">
            <v>5</v>
          </cell>
          <cell r="AO39">
            <v>5</v>
          </cell>
          <cell r="AR39">
            <v>5</v>
          </cell>
          <cell r="AS39">
            <v>5</v>
          </cell>
          <cell r="AT39">
            <v>5</v>
          </cell>
          <cell r="AU39">
            <v>5</v>
          </cell>
          <cell r="AV39">
            <v>5</v>
          </cell>
          <cell r="AW39">
            <v>5</v>
          </cell>
          <cell r="AX39">
            <v>5</v>
          </cell>
          <cell r="AY39">
            <v>5</v>
          </cell>
          <cell r="AZ39">
            <v>5</v>
          </cell>
          <cell r="BA39">
            <v>5</v>
          </cell>
          <cell r="BB39">
            <v>5</v>
          </cell>
          <cell r="BC39">
            <v>5</v>
          </cell>
          <cell r="BD39">
            <v>5</v>
          </cell>
          <cell r="BE39">
            <v>5</v>
          </cell>
        </row>
        <row r="40">
          <cell r="AB40">
            <v>5</v>
          </cell>
          <cell r="AC40">
            <v>5</v>
          </cell>
          <cell r="AD40">
            <v>5</v>
          </cell>
          <cell r="AE40">
            <v>5</v>
          </cell>
          <cell r="AF40">
            <v>5</v>
          </cell>
          <cell r="AG40">
            <v>5</v>
          </cell>
          <cell r="AH40">
            <v>5</v>
          </cell>
          <cell r="AI40">
            <v>5</v>
          </cell>
          <cell r="AJ40">
            <v>5</v>
          </cell>
          <cell r="AK40">
            <v>5</v>
          </cell>
          <cell r="AL40">
            <v>5</v>
          </cell>
          <cell r="AM40">
            <v>5</v>
          </cell>
          <cell r="AN40">
            <v>5</v>
          </cell>
          <cell r="AO40">
            <v>5</v>
          </cell>
          <cell r="AR40">
            <v>5</v>
          </cell>
          <cell r="AS40">
            <v>5</v>
          </cell>
          <cell r="AT40">
            <v>5</v>
          </cell>
          <cell r="AU40">
            <v>5</v>
          </cell>
          <cell r="AV40">
            <v>5</v>
          </cell>
          <cell r="AW40">
            <v>5</v>
          </cell>
          <cell r="AX40">
            <v>5</v>
          </cell>
          <cell r="AY40">
            <v>5</v>
          </cell>
          <cell r="AZ40">
            <v>5</v>
          </cell>
          <cell r="BA40">
            <v>5</v>
          </cell>
          <cell r="BB40">
            <v>5</v>
          </cell>
          <cell r="BC40">
            <v>5</v>
          </cell>
          <cell r="BD40">
            <v>5</v>
          </cell>
          <cell r="BE40">
            <v>5</v>
          </cell>
        </row>
        <row r="41">
          <cell r="AB41">
            <v>5</v>
          </cell>
          <cell r="AC41">
            <v>5</v>
          </cell>
          <cell r="AD41">
            <v>5</v>
          </cell>
          <cell r="AE41">
            <v>5</v>
          </cell>
          <cell r="AF41">
            <v>5</v>
          </cell>
          <cell r="AG41">
            <v>5</v>
          </cell>
          <cell r="AH41">
            <v>5</v>
          </cell>
          <cell r="AI41">
            <v>5</v>
          </cell>
          <cell r="AJ41">
            <v>5</v>
          </cell>
          <cell r="AK41">
            <v>5</v>
          </cell>
          <cell r="AL41">
            <v>5</v>
          </cell>
          <cell r="AM41">
            <v>5</v>
          </cell>
          <cell r="AN41">
            <v>5</v>
          </cell>
          <cell r="AO41">
            <v>5</v>
          </cell>
          <cell r="AR41">
            <v>5</v>
          </cell>
          <cell r="AS41">
            <v>5</v>
          </cell>
          <cell r="AT41">
            <v>5</v>
          </cell>
          <cell r="AU41">
            <v>5</v>
          </cell>
          <cell r="AV41">
            <v>5</v>
          </cell>
          <cell r="AW41">
            <v>5</v>
          </cell>
          <cell r="AX41">
            <v>5</v>
          </cell>
          <cell r="AY41">
            <v>5</v>
          </cell>
          <cell r="AZ41">
            <v>5</v>
          </cell>
          <cell r="BA41">
            <v>5</v>
          </cell>
          <cell r="BB41">
            <v>5</v>
          </cell>
          <cell r="BC41">
            <v>5</v>
          </cell>
          <cell r="BD41">
            <v>5</v>
          </cell>
          <cell r="BE41">
            <v>5</v>
          </cell>
        </row>
        <row r="42">
          <cell r="AB42">
            <v>5</v>
          </cell>
          <cell r="AC42">
            <v>5</v>
          </cell>
          <cell r="AD42">
            <v>5</v>
          </cell>
          <cell r="AE42">
            <v>5</v>
          </cell>
          <cell r="AF42">
            <v>5</v>
          </cell>
          <cell r="AG42">
            <v>5</v>
          </cell>
          <cell r="AH42">
            <v>5</v>
          </cell>
          <cell r="AI42">
            <v>5</v>
          </cell>
          <cell r="AJ42">
            <v>5</v>
          </cell>
          <cell r="AK42">
            <v>5</v>
          </cell>
          <cell r="AL42">
            <v>5</v>
          </cell>
          <cell r="AM42">
            <v>5</v>
          </cell>
          <cell r="AN42">
            <v>5</v>
          </cell>
          <cell r="AO42">
            <v>5</v>
          </cell>
          <cell r="AR42">
            <v>5</v>
          </cell>
          <cell r="AS42">
            <v>5</v>
          </cell>
          <cell r="AT42">
            <v>5</v>
          </cell>
          <cell r="AU42">
            <v>5</v>
          </cell>
          <cell r="AV42">
            <v>5</v>
          </cell>
          <cell r="AW42">
            <v>5</v>
          </cell>
          <cell r="AX42">
            <v>5</v>
          </cell>
          <cell r="AY42">
            <v>5</v>
          </cell>
          <cell r="AZ42">
            <v>5</v>
          </cell>
          <cell r="BA42">
            <v>5</v>
          </cell>
          <cell r="BB42">
            <v>5</v>
          </cell>
          <cell r="BC42">
            <v>5</v>
          </cell>
          <cell r="BD42">
            <v>5</v>
          </cell>
          <cell r="BE42">
            <v>5</v>
          </cell>
        </row>
      </sheetData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BY161"/>
  <sheetViews>
    <sheetView showRowColHeaders="0" tabSelected="1" zoomScale="80" zoomScaleNormal="80" workbookViewId="0">
      <pane xSplit="2" ySplit="2" topLeftCell="C15" activePane="bottomRight" state="frozen"/>
      <selection activeCell="U4" sqref="U4"/>
      <selection pane="topRight" activeCell="U4" sqref="U4"/>
      <selection pane="bottomLeft" activeCell="U4" sqref="U4"/>
      <selection pane="bottomRight"/>
    </sheetView>
  </sheetViews>
  <sheetFormatPr baseColWidth="10" defaultColWidth="11.453125" defaultRowHeight="12.5" x14ac:dyDescent="0.25"/>
  <cols>
    <col min="1" max="1" width="6.453125" style="99" customWidth="1"/>
    <col min="2" max="3" width="9.36328125" style="99" customWidth="1"/>
    <col min="4" max="4" width="9" style="99" customWidth="1"/>
    <col min="5" max="5" width="6.453125" style="99" customWidth="1"/>
    <col min="6" max="6" width="7.453125" style="99" customWidth="1"/>
    <col min="7" max="7" width="7.1796875" style="99" customWidth="1"/>
    <col min="8" max="8" width="7.81640625" style="99" customWidth="1"/>
    <col min="9" max="9" width="8.453125" style="99" customWidth="1"/>
    <col min="10" max="10" width="8.54296875" style="99" customWidth="1"/>
    <col min="11" max="11" width="12.453125" style="99" customWidth="1"/>
    <col min="12" max="12" width="11.453125" style="99"/>
    <col min="13" max="13" width="11.453125" style="99" customWidth="1"/>
    <col min="14" max="14" width="10.453125" style="99" customWidth="1"/>
    <col min="15" max="15" width="9.81640625" style="99" customWidth="1"/>
    <col min="16" max="16" width="10.453125" style="99" customWidth="1"/>
    <col min="17" max="18" width="9.453125" style="99" customWidth="1"/>
    <col min="19" max="19" width="9.54296875" style="99" customWidth="1"/>
    <col min="20" max="20" width="8.453125" style="99" customWidth="1"/>
    <col min="21" max="21" width="8.54296875" style="99" customWidth="1"/>
    <col min="22" max="22" width="8.81640625" style="99" customWidth="1"/>
    <col min="23" max="23" width="13.453125" style="99" customWidth="1"/>
    <col min="24" max="26" width="11.453125" style="99" customWidth="1"/>
    <col min="27" max="29" width="11.453125" style="99"/>
    <col min="30" max="30" width="12.54296875" style="99" customWidth="1"/>
    <col min="31" max="33" width="11.453125" style="99"/>
    <col min="34" max="77" width="11.453125" style="65"/>
    <col min="78" max="16384" width="11.453125" style="99"/>
  </cols>
  <sheetData>
    <row r="1" spans="1:77" s="2" customFormat="1" ht="31.5" thickBot="1" x14ac:dyDescent="0.4">
      <c r="A1" s="1"/>
      <c r="C1" s="3" t="s">
        <v>0</v>
      </c>
      <c r="D1" s="4"/>
      <c r="E1" s="5" t="s">
        <v>1</v>
      </c>
      <c r="F1" s="6"/>
      <c r="G1" s="7"/>
      <c r="H1" s="8" t="s">
        <v>2</v>
      </c>
      <c r="I1" s="9"/>
      <c r="J1" s="9"/>
      <c r="K1" s="10" t="s">
        <v>3</v>
      </c>
      <c r="L1" s="11"/>
      <c r="M1" s="12"/>
      <c r="N1" s="13" t="s">
        <v>4</v>
      </c>
      <c r="O1" s="14"/>
      <c r="P1" s="15"/>
      <c r="Q1" s="16" t="s">
        <v>5</v>
      </c>
      <c r="R1" s="17"/>
      <c r="S1" s="18"/>
      <c r="T1" s="19" t="s">
        <v>6</v>
      </c>
      <c r="U1" s="20"/>
      <c r="V1" s="21"/>
      <c r="W1" s="22" t="s">
        <v>7</v>
      </c>
      <c r="X1" s="23" t="s">
        <v>8</v>
      </c>
      <c r="Y1" s="24" t="s">
        <v>9</v>
      </c>
      <c r="Z1" s="25"/>
      <c r="AA1" s="26" t="s">
        <v>10</v>
      </c>
      <c r="AB1" s="27"/>
      <c r="AC1" s="27"/>
      <c r="AD1" s="28" t="s">
        <v>11</v>
      </c>
      <c r="AE1" s="29"/>
      <c r="AF1" s="29"/>
      <c r="AG1" s="29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</row>
    <row r="2" spans="1:77" s="64" customFormat="1" ht="18" customHeight="1" thickBot="1" x14ac:dyDescent="0.4">
      <c r="A2" s="31"/>
      <c r="B2" s="32" t="s">
        <v>12</v>
      </c>
      <c r="C2" s="33" t="s">
        <v>13</v>
      </c>
      <c r="D2" s="34" t="s">
        <v>14</v>
      </c>
      <c r="E2" s="35" t="s">
        <v>15</v>
      </c>
      <c r="F2" s="36" t="s">
        <v>16</v>
      </c>
      <c r="G2" s="37" t="s">
        <v>17</v>
      </c>
      <c r="H2" s="38" t="s">
        <v>18</v>
      </c>
      <c r="I2" s="39" t="s">
        <v>19</v>
      </c>
      <c r="J2" s="40" t="s">
        <v>20</v>
      </c>
      <c r="K2" s="41" t="s">
        <v>15</v>
      </c>
      <c r="L2" s="42" t="s">
        <v>16</v>
      </c>
      <c r="M2" s="43" t="s">
        <v>17</v>
      </c>
      <c r="N2" s="44" t="s">
        <v>21</v>
      </c>
      <c r="O2" s="45" t="s">
        <v>22</v>
      </c>
      <c r="P2" s="46" t="s">
        <v>20</v>
      </c>
      <c r="Q2" s="47" t="s">
        <v>23</v>
      </c>
      <c r="R2" s="48" t="s">
        <v>24</v>
      </c>
      <c r="S2" s="49" t="s">
        <v>25</v>
      </c>
      <c r="T2" s="50" t="s">
        <v>21</v>
      </c>
      <c r="U2" s="51" t="s">
        <v>22</v>
      </c>
      <c r="V2" s="52" t="s">
        <v>20</v>
      </c>
      <c r="W2" s="53" t="s">
        <v>26</v>
      </c>
      <c r="X2" s="54" t="s">
        <v>27</v>
      </c>
      <c r="Y2" s="55" t="s">
        <v>28</v>
      </c>
      <c r="Z2" s="56" t="s">
        <v>29</v>
      </c>
      <c r="AA2" s="57" t="s">
        <v>30</v>
      </c>
      <c r="AB2" s="58" t="s">
        <v>31</v>
      </c>
      <c r="AC2" s="59" t="s">
        <v>32</v>
      </c>
      <c r="AD2" s="60" t="s">
        <v>33</v>
      </c>
      <c r="AE2" s="61"/>
      <c r="AF2" s="62"/>
      <c r="AG2" s="62"/>
      <c r="AH2" s="61"/>
      <c r="AI2" s="61"/>
      <c r="AJ2" s="61"/>
      <c r="AK2" s="61"/>
      <c r="AL2" s="61"/>
      <c r="AM2" s="61"/>
      <c r="AN2" s="61"/>
      <c r="AO2" s="62"/>
      <c r="AP2" s="62"/>
      <c r="AQ2" s="62"/>
      <c r="AR2" s="62"/>
      <c r="AS2" s="62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31"/>
      <c r="BU2" s="31"/>
      <c r="BV2" s="31"/>
      <c r="BW2" s="31"/>
      <c r="BX2" s="31"/>
      <c r="BY2" s="31"/>
    </row>
    <row r="3" spans="1:77" x14ac:dyDescent="0.25">
      <c r="A3" s="65"/>
      <c r="B3" s="66">
        <v>1</v>
      </c>
      <c r="C3" s="67">
        <v>0</v>
      </c>
      <c r="D3" s="68">
        <v>10</v>
      </c>
      <c r="E3" s="69">
        <v>0</v>
      </c>
      <c r="F3" s="70">
        <v>0</v>
      </c>
      <c r="G3" s="71">
        <v>0</v>
      </c>
      <c r="H3" s="72"/>
      <c r="I3" s="73"/>
      <c r="J3" s="74"/>
      <c r="K3" s="75">
        <v>0</v>
      </c>
      <c r="L3" s="76">
        <v>0</v>
      </c>
      <c r="M3" s="77">
        <v>0</v>
      </c>
      <c r="N3" s="78">
        <v>-10</v>
      </c>
      <c r="O3" s="79">
        <v>-75.810477390370849</v>
      </c>
      <c r="P3" s="80">
        <v>135.89656661289521</v>
      </c>
      <c r="Q3" s="81"/>
      <c r="R3" s="82"/>
      <c r="S3" s="83"/>
      <c r="T3" s="84"/>
      <c r="U3" s="85"/>
      <c r="V3" s="86"/>
      <c r="W3" s="87"/>
      <c r="X3" s="88"/>
      <c r="Y3" s="89"/>
      <c r="Z3" s="90"/>
      <c r="AA3" s="91"/>
      <c r="AB3" s="92"/>
      <c r="AC3" s="93"/>
      <c r="AD3" s="94">
        <v>0</v>
      </c>
      <c r="AE3" s="95"/>
      <c r="AF3" s="96"/>
      <c r="AG3" s="96"/>
      <c r="AH3" s="97"/>
      <c r="AI3" s="97"/>
      <c r="AJ3" s="97"/>
      <c r="AK3" s="97"/>
      <c r="AL3" s="97"/>
      <c r="AM3" s="97"/>
      <c r="AN3" s="97"/>
      <c r="AO3" s="96"/>
      <c r="AP3" s="96"/>
      <c r="AQ3" s="96"/>
      <c r="AR3" s="96"/>
      <c r="AS3" s="96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</row>
    <row r="4" spans="1:77" x14ac:dyDescent="0.25">
      <c r="A4" s="65"/>
      <c r="B4" s="100">
        <v>2</v>
      </c>
      <c r="C4" s="101">
        <v>0</v>
      </c>
      <c r="D4" s="102">
        <v>0</v>
      </c>
      <c r="E4" s="103">
        <v>1</v>
      </c>
      <c r="F4" s="104">
        <v>2</v>
      </c>
      <c r="G4" s="105">
        <v>3</v>
      </c>
      <c r="H4" s="106">
        <v>10</v>
      </c>
      <c r="I4" s="107">
        <v>30</v>
      </c>
      <c r="J4" s="108"/>
      <c r="K4" s="109">
        <v>1.0261340997449699</v>
      </c>
      <c r="L4" s="110">
        <v>0</v>
      </c>
      <c r="M4" s="111">
        <v>-0.13245652864785037</v>
      </c>
      <c r="N4" s="112" t="s">
        <v>34</v>
      </c>
      <c r="O4" s="113" t="s">
        <v>34</v>
      </c>
      <c r="P4" s="114" t="s">
        <v>34</v>
      </c>
      <c r="Q4" s="115"/>
      <c r="R4" s="116"/>
      <c r="S4" s="117"/>
      <c r="T4" s="118"/>
      <c r="U4" s="119"/>
      <c r="V4" s="120"/>
      <c r="W4" s="121"/>
      <c r="X4" s="122"/>
      <c r="Y4" s="123"/>
      <c r="Z4" s="124"/>
      <c r="AA4" s="125"/>
      <c r="AB4" s="126"/>
      <c r="AC4" s="127"/>
      <c r="AD4" s="128">
        <v>0</v>
      </c>
      <c r="AE4" s="95"/>
      <c r="AF4" s="96"/>
      <c r="AG4" s="96"/>
      <c r="AH4" s="97"/>
      <c r="AI4" s="97"/>
      <c r="AJ4" s="97"/>
      <c r="AK4" s="97"/>
      <c r="AL4" s="97"/>
      <c r="AM4" s="97"/>
      <c r="AN4" s="97"/>
      <c r="AO4" s="96"/>
      <c r="AP4" s="96"/>
      <c r="AQ4" s="96"/>
      <c r="AR4" s="96"/>
      <c r="AS4" s="96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</row>
    <row r="5" spans="1:77" x14ac:dyDescent="0.25">
      <c r="A5" s="65"/>
      <c r="B5" s="129">
        <v>3</v>
      </c>
      <c r="C5" s="101">
        <v>10</v>
      </c>
      <c r="D5" s="130">
        <v>0</v>
      </c>
      <c r="E5" s="131">
        <v>4</v>
      </c>
      <c r="F5" s="132">
        <v>0</v>
      </c>
      <c r="G5" s="133">
        <v>6</v>
      </c>
      <c r="H5" s="106"/>
      <c r="I5" s="134"/>
      <c r="J5" s="108"/>
      <c r="K5" s="109">
        <v>1.0261340997449699</v>
      </c>
      <c r="L5" s="110">
        <v>0</v>
      </c>
      <c r="M5" s="111">
        <v>0.11583143892709979</v>
      </c>
      <c r="N5" s="112" t="s">
        <v>34</v>
      </c>
      <c r="O5" s="113">
        <v>-54.189522609629144</v>
      </c>
      <c r="P5" s="114" t="s">
        <v>34</v>
      </c>
      <c r="Q5" s="115"/>
      <c r="R5" s="116"/>
      <c r="S5" s="117"/>
      <c r="T5" s="118"/>
      <c r="U5" s="119"/>
      <c r="V5" s="120"/>
      <c r="W5" s="121"/>
      <c r="X5" s="122"/>
      <c r="Y5" s="123"/>
      <c r="Z5" s="124"/>
      <c r="AA5" s="125"/>
      <c r="AB5" s="126"/>
      <c r="AC5" s="127"/>
      <c r="AD5" s="128">
        <v>0</v>
      </c>
      <c r="AE5" s="95"/>
      <c r="AF5" s="96"/>
      <c r="AG5" s="96"/>
      <c r="AH5" s="97"/>
      <c r="AI5" s="97"/>
      <c r="AJ5" s="97"/>
      <c r="AK5" s="97"/>
      <c r="AL5" s="97"/>
      <c r="AM5" s="97"/>
      <c r="AN5" s="97"/>
      <c r="AO5" s="96"/>
      <c r="AP5" s="96"/>
      <c r="AQ5" s="96"/>
      <c r="AR5" s="96"/>
      <c r="AS5" s="96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</row>
    <row r="6" spans="1:77" x14ac:dyDescent="0.25">
      <c r="A6" s="65"/>
      <c r="B6" s="129">
        <v>4</v>
      </c>
      <c r="C6" s="101"/>
      <c r="D6" s="102"/>
      <c r="E6" s="131"/>
      <c r="F6" s="132"/>
      <c r="G6" s="135"/>
      <c r="H6" s="106"/>
      <c r="I6" s="107"/>
      <c r="J6" s="108"/>
      <c r="K6" s="109"/>
      <c r="L6" s="110"/>
      <c r="M6" s="111"/>
      <c r="N6" s="112"/>
      <c r="O6" s="113"/>
      <c r="P6" s="114"/>
      <c r="Q6" s="115"/>
      <c r="R6" s="116"/>
      <c r="S6" s="117"/>
      <c r="T6" s="118"/>
      <c r="U6" s="119"/>
      <c r="V6" s="120"/>
      <c r="W6" s="121"/>
      <c r="X6" s="122"/>
      <c r="Y6" s="123"/>
      <c r="Z6" s="124"/>
      <c r="AA6" s="125"/>
      <c r="AB6" s="126"/>
      <c r="AC6" s="127"/>
      <c r="AD6" s="128"/>
      <c r="AE6" s="95"/>
      <c r="AF6" s="96"/>
      <c r="AG6" s="96"/>
      <c r="AH6" s="97"/>
      <c r="AI6" s="97"/>
      <c r="AJ6" s="97"/>
      <c r="AK6" s="97"/>
      <c r="AL6" s="97"/>
      <c r="AM6" s="97"/>
      <c r="AN6" s="97"/>
      <c r="AO6" s="96"/>
      <c r="AP6" s="96"/>
      <c r="AQ6" s="96"/>
      <c r="AR6" s="96"/>
      <c r="AS6" s="96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</row>
    <row r="7" spans="1:77" x14ac:dyDescent="0.25">
      <c r="B7" s="129">
        <v>5</v>
      </c>
      <c r="C7" s="136"/>
      <c r="D7" s="102"/>
      <c r="E7" s="131"/>
      <c r="F7" s="132"/>
      <c r="G7" s="133"/>
      <c r="H7" s="106"/>
      <c r="I7" s="107"/>
      <c r="J7" s="108"/>
      <c r="K7" s="109"/>
      <c r="L7" s="110"/>
      <c r="M7" s="111"/>
      <c r="N7" s="112"/>
      <c r="O7" s="113"/>
      <c r="P7" s="114"/>
      <c r="Q7" s="115"/>
      <c r="R7" s="116"/>
      <c r="S7" s="117"/>
      <c r="T7" s="118"/>
      <c r="U7" s="119"/>
      <c r="V7" s="120"/>
      <c r="W7" s="121"/>
      <c r="X7" s="122"/>
      <c r="Y7" s="123"/>
      <c r="Z7" s="124"/>
      <c r="AA7" s="125"/>
      <c r="AB7" s="126"/>
      <c r="AC7" s="127"/>
      <c r="AD7" s="128"/>
      <c r="AE7" s="95"/>
      <c r="AF7" s="97"/>
      <c r="AG7" s="96"/>
      <c r="AH7" s="97"/>
      <c r="AI7" s="97"/>
      <c r="AJ7" s="97"/>
      <c r="AK7" s="97"/>
      <c r="AL7" s="97"/>
      <c r="AM7" s="97"/>
      <c r="AN7" s="97"/>
      <c r="AO7" s="96"/>
      <c r="AP7" s="96"/>
      <c r="AQ7" s="96"/>
      <c r="AR7" s="96"/>
      <c r="AS7" s="96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</row>
    <row r="8" spans="1:77" x14ac:dyDescent="0.25">
      <c r="B8" s="129">
        <v>6</v>
      </c>
      <c r="C8" s="136"/>
      <c r="D8" s="130"/>
      <c r="E8" s="131"/>
      <c r="F8" s="137"/>
      <c r="G8" s="138"/>
      <c r="H8" s="106"/>
      <c r="I8" s="107"/>
      <c r="J8" s="108"/>
      <c r="K8" s="109"/>
      <c r="L8" s="110"/>
      <c r="M8" s="111"/>
      <c r="N8" s="112"/>
      <c r="O8" s="113"/>
      <c r="P8" s="114"/>
      <c r="Q8" s="115"/>
      <c r="R8" s="116"/>
      <c r="S8" s="117"/>
      <c r="T8" s="118"/>
      <c r="U8" s="119"/>
      <c r="V8" s="120"/>
      <c r="W8" s="121"/>
      <c r="X8" s="122"/>
      <c r="Y8" s="123"/>
      <c r="Z8" s="124"/>
      <c r="AA8" s="125"/>
      <c r="AB8" s="126"/>
      <c r="AC8" s="127"/>
      <c r="AD8" s="128"/>
      <c r="AE8" s="95"/>
      <c r="AF8" s="96"/>
      <c r="AG8" s="96"/>
      <c r="AH8" s="97"/>
      <c r="AI8" s="97"/>
      <c r="AJ8" s="97"/>
      <c r="AK8" s="97"/>
      <c r="AL8" s="97"/>
      <c r="AM8" s="97"/>
      <c r="AN8" s="97"/>
      <c r="AO8" s="96"/>
      <c r="AP8" s="96"/>
      <c r="AQ8" s="96"/>
      <c r="AR8" s="96"/>
      <c r="AS8" s="96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</row>
    <row r="9" spans="1:77" x14ac:dyDescent="0.25">
      <c r="B9" s="129">
        <v>7</v>
      </c>
      <c r="C9" s="136"/>
      <c r="D9" s="130"/>
      <c r="E9" s="131"/>
      <c r="F9" s="137"/>
      <c r="G9" s="138"/>
      <c r="H9" s="106"/>
      <c r="I9" s="107"/>
      <c r="J9" s="108"/>
      <c r="K9" s="109"/>
      <c r="L9" s="110"/>
      <c r="M9" s="111"/>
      <c r="N9" s="112"/>
      <c r="O9" s="113"/>
      <c r="P9" s="114"/>
      <c r="Q9" s="115"/>
      <c r="R9" s="116"/>
      <c r="S9" s="117"/>
      <c r="T9" s="118"/>
      <c r="U9" s="119"/>
      <c r="V9" s="120"/>
      <c r="W9" s="121"/>
      <c r="X9" s="122"/>
      <c r="Y9" s="123"/>
      <c r="Z9" s="124"/>
      <c r="AA9" s="125"/>
      <c r="AB9" s="126"/>
      <c r="AC9" s="127"/>
      <c r="AD9" s="128"/>
      <c r="AE9" s="95"/>
      <c r="AF9" s="96"/>
      <c r="AG9" s="96"/>
      <c r="AH9" s="97"/>
      <c r="AI9" s="97"/>
      <c r="AJ9" s="97"/>
      <c r="AK9" s="97"/>
      <c r="AL9" s="97"/>
      <c r="AM9" s="97"/>
      <c r="AN9" s="97"/>
      <c r="AO9" s="96"/>
      <c r="AP9" s="96"/>
      <c r="AQ9" s="96"/>
      <c r="AR9" s="96"/>
      <c r="AS9" s="96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</row>
    <row r="10" spans="1:77" x14ac:dyDescent="0.25">
      <c r="B10" s="129">
        <v>8</v>
      </c>
      <c r="C10" s="136"/>
      <c r="D10" s="130"/>
      <c r="E10" s="131"/>
      <c r="F10" s="137"/>
      <c r="G10" s="138"/>
      <c r="H10" s="106"/>
      <c r="I10" s="107"/>
      <c r="J10" s="108"/>
      <c r="K10" s="109"/>
      <c r="L10" s="110"/>
      <c r="M10" s="111"/>
      <c r="N10" s="112"/>
      <c r="O10" s="113"/>
      <c r="P10" s="114"/>
      <c r="Q10" s="115"/>
      <c r="R10" s="116"/>
      <c r="S10" s="117"/>
      <c r="T10" s="118"/>
      <c r="U10" s="119"/>
      <c r="V10" s="120"/>
      <c r="W10" s="121"/>
      <c r="X10" s="122"/>
      <c r="Y10" s="123"/>
      <c r="Z10" s="124"/>
      <c r="AA10" s="125"/>
      <c r="AB10" s="126"/>
      <c r="AC10" s="127"/>
      <c r="AD10" s="128"/>
      <c r="AE10" s="95"/>
      <c r="AF10" s="96"/>
      <c r="AG10" s="96"/>
      <c r="AH10" s="97"/>
      <c r="AI10" s="97"/>
      <c r="AJ10" s="97"/>
      <c r="AK10" s="97"/>
      <c r="AL10" s="97"/>
      <c r="AM10" s="97"/>
      <c r="AN10" s="97"/>
      <c r="AO10" s="96"/>
      <c r="AP10" s="96"/>
      <c r="AQ10" s="96"/>
      <c r="AR10" s="96"/>
      <c r="AS10" s="96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</row>
    <row r="11" spans="1:77" x14ac:dyDescent="0.25">
      <c r="B11" s="129">
        <v>9</v>
      </c>
      <c r="C11" s="136"/>
      <c r="D11" s="130"/>
      <c r="E11" s="131"/>
      <c r="F11" s="137"/>
      <c r="G11" s="138"/>
      <c r="H11" s="106"/>
      <c r="I11" s="107"/>
      <c r="J11" s="108"/>
      <c r="K11" s="109"/>
      <c r="L11" s="110"/>
      <c r="M11" s="111"/>
      <c r="N11" s="112"/>
      <c r="O11" s="113"/>
      <c r="P11" s="114"/>
      <c r="Q11" s="115"/>
      <c r="R11" s="116"/>
      <c r="S11" s="117"/>
      <c r="T11" s="118"/>
      <c r="U11" s="119"/>
      <c r="V11" s="120"/>
      <c r="W11" s="121"/>
      <c r="X11" s="122"/>
      <c r="Y11" s="123"/>
      <c r="Z11" s="124"/>
      <c r="AA11" s="125"/>
      <c r="AB11" s="126"/>
      <c r="AC11" s="127"/>
      <c r="AD11" s="128"/>
      <c r="AE11" s="95"/>
      <c r="AF11" s="96"/>
      <c r="AG11" s="96"/>
      <c r="AH11" s="97"/>
      <c r="AI11" s="97"/>
      <c r="AJ11" s="97"/>
      <c r="AK11" s="97"/>
      <c r="AL11" s="97"/>
      <c r="AM11" s="97"/>
      <c r="AN11" s="97"/>
      <c r="AO11" s="96"/>
      <c r="AP11" s="96"/>
      <c r="AQ11" s="96"/>
      <c r="AR11" s="96"/>
      <c r="AS11" s="96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</row>
    <row r="12" spans="1:77" x14ac:dyDescent="0.25">
      <c r="B12" s="129">
        <v>10</v>
      </c>
      <c r="C12" s="136"/>
      <c r="D12" s="130"/>
      <c r="E12" s="131"/>
      <c r="F12" s="137"/>
      <c r="G12" s="138"/>
      <c r="H12" s="106"/>
      <c r="I12" s="107"/>
      <c r="J12" s="108"/>
      <c r="K12" s="109"/>
      <c r="L12" s="110"/>
      <c r="M12" s="111"/>
      <c r="N12" s="112"/>
      <c r="O12" s="113"/>
      <c r="P12" s="114"/>
      <c r="Q12" s="115"/>
      <c r="R12" s="116"/>
      <c r="S12" s="117"/>
      <c r="T12" s="118"/>
      <c r="U12" s="119"/>
      <c r="V12" s="120"/>
      <c r="W12" s="121"/>
      <c r="X12" s="122"/>
      <c r="Y12" s="123"/>
      <c r="Z12" s="124"/>
      <c r="AA12" s="125"/>
      <c r="AB12" s="126"/>
      <c r="AC12" s="127"/>
      <c r="AD12" s="128"/>
      <c r="AE12" s="95"/>
      <c r="AF12" s="139"/>
      <c r="AG12" s="96"/>
      <c r="AH12" s="97"/>
      <c r="AI12" s="97"/>
      <c r="AJ12" s="97"/>
      <c r="AK12" s="97"/>
      <c r="AL12" s="97"/>
      <c r="AM12" s="97"/>
      <c r="AN12" s="97"/>
      <c r="AO12" s="96"/>
      <c r="AP12" s="96"/>
      <c r="AQ12" s="96"/>
      <c r="AR12" s="96"/>
      <c r="AS12" s="96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</row>
    <row r="13" spans="1:77" x14ac:dyDescent="0.25">
      <c r="B13" s="129">
        <v>11</v>
      </c>
      <c r="C13" s="136"/>
      <c r="D13" s="130"/>
      <c r="E13" s="131"/>
      <c r="F13" s="137"/>
      <c r="G13" s="138"/>
      <c r="H13" s="106"/>
      <c r="I13" s="107"/>
      <c r="J13" s="108"/>
      <c r="K13" s="109"/>
      <c r="L13" s="110"/>
      <c r="M13" s="111"/>
      <c r="N13" s="112"/>
      <c r="O13" s="113"/>
      <c r="P13" s="114"/>
      <c r="Q13" s="115"/>
      <c r="R13" s="116"/>
      <c r="S13" s="117"/>
      <c r="T13" s="118"/>
      <c r="U13" s="119"/>
      <c r="V13" s="120"/>
      <c r="W13" s="121"/>
      <c r="X13" s="122"/>
      <c r="Y13" s="123"/>
      <c r="Z13" s="124"/>
      <c r="AA13" s="125"/>
      <c r="AB13" s="126"/>
      <c r="AC13" s="127"/>
      <c r="AD13" s="128"/>
      <c r="AE13" s="95"/>
      <c r="AF13" s="96"/>
      <c r="AG13" s="96"/>
      <c r="AH13" s="97"/>
      <c r="AI13" s="97"/>
      <c r="AJ13" s="97"/>
      <c r="AK13" s="97"/>
      <c r="AL13" s="97"/>
      <c r="AM13" s="97"/>
      <c r="AN13" s="97"/>
      <c r="AO13" s="96"/>
      <c r="AP13" s="96"/>
      <c r="AQ13" s="96"/>
      <c r="AR13" s="96"/>
      <c r="AS13" s="96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</row>
    <row r="14" spans="1:77" x14ac:dyDescent="0.25">
      <c r="B14" s="129">
        <v>12</v>
      </c>
      <c r="C14" s="136"/>
      <c r="D14" s="130"/>
      <c r="E14" s="131"/>
      <c r="F14" s="137"/>
      <c r="G14" s="138"/>
      <c r="H14" s="106"/>
      <c r="I14" s="107"/>
      <c r="J14" s="108"/>
      <c r="K14" s="109"/>
      <c r="L14" s="110"/>
      <c r="M14" s="111"/>
      <c r="N14" s="112"/>
      <c r="O14" s="113"/>
      <c r="P14" s="114"/>
      <c r="Q14" s="115"/>
      <c r="R14" s="116"/>
      <c r="S14" s="117"/>
      <c r="T14" s="118"/>
      <c r="U14" s="119"/>
      <c r="V14" s="120"/>
      <c r="W14" s="121"/>
      <c r="X14" s="122"/>
      <c r="Y14" s="123"/>
      <c r="Z14" s="124"/>
      <c r="AA14" s="125"/>
      <c r="AB14" s="126"/>
      <c r="AC14" s="127"/>
      <c r="AD14" s="128"/>
      <c r="AE14" s="95"/>
      <c r="AF14" s="96"/>
      <c r="AG14" s="96"/>
      <c r="AH14" s="97"/>
      <c r="AI14" s="97"/>
      <c r="AJ14" s="97"/>
      <c r="AK14" s="97"/>
      <c r="AL14" s="97"/>
      <c r="AM14" s="97"/>
      <c r="AN14" s="97"/>
      <c r="AO14" s="96"/>
      <c r="AP14" s="96"/>
      <c r="AQ14" s="96"/>
      <c r="AR14" s="96"/>
      <c r="AS14" s="96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</row>
    <row r="15" spans="1:77" x14ac:dyDescent="0.25">
      <c r="B15" s="129">
        <v>13</v>
      </c>
      <c r="C15" s="136"/>
      <c r="D15" s="130"/>
      <c r="E15" s="131"/>
      <c r="F15" s="137"/>
      <c r="G15" s="138"/>
      <c r="H15" s="140"/>
      <c r="I15" s="141"/>
      <c r="J15" s="142"/>
      <c r="K15" s="109"/>
      <c r="L15" s="110"/>
      <c r="M15" s="111"/>
      <c r="N15" s="112"/>
      <c r="O15" s="113"/>
      <c r="P15" s="114"/>
      <c r="Q15" s="115"/>
      <c r="R15" s="116"/>
      <c r="S15" s="117"/>
      <c r="T15" s="118"/>
      <c r="U15" s="119"/>
      <c r="V15" s="120"/>
      <c r="W15" s="121"/>
      <c r="X15" s="122"/>
      <c r="Y15" s="123"/>
      <c r="Z15" s="124"/>
      <c r="AA15" s="125"/>
      <c r="AB15" s="126"/>
      <c r="AC15" s="127"/>
      <c r="AD15" s="128"/>
      <c r="AE15" s="95"/>
      <c r="AF15" s="96"/>
      <c r="AG15" s="96"/>
      <c r="AH15" s="97"/>
      <c r="AI15" s="97"/>
      <c r="AJ15" s="97"/>
      <c r="AK15" s="97"/>
      <c r="AL15" s="97"/>
      <c r="AM15" s="97"/>
      <c r="AN15" s="97"/>
      <c r="AO15" s="96"/>
      <c r="AP15" s="96"/>
      <c r="AQ15" s="96"/>
      <c r="AR15" s="96"/>
      <c r="AS15" s="96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</row>
    <row r="16" spans="1:77" ht="13" thickBot="1" x14ac:dyDescent="0.3">
      <c r="B16" s="129">
        <v>14</v>
      </c>
      <c r="C16" s="136"/>
      <c r="D16" s="130"/>
      <c r="E16" s="131"/>
      <c r="F16" s="137"/>
      <c r="G16" s="138"/>
      <c r="H16" s="140"/>
      <c r="I16" s="141"/>
      <c r="J16" s="142"/>
      <c r="K16" s="109"/>
      <c r="L16" s="110"/>
      <c r="M16" s="111"/>
      <c r="N16" s="112"/>
      <c r="O16" s="113"/>
      <c r="P16" s="114"/>
      <c r="Q16" s="115"/>
      <c r="R16" s="116"/>
      <c r="S16" s="117"/>
      <c r="T16" s="118"/>
      <c r="U16" s="119"/>
      <c r="V16" s="120"/>
      <c r="W16" s="121"/>
      <c r="X16" s="122"/>
      <c r="Y16" s="123"/>
      <c r="Z16" s="124"/>
      <c r="AA16" s="125"/>
      <c r="AB16" s="126"/>
      <c r="AC16" s="127"/>
      <c r="AD16" s="128"/>
      <c r="AE16" s="97"/>
      <c r="AF16" s="97"/>
      <c r="AG16" s="96"/>
      <c r="AH16" s="97"/>
      <c r="AI16" s="97"/>
      <c r="AJ16" s="97"/>
      <c r="AK16" s="97"/>
      <c r="AL16" s="97"/>
      <c r="AM16" s="97"/>
      <c r="AN16" s="97"/>
      <c r="AO16" s="96"/>
      <c r="AP16" s="96"/>
      <c r="AQ16" s="96"/>
      <c r="AR16" s="96"/>
      <c r="AS16" s="96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</row>
    <row r="17" spans="2:71" x14ac:dyDescent="0.25">
      <c r="B17" s="129">
        <v>15</v>
      </c>
      <c r="C17" s="136"/>
      <c r="D17" s="130"/>
      <c r="E17" s="131"/>
      <c r="F17" s="137"/>
      <c r="G17" s="138"/>
      <c r="H17" s="140"/>
      <c r="I17" s="141"/>
      <c r="J17" s="142"/>
      <c r="K17" s="109"/>
      <c r="L17" s="110"/>
      <c r="M17" s="111"/>
      <c r="N17" s="112"/>
      <c r="O17" s="113"/>
      <c r="P17" s="114"/>
      <c r="Q17" s="115"/>
      <c r="R17" s="116"/>
      <c r="S17" s="117"/>
      <c r="T17" s="118"/>
      <c r="U17" s="119"/>
      <c r="V17" s="120"/>
      <c r="W17" s="121"/>
      <c r="X17" s="122"/>
      <c r="Y17" s="123"/>
      <c r="Z17" s="124"/>
      <c r="AA17" s="125"/>
      <c r="AB17" s="126"/>
      <c r="AC17" s="127"/>
      <c r="AD17" s="143"/>
      <c r="AE17" s="144" t="s">
        <v>35</v>
      </c>
      <c r="AF17" s="145">
        <f>IF(PlotData!AD1=0,1,PlotData!AD1)</f>
        <v>1.0261340997449699</v>
      </c>
      <c r="AK17" s="97"/>
      <c r="AL17" s="97"/>
      <c r="AM17" s="97"/>
      <c r="AN17" s="97"/>
      <c r="AO17" s="96"/>
      <c r="AP17" s="96"/>
      <c r="AQ17" s="96"/>
      <c r="AR17" s="96"/>
      <c r="AS17" s="96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</row>
    <row r="18" spans="2:71" x14ac:dyDescent="0.25">
      <c r="B18" s="129">
        <v>16</v>
      </c>
      <c r="C18" s="136"/>
      <c r="D18" s="130"/>
      <c r="E18" s="131"/>
      <c r="F18" s="137"/>
      <c r="G18" s="138"/>
      <c r="H18" s="140"/>
      <c r="I18" s="141"/>
      <c r="J18" s="142"/>
      <c r="K18" s="109"/>
      <c r="L18" s="110"/>
      <c r="M18" s="111"/>
      <c r="N18" s="112"/>
      <c r="O18" s="113"/>
      <c r="P18" s="114"/>
      <c r="Q18" s="115"/>
      <c r="R18" s="116"/>
      <c r="S18" s="117"/>
      <c r="T18" s="118"/>
      <c r="U18" s="119"/>
      <c r="V18" s="120"/>
      <c r="W18" s="121"/>
      <c r="X18" s="122"/>
      <c r="Y18" s="123"/>
      <c r="Z18" s="124"/>
      <c r="AA18" s="125"/>
      <c r="AB18" s="126"/>
      <c r="AC18" s="127"/>
      <c r="AD18" s="143"/>
      <c r="AE18" s="146" t="s">
        <v>36</v>
      </c>
      <c r="AF18" s="147">
        <v>0.2</v>
      </c>
      <c r="AK18" s="97"/>
      <c r="AL18" s="97"/>
      <c r="AM18" s="97"/>
      <c r="AN18" s="97"/>
      <c r="AO18" s="96"/>
      <c r="AP18" s="96"/>
      <c r="AQ18" s="96"/>
      <c r="AR18" s="96"/>
      <c r="AS18" s="96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98"/>
    </row>
    <row r="19" spans="2:71" ht="13" thickBot="1" x14ac:dyDescent="0.3">
      <c r="B19" s="129">
        <v>17</v>
      </c>
      <c r="C19" s="136"/>
      <c r="D19" s="130"/>
      <c r="E19" s="131"/>
      <c r="F19" s="137"/>
      <c r="G19" s="138"/>
      <c r="H19" s="140"/>
      <c r="I19" s="141"/>
      <c r="J19" s="142"/>
      <c r="K19" s="109"/>
      <c r="L19" s="110"/>
      <c r="M19" s="111"/>
      <c r="N19" s="112"/>
      <c r="O19" s="113"/>
      <c r="P19" s="114"/>
      <c r="Q19" s="115"/>
      <c r="R19" s="116"/>
      <c r="S19" s="117"/>
      <c r="T19" s="118"/>
      <c r="U19" s="119"/>
      <c r="V19" s="120"/>
      <c r="W19" s="121"/>
      <c r="X19" s="122"/>
      <c r="Y19" s="123"/>
      <c r="Z19" s="124"/>
      <c r="AA19" s="125"/>
      <c r="AB19" s="126"/>
      <c r="AC19" s="127"/>
      <c r="AD19" s="143"/>
      <c r="AE19" s="148" t="s">
        <v>37</v>
      </c>
      <c r="AF19" s="149">
        <f>A53/AF17*PlotData!CB5*AF18</f>
        <v>1.6538347914463534</v>
      </c>
      <c r="AK19" s="97"/>
      <c r="AL19" s="97"/>
      <c r="AM19" s="97"/>
      <c r="AN19" s="97"/>
      <c r="AO19" s="96"/>
      <c r="AP19" s="96"/>
      <c r="AQ19" s="96"/>
      <c r="AR19" s="96"/>
      <c r="AS19" s="96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</row>
    <row r="20" spans="2:71" x14ac:dyDescent="0.25">
      <c r="B20" s="129">
        <v>18</v>
      </c>
      <c r="C20" s="136"/>
      <c r="D20" s="130"/>
      <c r="E20" s="131"/>
      <c r="F20" s="137"/>
      <c r="G20" s="138"/>
      <c r="H20" s="140"/>
      <c r="I20" s="141"/>
      <c r="J20" s="142"/>
      <c r="K20" s="109"/>
      <c r="L20" s="110"/>
      <c r="M20" s="111"/>
      <c r="N20" s="112"/>
      <c r="O20" s="113"/>
      <c r="P20" s="114"/>
      <c r="Q20" s="115"/>
      <c r="R20" s="116"/>
      <c r="S20" s="117"/>
      <c r="T20" s="118"/>
      <c r="U20" s="119"/>
      <c r="V20" s="120"/>
      <c r="W20" s="121"/>
      <c r="X20" s="122"/>
      <c r="Y20" s="123"/>
      <c r="Z20" s="124"/>
      <c r="AA20" s="125"/>
      <c r="AB20" s="126"/>
      <c r="AC20" s="127"/>
      <c r="AD20" s="143"/>
      <c r="AE20" s="97"/>
      <c r="AF20" s="97"/>
      <c r="AK20" s="97"/>
      <c r="AL20" s="97"/>
      <c r="AM20" s="97"/>
      <c r="AN20" s="97"/>
      <c r="AO20" s="96"/>
      <c r="AP20" s="96"/>
      <c r="AQ20" s="96"/>
      <c r="AR20" s="96"/>
      <c r="AS20" s="96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</row>
    <row r="21" spans="2:71" x14ac:dyDescent="0.25">
      <c r="B21" s="129">
        <v>19</v>
      </c>
      <c r="C21" s="136"/>
      <c r="D21" s="130"/>
      <c r="E21" s="131"/>
      <c r="F21" s="137"/>
      <c r="G21" s="138"/>
      <c r="H21" s="140"/>
      <c r="I21" s="141"/>
      <c r="J21" s="142"/>
      <c r="K21" s="109"/>
      <c r="L21" s="110"/>
      <c r="M21" s="111"/>
      <c r="N21" s="112"/>
      <c r="O21" s="113"/>
      <c r="P21" s="114"/>
      <c r="Q21" s="115"/>
      <c r="R21" s="116"/>
      <c r="S21" s="117"/>
      <c r="T21" s="118"/>
      <c r="U21" s="119"/>
      <c r="V21" s="120"/>
      <c r="W21" s="121"/>
      <c r="X21" s="122"/>
      <c r="Y21" s="123"/>
      <c r="Z21" s="124"/>
      <c r="AA21" s="125"/>
      <c r="AB21" s="126"/>
      <c r="AC21" s="127"/>
      <c r="AD21" s="143"/>
      <c r="AE21" s="97"/>
      <c r="AF21" s="97"/>
      <c r="AK21" s="97"/>
      <c r="AL21" s="97"/>
      <c r="AM21" s="97"/>
      <c r="AN21" s="97"/>
      <c r="AO21" s="96"/>
      <c r="AP21" s="96"/>
      <c r="AQ21" s="96"/>
      <c r="AR21" s="96"/>
      <c r="AS21" s="96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  <c r="BQ21" s="98"/>
      <c r="BR21" s="98"/>
      <c r="BS21" s="98"/>
    </row>
    <row r="22" spans="2:71" ht="13" thickBot="1" x14ac:dyDescent="0.3">
      <c r="B22" s="129">
        <v>20</v>
      </c>
      <c r="C22" s="136"/>
      <c r="D22" s="130"/>
      <c r="E22" s="131"/>
      <c r="F22" s="137"/>
      <c r="G22" s="138"/>
      <c r="H22" s="140"/>
      <c r="I22" s="141"/>
      <c r="J22" s="142"/>
      <c r="K22" s="109"/>
      <c r="L22" s="110"/>
      <c r="M22" s="111"/>
      <c r="N22" s="112"/>
      <c r="O22" s="113"/>
      <c r="P22" s="114"/>
      <c r="Q22" s="115"/>
      <c r="R22" s="116"/>
      <c r="S22" s="117"/>
      <c r="T22" s="118"/>
      <c r="U22" s="119"/>
      <c r="V22" s="120"/>
      <c r="W22" s="121"/>
      <c r="X22" s="122"/>
      <c r="Y22" s="123"/>
      <c r="Z22" s="124"/>
      <c r="AA22" s="125"/>
      <c r="AB22" s="126"/>
      <c r="AC22" s="127"/>
      <c r="AD22" s="143"/>
      <c r="AE22" s="97"/>
      <c r="AF22" s="97"/>
      <c r="AK22" s="97"/>
      <c r="AL22" s="97"/>
      <c r="AM22" s="97"/>
      <c r="AN22" s="97"/>
      <c r="AO22" s="96"/>
      <c r="AP22" s="96"/>
      <c r="AQ22" s="96"/>
      <c r="AR22" s="96"/>
      <c r="AS22" s="96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</row>
    <row r="23" spans="2:71" ht="13" thickBot="1" x14ac:dyDescent="0.3">
      <c r="B23" s="129">
        <v>21</v>
      </c>
      <c r="C23" s="136"/>
      <c r="D23" s="130"/>
      <c r="E23" s="131"/>
      <c r="F23" s="137"/>
      <c r="G23" s="138"/>
      <c r="H23" s="140"/>
      <c r="I23" s="141"/>
      <c r="J23" s="142"/>
      <c r="K23" s="109"/>
      <c r="L23" s="110"/>
      <c r="M23" s="111"/>
      <c r="N23" s="112"/>
      <c r="O23" s="113"/>
      <c r="P23" s="114"/>
      <c r="Q23" s="115"/>
      <c r="R23" s="116"/>
      <c r="S23" s="117"/>
      <c r="T23" s="118"/>
      <c r="U23" s="119"/>
      <c r="V23" s="120"/>
      <c r="W23" s="121"/>
      <c r="X23" s="122"/>
      <c r="Y23" s="123"/>
      <c r="Z23" s="124"/>
      <c r="AA23" s="125"/>
      <c r="AB23" s="126"/>
      <c r="AC23" s="127"/>
      <c r="AD23" s="143"/>
      <c r="AE23" s="150" t="s">
        <v>38</v>
      </c>
      <c r="AF23" s="151">
        <v>1</v>
      </c>
      <c r="AK23" s="97"/>
      <c r="AL23" s="97"/>
      <c r="AM23" s="97"/>
      <c r="AN23" s="97"/>
      <c r="AO23" s="96"/>
      <c r="AP23" s="96"/>
      <c r="AQ23" s="96"/>
      <c r="AR23" s="96"/>
      <c r="AS23" s="96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</row>
    <row r="24" spans="2:71" x14ac:dyDescent="0.25">
      <c r="B24" s="129">
        <v>22</v>
      </c>
      <c r="C24" s="136"/>
      <c r="D24" s="130"/>
      <c r="E24" s="131"/>
      <c r="F24" s="137"/>
      <c r="G24" s="138"/>
      <c r="H24" s="140"/>
      <c r="I24" s="141"/>
      <c r="J24" s="142"/>
      <c r="K24" s="109"/>
      <c r="L24" s="110"/>
      <c r="M24" s="111"/>
      <c r="N24" s="112"/>
      <c r="O24" s="113"/>
      <c r="P24" s="114"/>
      <c r="Q24" s="115"/>
      <c r="R24" s="116"/>
      <c r="S24" s="117"/>
      <c r="T24" s="118"/>
      <c r="U24" s="119"/>
      <c r="V24" s="120"/>
      <c r="W24" s="121"/>
      <c r="X24" s="122"/>
      <c r="Y24" s="123"/>
      <c r="Z24" s="124"/>
      <c r="AA24" s="125"/>
      <c r="AB24" s="126"/>
      <c r="AC24" s="127"/>
      <c r="AD24" s="128"/>
      <c r="AF24" s="152"/>
      <c r="AG24" s="152"/>
      <c r="AH24" s="97"/>
      <c r="AI24" s="97"/>
      <c r="AJ24" s="97"/>
      <c r="AK24" s="97"/>
      <c r="AL24" s="97"/>
      <c r="AM24" s="97"/>
      <c r="AN24" s="97"/>
      <c r="AO24" s="96"/>
      <c r="AP24" s="96"/>
      <c r="AQ24" s="96"/>
      <c r="AR24" s="96"/>
      <c r="AS24" s="96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</row>
    <row r="25" spans="2:71" x14ac:dyDescent="0.25">
      <c r="B25" s="129">
        <v>23</v>
      </c>
      <c r="C25" s="136"/>
      <c r="D25" s="130"/>
      <c r="E25" s="131"/>
      <c r="F25" s="137"/>
      <c r="G25" s="138"/>
      <c r="H25" s="140"/>
      <c r="I25" s="141"/>
      <c r="J25" s="142"/>
      <c r="K25" s="109"/>
      <c r="L25" s="110"/>
      <c r="M25" s="111"/>
      <c r="N25" s="112"/>
      <c r="O25" s="113"/>
      <c r="P25" s="114"/>
      <c r="Q25" s="115"/>
      <c r="R25" s="116"/>
      <c r="S25" s="117"/>
      <c r="T25" s="118"/>
      <c r="U25" s="119"/>
      <c r="V25" s="120"/>
      <c r="W25" s="121"/>
      <c r="X25" s="122"/>
      <c r="Y25" s="123"/>
      <c r="Z25" s="124"/>
      <c r="AA25" s="125"/>
      <c r="AB25" s="126"/>
      <c r="AC25" s="127"/>
      <c r="AD25" s="128"/>
      <c r="AH25" s="97"/>
      <c r="AI25" s="97"/>
      <c r="AJ25" s="97"/>
      <c r="AK25" s="97"/>
      <c r="AL25" s="97"/>
      <c r="AM25" s="97"/>
      <c r="AN25" s="97"/>
      <c r="AO25" s="96"/>
      <c r="AP25" s="96"/>
      <c r="AQ25" s="96"/>
      <c r="AR25" s="96"/>
      <c r="AS25" s="96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</row>
    <row r="26" spans="2:71" x14ac:dyDescent="0.25">
      <c r="B26" s="129">
        <v>24</v>
      </c>
      <c r="C26" s="136"/>
      <c r="D26" s="130"/>
      <c r="E26" s="131"/>
      <c r="F26" s="137"/>
      <c r="G26" s="138"/>
      <c r="H26" s="140"/>
      <c r="I26" s="141"/>
      <c r="J26" s="142"/>
      <c r="K26" s="109"/>
      <c r="L26" s="110"/>
      <c r="M26" s="111"/>
      <c r="N26" s="112"/>
      <c r="O26" s="113"/>
      <c r="P26" s="114"/>
      <c r="Q26" s="115"/>
      <c r="R26" s="116"/>
      <c r="S26" s="117"/>
      <c r="T26" s="118"/>
      <c r="U26" s="119"/>
      <c r="V26" s="120"/>
      <c r="W26" s="121"/>
      <c r="X26" s="122"/>
      <c r="Y26" s="123"/>
      <c r="Z26" s="124"/>
      <c r="AA26" s="125"/>
      <c r="AB26" s="126"/>
      <c r="AC26" s="127"/>
      <c r="AD26" s="128"/>
      <c r="AH26" s="97"/>
      <c r="AI26" s="97"/>
      <c r="AJ26" s="97"/>
      <c r="AK26" s="97"/>
      <c r="AL26" s="97"/>
      <c r="AM26" s="97"/>
      <c r="AN26" s="97"/>
      <c r="AO26" s="96"/>
      <c r="AP26" s="96"/>
      <c r="AQ26" s="96"/>
      <c r="AR26" s="96"/>
      <c r="AS26" s="96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98"/>
    </row>
    <row r="27" spans="2:71" x14ac:dyDescent="0.25">
      <c r="B27" s="129">
        <v>25</v>
      </c>
      <c r="C27" s="136"/>
      <c r="D27" s="130"/>
      <c r="E27" s="153"/>
      <c r="F27" s="154"/>
      <c r="G27" s="155"/>
      <c r="H27" s="140"/>
      <c r="I27" s="141"/>
      <c r="J27" s="142"/>
      <c r="K27" s="109"/>
      <c r="L27" s="110"/>
      <c r="M27" s="111"/>
      <c r="N27" s="112"/>
      <c r="O27" s="113"/>
      <c r="P27" s="114"/>
      <c r="Q27" s="115"/>
      <c r="R27" s="116"/>
      <c r="S27" s="117"/>
      <c r="T27" s="118"/>
      <c r="U27" s="119"/>
      <c r="V27" s="120"/>
      <c r="W27" s="121"/>
      <c r="X27" s="122"/>
      <c r="Y27" s="123"/>
      <c r="Z27" s="124"/>
      <c r="AA27" s="125"/>
      <c r="AB27" s="126"/>
      <c r="AC27" s="127"/>
      <c r="AD27" s="128"/>
      <c r="AE27" s="95"/>
      <c r="AF27" s="96"/>
      <c r="AG27" s="96"/>
      <c r="AH27" s="97"/>
      <c r="AI27" s="97"/>
      <c r="AJ27" s="97"/>
      <c r="AK27" s="97"/>
      <c r="AL27" s="97"/>
      <c r="AM27" s="97"/>
      <c r="AN27" s="97"/>
      <c r="AO27" s="96"/>
      <c r="AP27" s="96"/>
      <c r="AQ27" s="96"/>
      <c r="AR27" s="96"/>
      <c r="AS27" s="96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98"/>
    </row>
    <row r="28" spans="2:71" x14ac:dyDescent="0.25">
      <c r="B28" s="129">
        <v>26</v>
      </c>
      <c r="C28" s="136"/>
      <c r="D28" s="130"/>
      <c r="E28" s="153"/>
      <c r="F28" s="154"/>
      <c r="G28" s="155"/>
      <c r="H28" s="140"/>
      <c r="I28" s="141"/>
      <c r="J28" s="142"/>
      <c r="K28" s="109"/>
      <c r="L28" s="110"/>
      <c r="M28" s="111"/>
      <c r="N28" s="112"/>
      <c r="O28" s="113"/>
      <c r="P28" s="114"/>
      <c r="Q28" s="115"/>
      <c r="R28" s="116"/>
      <c r="S28" s="117"/>
      <c r="T28" s="118"/>
      <c r="U28" s="119"/>
      <c r="V28" s="120"/>
      <c r="W28" s="121"/>
      <c r="X28" s="122"/>
      <c r="Y28" s="123"/>
      <c r="Z28" s="124"/>
      <c r="AA28" s="125"/>
      <c r="AB28" s="126"/>
      <c r="AC28" s="127"/>
      <c r="AD28" s="128"/>
      <c r="AE28" s="95"/>
      <c r="AF28" s="96"/>
      <c r="AG28" s="96"/>
      <c r="AH28" s="97"/>
      <c r="AI28" s="97"/>
      <c r="AJ28" s="97"/>
      <c r="AK28" s="97"/>
      <c r="AL28" s="97"/>
      <c r="AM28" s="97"/>
      <c r="AN28" s="97"/>
      <c r="AO28" s="96"/>
      <c r="AP28" s="96"/>
      <c r="AQ28" s="96"/>
      <c r="AR28" s="96"/>
      <c r="AS28" s="96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  <c r="BQ28" s="98"/>
      <c r="BR28" s="98"/>
      <c r="BS28" s="98"/>
    </row>
    <row r="29" spans="2:71" x14ac:dyDescent="0.25">
      <c r="B29" s="129">
        <v>27</v>
      </c>
      <c r="C29" s="136"/>
      <c r="D29" s="130"/>
      <c r="E29" s="153"/>
      <c r="F29" s="154"/>
      <c r="G29" s="155"/>
      <c r="H29" s="140"/>
      <c r="I29" s="141"/>
      <c r="J29" s="142"/>
      <c r="K29" s="109"/>
      <c r="L29" s="110"/>
      <c r="M29" s="111"/>
      <c r="N29" s="112"/>
      <c r="O29" s="113"/>
      <c r="P29" s="114"/>
      <c r="Q29" s="115"/>
      <c r="R29" s="116"/>
      <c r="S29" s="117"/>
      <c r="T29" s="118"/>
      <c r="U29" s="119"/>
      <c r="V29" s="120"/>
      <c r="W29" s="121"/>
      <c r="X29" s="122"/>
      <c r="Y29" s="123"/>
      <c r="Z29" s="124"/>
      <c r="AA29" s="125"/>
      <c r="AB29" s="126"/>
      <c r="AC29" s="127"/>
      <c r="AD29" s="128"/>
      <c r="AE29" s="95"/>
      <c r="AF29" s="96"/>
      <c r="AG29" s="96"/>
      <c r="AH29" s="97"/>
      <c r="AI29" s="97"/>
      <c r="AJ29" s="97"/>
      <c r="AK29" s="97"/>
      <c r="AL29" s="97"/>
      <c r="AM29" s="97"/>
      <c r="AN29" s="97"/>
      <c r="AO29" s="96"/>
      <c r="AP29" s="96"/>
      <c r="AQ29" s="96"/>
      <c r="AR29" s="96"/>
      <c r="AS29" s="96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98"/>
    </row>
    <row r="30" spans="2:71" x14ac:dyDescent="0.25">
      <c r="B30" s="129">
        <v>28</v>
      </c>
      <c r="C30" s="136"/>
      <c r="D30" s="130"/>
      <c r="E30" s="153"/>
      <c r="F30" s="154"/>
      <c r="G30" s="155"/>
      <c r="H30" s="140"/>
      <c r="I30" s="141"/>
      <c r="J30" s="142"/>
      <c r="K30" s="109"/>
      <c r="L30" s="110"/>
      <c r="M30" s="111"/>
      <c r="N30" s="112"/>
      <c r="O30" s="113"/>
      <c r="P30" s="114"/>
      <c r="Q30" s="115"/>
      <c r="R30" s="116"/>
      <c r="S30" s="117"/>
      <c r="T30" s="118"/>
      <c r="U30" s="119"/>
      <c r="V30" s="120"/>
      <c r="W30" s="121"/>
      <c r="X30" s="122"/>
      <c r="Y30" s="123"/>
      <c r="Z30" s="124"/>
      <c r="AA30" s="125"/>
      <c r="AB30" s="126"/>
      <c r="AC30" s="127"/>
      <c r="AD30" s="128"/>
      <c r="AE30" s="95"/>
      <c r="AF30" s="96"/>
      <c r="AG30" s="96"/>
      <c r="AH30" s="97"/>
      <c r="AI30" s="97"/>
      <c r="AJ30" s="97"/>
      <c r="AK30" s="97"/>
      <c r="AL30" s="97"/>
      <c r="AM30" s="97"/>
      <c r="AN30" s="97"/>
      <c r="AO30" s="96"/>
      <c r="AP30" s="96"/>
      <c r="AQ30" s="96"/>
      <c r="AR30" s="96"/>
      <c r="AS30" s="96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  <c r="BM30" s="98"/>
      <c r="BN30" s="98"/>
      <c r="BO30" s="98"/>
      <c r="BP30" s="98"/>
      <c r="BQ30" s="98"/>
      <c r="BR30" s="98"/>
      <c r="BS30" s="98"/>
    </row>
    <row r="31" spans="2:71" x14ac:dyDescent="0.25">
      <c r="B31" s="129">
        <v>29</v>
      </c>
      <c r="C31" s="136"/>
      <c r="D31" s="130"/>
      <c r="E31" s="153"/>
      <c r="F31" s="154"/>
      <c r="G31" s="155"/>
      <c r="H31" s="140"/>
      <c r="I31" s="141"/>
      <c r="J31" s="142"/>
      <c r="K31" s="109"/>
      <c r="L31" s="110"/>
      <c r="M31" s="111"/>
      <c r="N31" s="112"/>
      <c r="O31" s="113"/>
      <c r="P31" s="114"/>
      <c r="Q31" s="115"/>
      <c r="R31" s="116"/>
      <c r="S31" s="117"/>
      <c r="T31" s="118"/>
      <c r="U31" s="119"/>
      <c r="V31" s="120"/>
      <c r="W31" s="121"/>
      <c r="X31" s="122"/>
      <c r="Y31" s="123"/>
      <c r="Z31" s="124"/>
      <c r="AA31" s="125"/>
      <c r="AB31" s="126"/>
      <c r="AC31" s="127"/>
      <c r="AD31" s="128"/>
      <c r="AE31" s="95"/>
      <c r="AF31" s="96"/>
      <c r="AG31" s="96"/>
      <c r="AH31" s="97"/>
      <c r="AI31" s="97"/>
      <c r="AJ31" s="97"/>
      <c r="AK31" s="97"/>
      <c r="AL31" s="97"/>
      <c r="AM31" s="97"/>
      <c r="AN31" s="97"/>
      <c r="AO31" s="96"/>
      <c r="AP31" s="96"/>
      <c r="AQ31" s="96"/>
      <c r="AR31" s="96"/>
      <c r="AS31" s="96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</row>
    <row r="32" spans="2:71" x14ac:dyDescent="0.25">
      <c r="B32" s="129">
        <v>30</v>
      </c>
      <c r="C32" s="136"/>
      <c r="D32" s="130"/>
      <c r="E32" s="153"/>
      <c r="F32" s="154"/>
      <c r="G32" s="155"/>
      <c r="H32" s="140"/>
      <c r="I32" s="141"/>
      <c r="J32" s="142"/>
      <c r="K32" s="109"/>
      <c r="L32" s="110"/>
      <c r="M32" s="111"/>
      <c r="N32" s="112"/>
      <c r="O32" s="113"/>
      <c r="P32" s="114"/>
      <c r="Q32" s="115"/>
      <c r="R32" s="116"/>
      <c r="S32" s="117"/>
      <c r="T32" s="118"/>
      <c r="U32" s="119"/>
      <c r="V32" s="120"/>
      <c r="W32" s="121"/>
      <c r="X32" s="122"/>
      <c r="Y32" s="123"/>
      <c r="Z32" s="124"/>
      <c r="AA32" s="125"/>
      <c r="AB32" s="126"/>
      <c r="AC32" s="127"/>
      <c r="AD32" s="128"/>
      <c r="AE32" s="95"/>
      <c r="AF32" s="96"/>
      <c r="AG32" s="96"/>
      <c r="AH32" s="97"/>
      <c r="AI32" s="97"/>
      <c r="AJ32" s="97"/>
      <c r="AK32" s="97"/>
      <c r="AL32" s="97"/>
      <c r="AM32" s="97"/>
      <c r="AN32" s="97"/>
      <c r="AO32" s="96"/>
      <c r="AP32" s="96"/>
      <c r="AQ32" s="96"/>
      <c r="AR32" s="96"/>
      <c r="AS32" s="96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</row>
    <row r="33" spans="2:71" x14ac:dyDescent="0.25">
      <c r="B33" s="129">
        <v>31</v>
      </c>
      <c r="C33" s="136"/>
      <c r="D33" s="130"/>
      <c r="E33" s="153"/>
      <c r="F33" s="154"/>
      <c r="G33" s="155"/>
      <c r="H33" s="140"/>
      <c r="I33" s="141"/>
      <c r="J33" s="142"/>
      <c r="K33" s="109"/>
      <c r="L33" s="110"/>
      <c r="M33" s="111"/>
      <c r="N33" s="112"/>
      <c r="O33" s="113"/>
      <c r="P33" s="114"/>
      <c r="Q33" s="115"/>
      <c r="R33" s="116"/>
      <c r="S33" s="117"/>
      <c r="T33" s="118"/>
      <c r="U33" s="119"/>
      <c r="V33" s="120"/>
      <c r="W33" s="121"/>
      <c r="X33" s="122"/>
      <c r="Y33" s="123"/>
      <c r="Z33" s="124"/>
      <c r="AA33" s="125"/>
      <c r="AB33" s="126"/>
      <c r="AC33" s="127"/>
      <c r="AD33" s="128"/>
      <c r="AE33" s="95"/>
      <c r="AF33" s="96"/>
      <c r="AG33" s="96"/>
      <c r="AH33" s="97"/>
      <c r="AI33" s="97"/>
      <c r="AJ33" s="97"/>
      <c r="AK33" s="97"/>
      <c r="AL33" s="97"/>
      <c r="AM33" s="97"/>
      <c r="AN33" s="97"/>
      <c r="AO33" s="96"/>
      <c r="AP33" s="96"/>
      <c r="AQ33" s="96"/>
      <c r="AR33" s="96"/>
      <c r="AS33" s="96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98"/>
      <c r="BP33" s="98"/>
      <c r="BQ33" s="98"/>
      <c r="BR33" s="98"/>
      <c r="BS33" s="98"/>
    </row>
    <row r="34" spans="2:71" x14ac:dyDescent="0.25">
      <c r="B34" s="129">
        <v>32</v>
      </c>
      <c r="C34" s="136"/>
      <c r="D34" s="130"/>
      <c r="E34" s="153"/>
      <c r="F34" s="154"/>
      <c r="G34" s="155"/>
      <c r="H34" s="140"/>
      <c r="I34" s="141"/>
      <c r="J34" s="142"/>
      <c r="K34" s="109"/>
      <c r="L34" s="110"/>
      <c r="M34" s="111"/>
      <c r="N34" s="112"/>
      <c r="O34" s="113"/>
      <c r="P34" s="114"/>
      <c r="Q34" s="115"/>
      <c r="R34" s="116"/>
      <c r="S34" s="117"/>
      <c r="T34" s="118"/>
      <c r="U34" s="119"/>
      <c r="V34" s="120"/>
      <c r="W34" s="121"/>
      <c r="X34" s="122"/>
      <c r="Y34" s="123"/>
      <c r="Z34" s="124"/>
      <c r="AA34" s="125"/>
      <c r="AB34" s="126"/>
      <c r="AC34" s="127"/>
      <c r="AD34" s="128"/>
      <c r="AE34" s="95"/>
      <c r="AF34" s="96"/>
      <c r="AG34" s="96"/>
      <c r="AH34" s="97"/>
      <c r="AI34" s="97"/>
      <c r="AJ34" s="97"/>
      <c r="AK34" s="97"/>
      <c r="AL34" s="97"/>
      <c r="AM34" s="97"/>
      <c r="AN34" s="97"/>
      <c r="AO34" s="96"/>
      <c r="AP34" s="96"/>
      <c r="AQ34" s="96"/>
      <c r="AR34" s="96"/>
      <c r="AS34" s="96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98"/>
      <c r="BP34" s="98"/>
      <c r="BQ34" s="98"/>
      <c r="BR34" s="98"/>
      <c r="BS34" s="98"/>
    </row>
    <row r="35" spans="2:71" x14ac:dyDescent="0.25">
      <c r="B35" s="129">
        <v>33</v>
      </c>
      <c r="C35" s="136"/>
      <c r="D35" s="130"/>
      <c r="E35" s="153"/>
      <c r="F35" s="154"/>
      <c r="G35" s="155"/>
      <c r="H35" s="140"/>
      <c r="I35" s="141"/>
      <c r="J35" s="142"/>
      <c r="K35" s="109"/>
      <c r="L35" s="110"/>
      <c r="M35" s="111"/>
      <c r="N35" s="112"/>
      <c r="O35" s="113"/>
      <c r="P35" s="114"/>
      <c r="Q35" s="115"/>
      <c r="R35" s="116"/>
      <c r="S35" s="117"/>
      <c r="T35" s="118"/>
      <c r="U35" s="119"/>
      <c r="V35" s="120"/>
      <c r="W35" s="121"/>
      <c r="X35" s="122"/>
      <c r="Y35" s="123"/>
      <c r="Z35" s="124"/>
      <c r="AA35" s="125"/>
      <c r="AB35" s="126"/>
      <c r="AC35" s="127"/>
      <c r="AD35" s="128"/>
      <c r="AE35" s="95"/>
      <c r="AF35" s="96"/>
      <c r="AG35" s="96"/>
      <c r="AH35" s="97"/>
      <c r="AI35" s="97"/>
      <c r="AJ35" s="97"/>
      <c r="AK35" s="97"/>
      <c r="AL35" s="97"/>
      <c r="AM35" s="97"/>
      <c r="AN35" s="97"/>
      <c r="AO35" s="96"/>
      <c r="AP35" s="96"/>
      <c r="AQ35" s="96"/>
      <c r="AR35" s="96"/>
      <c r="AS35" s="96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  <c r="BQ35" s="98"/>
      <c r="BR35" s="98"/>
      <c r="BS35" s="98"/>
    </row>
    <row r="36" spans="2:71" x14ac:dyDescent="0.25">
      <c r="B36" s="129">
        <v>34</v>
      </c>
      <c r="C36" s="136"/>
      <c r="D36" s="130"/>
      <c r="E36" s="153"/>
      <c r="F36" s="154"/>
      <c r="G36" s="155"/>
      <c r="H36" s="140"/>
      <c r="I36" s="141"/>
      <c r="J36" s="142"/>
      <c r="K36" s="109"/>
      <c r="L36" s="110"/>
      <c r="M36" s="111"/>
      <c r="N36" s="112"/>
      <c r="O36" s="113"/>
      <c r="P36" s="114"/>
      <c r="Q36" s="115"/>
      <c r="R36" s="116"/>
      <c r="S36" s="117"/>
      <c r="T36" s="118"/>
      <c r="U36" s="119"/>
      <c r="V36" s="120"/>
      <c r="W36" s="121"/>
      <c r="X36" s="122"/>
      <c r="Y36" s="123"/>
      <c r="Z36" s="124"/>
      <c r="AA36" s="125"/>
      <c r="AB36" s="126"/>
      <c r="AC36" s="127"/>
      <c r="AD36" s="128"/>
      <c r="AE36" s="95"/>
      <c r="AF36" s="96"/>
      <c r="AG36" s="96"/>
      <c r="AH36" s="97"/>
      <c r="AI36" s="97"/>
      <c r="AJ36" s="97"/>
      <c r="AK36" s="97"/>
      <c r="AL36" s="97"/>
      <c r="AM36" s="97"/>
      <c r="AN36" s="97"/>
      <c r="AO36" s="96"/>
      <c r="AP36" s="96"/>
      <c r="AQ36" s="96"/>
      <c r="AR36" s="96"/>
      <c r="AS36" s="96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  <c r="BM36" s="98"/>
      <c r="BN36" s="98"/>
      <c r="BO36" s="98"/>
      <c r="BP36" s="98"/>
      <c r="BQ36" s="98"/>
      <c r="BR36" s="98"/>
      <c r="BS36" s="98"/>
    </row>
    <row r="37" spans="2:71" x14ac:dyDescent="0.25">
      <c r="B37" s="129">
        <v>35</v>
      </c>
      <c r="C37" s="136"/>
      <c r="D37" s="130"/>
      <c r="E37" s="153"/>
      <c r="F37" s="154"/>
      <c r="G37" s="155"/>
      <c r="H37" s="140"/>
      <c r="I37" s="141"/>
      <c r="J37" s="142"/>
      <c r="K37" s="109"/>
      <c r="L37" s="110"/>
      <c r="M37" s="111"/>
      <c r="N37" s="112"/>
      <c r="O37" s="113"/>
      <c r="P37" s="114"/>
      <c r="Q37" s="115"/>
      <c r="R37" s="116"/>
      <c r="S37" s="117"/>
      <c r="T37" s="118"/>
      <c r="U37" s="119"/>
      <c r="V37" s="120"/>
      <c r="W37" s="121"/>
      <c r="X37" s="122"/>
      <c r="Y37" s="123"/>
      <c r="Z37" s="124"/>
      <c r="AA37" s="125"/>
      <c r="AB37" s="126"/>
      <c r="AC37" s="127"/>
      <c r="AD37" s="128"/>
      <c r="AE37" s="95"/>
      <c r="AF37" s="96"/>
      <c r="AG37" s="96"/>
      <c r="AH37" s="97"/>
      <c r="AI37" s="97"/>
      <c r="AJ37" s="97"/>
      <c r="AK37" s="97"/>
      <c r="AL37" s="97"/>
      <c r="AM37" s="97"/>
      <c r="AN37" s="97"/>
      <c r="AO37" s="96"/>
      <c r="AP37" s="96"/>
      <c r="AQ37" s="96"/>
      <c r="AR37" s="96"/>
      <c r="AS37" s="96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  <c r="BQ37" s="98"/>
      <c r="BR37" s="98"/>
      <c r="BS37" s="98"/>
    </row>
    <row r="38" spans="2:71" x14ac:dyDescent="0.25">
      <c r="B38" s="129">
        <v>36</v>
      </c>
      <c r="C38" s="136"/>
      <c r="D38" s="130"/>
      <c r="E38" s="153"/>
      <c r="F38" s="154"/>
      <c r="G38" s="155"/>
      <c r="H38" s="140"/>
      <c r="I38" s="141"/>
      <c r="J38" s="142"/>
      <c r="K38" s="109"/>
      <c r="L38" s="110"/>
      <c r="M38" s="111"/>
      <c r="N38" s="112"/>
      <c r="O38" s="113"/>
      <c r="P38" s="114"/>
      <c r="Q38" s="115"/>
      <c r="R38" s="116"/>
      <c r="S38" s="117"/>
      <c r="T38" s="118"/>
      <c r="U38" s="119"/>
      <c r="V38" s="120"/>
      <c r="W38" s="121"/>
      <c r="X38" s="122"/>
      <c r="Y38" s="123"/>
      <c r="Z38" s="124"/>
      <c r="AA38" s="125"/>
      <c r="AB38" s="126"/>
      <c r="AC38" s="127"/>
      <c r="AD38" s="128"/>
      <c r="AE38" s="95"/>
      <c r="AF38" s="96"/>
      <c r="AG38" s="96"/>
      <c r="AH38" s="97"/>
      <c r="AI38" s="97"/>
      <c r="AJ38" s="97"/>
      <c r="AK38" s="97"/>
      <c r="AL38" s="97"/>
      <c r="AM38" s="97"/>
      <c r="AN38" s="97"/>
      <c r="AO38" s="96"/>
      <c r="AP38" s="96"/>
      <c r="AQ38" s="96"/>
      <c r="AR38" s="96"/>
      <c r="AS38" s="96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  <c r="BQ38" s="98"/>
      <c r="BR38" s="98"/>
      <c r="BS38" s="98"/>
    </row>
    <row r="39" spans="2:71" x14ac:dyDescent="0.25">
      <c r="B39" s="129">
        <v>37</v>
      </c>
      <c r="C39" s="136"/>
      <c r="D39" s="130"/>
      <c r="E39" s="153"/>
      <c r="F39" s="154"/>
      <c r="G39" s="155"/>
      <c r="H39" s="140"/>
      <c r="I39" s="141"/>
      <c r="J39" s="142"/>
      <c r="K39" s="109"/>
      <c r="L39" s="110"/>
      <c r="M39" s="111"/>
      <c r="N39" s="112"/>
      <c r="O39" s="113"/>
      <c r="P39" s="114"/>
      <c r="Q39" s="115"/>
      <c r="R39" s="116"/>
      <c r="S39" s="117"/>
      <c r="T39" s="118"/>
      <c r="U39" s="119"/>
      <c r="V39" s="120"/>
      <c r="W39" s="121"/>
      <c r="X39" s="122"/>
      <c r="Y39" s="123"/>
      <c r="Z39" s="124"/>
      <c r="AA39" s="125"/>
      <c r="AB39" s="126"/>
      <c r="AC39" s="127"/>
      <c r="AD39" s="128"/>
      <c r="AE39" s="95"/>
      <c r="AF39" s="96"/>
      <c r="AG39" s="96"/>
      <c r="AH39" s="97"/>
      <c r="AI39" s="97"/>
      <c r="AJ39" s="97"/>
      <c r="AK39" s="97"/>
      <c r="AL39" s="97"/>
      <c r="AM39" s="97"/>
      <c r="AN39" s="97"/>
      <c r="AO39" s="96"/>
      <c r="AP39" s="96"/>
      <c r="AQ39" s="96"/>
      <c r="AR39" s="96"/>
      <c r="AS39" s="96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8"/>
      <c r="BR39" s="98"/>
      <c r="BS39" s="98"/>
    </row>
    <row r="40" spans="2:71" x14ac:dyDescent="0.25">
      <c r="B40" s="129">
        <v>38</v>
      </c>
      <c r="C40" s="136"/>
      <c r="D40" s="130"/>
      <c r="E40" s="153"/>
      <c r="F40" s="154"/>
      <c r="G40" s="155"/>
      <c r="H40" s="140"/>
      <c r="I40" s="141"/>
      <c r="J40" s="142"/>
      <c r="K40" s="109"/>
      <c r="L40" s="110"/>
      <c r="M40" s="111"/>
      <c r="N40" s="112"/>
      <c r="O40" s="113"/>
      <c r="P40" s="114"/>
      <c r="Q40" s="115"/>
      <c r="R40" s="116"/>
      <c r="S40" s="117"/>
      <c r="T40" s="118"/>
      <c r="U40" s="119"/>
      <c r="V40" s="120"/>
      <c r="W40" s="121"/>
      <c r="X40" s="122"/>
      <c r="Y40" s="123"/>
      <c r="Z40" s="124"/>
      <c r="AA40" s="125"/>
      <c r="AB40" s="126"/>
      <c r="AC40" s="127"/>
      <c r="AD40" s="128"/>
      <c r="AE40" s="95"/>
      <c r="AF40" s="96"/>
      <c r="AG40" s="96"/>
      <c r="AH40" s="97"/>
      <c r="AI40" s="97"/>
      <c r="AJ40" s="97"/>
      <c r="AK40" s="97"/>
      <c r="AL40" s="97"/>
      <c r="AM40" s="97"/>
      <c r="AN40" s="97"/>
      <c r="AO40" s="96"/>
      <c r="AP40" s="96"/>
      <c r="AQ40" s="96"/>
      <c r="AR40" s="96"/>
      <c r="AS40" s="96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8"/>
      <c r="BM40" s="98"/>
      <c r="BN40" s="98"/>
      <c r="BO40" s="98"/>
      <c r="BP40" s="98"/>
      <c r="BQ40" s="98"/>
      <c r="BR40" s="98"/>
      <c r="BS40" s="98"/>
    </row>
    <row r="41" spans="2:71" x14ac:dyDescent="0.25">
      <c r="B41" s="156">
        <v>39</v>
      </c>
      <c r="C41" s="136"/>
      <c r="D41" s="130"/>
      <c r="E41" s="153"/>
      <c r="F41" s="154"/>
      <c r="G41" s="155"/>
      <c r="H41" s="140"/>
      <c r="I41" s="141"/>
      <c r="J41" s="142"/>
      <c r="K41" s="109"/>
      <c r="L41" s="110"/>
      <c r="M41" s="111"/>
      <c r="N41" s="112"/>
      <c r="O41" s="113"/>
      <c r="P41" s="114"/>
      <c r="Q41" s="115"/>
      <c r="R41" s="116"/>
      <c r="S41" s="117"/>
      <c r="T41" s="118"/>
      <c r="U41" s="119"/>
      <c r="V41" s="120"/>
      <c r="W41" s="121"/>
      <c r="X41" s="122"/>
      <c r="Y41" s="123"/>
      <c r="Z41" s="124"/>
      <c r="AA41" s="125"/>
      <c r="AB41" s="126"/>
      <c r="AC41" s="127"/>
      <c r="AD41" s="128"/>
      <c r="AE41" s="95"/>
      <c r="AF41" s="96"/>
      <c r="AG41" s="96"/>
      <c r="AH41" s="97"/>
      <c r="AI41" s="97"/>
      <c r="AJ41" s="97"/>
      <c r="AK41" s="97"/>
      <c r="AL41" s="97"/>
      <c r="AM41" s="97"/>
      <c r="AN41" s="97"/>
      <c r="AO41" s="96"/>
      <c r="AP41" s="96"/>
      <c r="AQ41" s="96"/>
      <c r="AR41" s="96"/>
      <c r="AS41" s="96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8"/>
      <c r="BM41" s="98"/>
      <c r="BN41" s="98"/>
      <c r="BO41" s="98"/>
      <c r="BP41" s="98"/>
      <c r="BQ41" s="98"/>
      <c r="BR41" s="98"/>
      <c r="BS41" s="98"/>
    </row>
    <row r="42" spans="2:71" ht="13" thickBot="1" x14ac:dyDescent="0.3">
      <c r="B42" s="157">
        <v>40</v>
      </c>
      <c r="C42" s="158"/>
      <c r="D42" s="159"/>
      <c r="E42" s="160"/>
      <c r="F42" s="161"/>
      <c r="G42" s="162"/>
      <c r="H42" s="163"/>
      <c r="I42" s="164"/>
      <c r="J42" s="165"/>
      <c r="K42" s="166"/>
      <c r="L42" s="167"/>
      <c r="M42" s="168"/>
      <c r="N42" s="169"/>
      <c r="O42" s="170"/>
      <c r="P42" s="171"/>
      <c r="Q42" s="172"/>
      <c r="R42" s="173"/>
      <c r="S42" s="174"/>
      <c r="T42" s="175"/>
      <c r="U42" s="176"/>
      <c r="V42" s="177"/>
      <c r="W42" s="178"/>
      <c r="X42" s="179"/>
      <c r="Y42" s="180"/>
      <c r="Z42" s="181"/>
      <c r="AA42" s="182"/>
      <c r="AB42" s="183"/>
      <c r="AC42" s="184"/>
      <c r="AD42" s="185"/>
      <c r="AE42" s="95"/>
      <c r="AF42" s="96"/>
      <c r="AJ42" s="97"/>
      <c r="AK42" s="97"/>
      <c r="AL42" s="97"/>
      <c r="AM42" s="97"/>
      <c r="AN42" s="97"/>
      <c r="AO42" s="96"/>
      <c r="AP42" s="96"/>
      <c r="AQ42" s="96"/>
      <c r="AR42" s="96"/>
      <c r="AS42" s="96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  <c r="BI42" s="98"/>
      <c r="BJ42" s="98"/>
      <c r="BK42" s="98"/>
      <c r="BL42" s="98"/>
      <c r="BM42" s="98"/>
      <c r="BN42" s="98"/>
      <c r="BO42" s="98"/>
      <c r="BP42" s="98"/>
      <c r="BQ42" s="98"/>
      <c r="BR42" s="98"/>
      <c r="BS42" s="98"/>
    </row>
    <row r="43" spans="2:71" x14ac:dyDescent="0.25">
      <c r="B43" s="186"/>
    </row>
    <row r="44" spans="2:71" x14ac:dyDescent="0.25">
      <c r="B44" s="95"/>
      <c r="C44" s="95"/>
      <c r="D44" s="95"/>
      <c r="E44" s="95"/>
      <c r="AE44" s="95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8"/>
      <c r="BM44" s="98"/>
      <c r="BN44" s="98"/>
      <c r="BO44" s="98"/>
      <c r="BP44" s="98"/>
      <c r="BQ44" s="98"/>
      <c r="BR44" s="98"/>
      <c r="BS44" s="98"/>
    </row>
    <row r="45" spans="2:71" x14ac:dyDescent="0.25">
      <c r="B45" s="186"/>
      <c r="C45" s="95"/>
      <c r="D45" s="95"/>
      <c r="E45" s="95"/>
      <c r="AE45" s="95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96"/>
      <c r="AS45" s="96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98"/>
      <c r="BH45" s="98"/>
      <c r="BI45" s="98"/>
      <c r="BJ45" s="98"/>
      <c r="BK45" s="98"/>
      <c r="BL45" s="98"/>
      <c r="BM45" s="98"/>
      <c r="BN45" s="98"/>
      <c r="BO45" s="98"/>
      <c r="BP45" s="98"/>
      <c r="BQ45" s="98"/>
      <c r="BR45" s="98"/>
      <c r="BS45" s="98"/>
    </row>
    <row r="46" spans="2:71" ht="14" x14ac:dyDescent="0.3">
      <c r="B46" s="95"/>
      <c r="C46" s="187"/>
      <c r="N46" s="188"/>
      <c r="W46" s="65"/>
      <c r="AD46" s="65"/>
      <c r="AE46" s="95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98"/>
      <c r="BI46" s="98"/>
      <c r="BJ46" s="98"/>
      <c r="BK46" s="98"/>
      <c r="BL46" s="98"/>
      <c r="BM46" s="98"/>
      <c r="BN46" s="98"/>
      <c r="BO46" s="98"/>
      <c r="BP46" s="98"/>
      <c r="BQ46" s="98"/>
      <c r="BR46" s="98"/>
      <c r="BS46" s="98"/>
    </row>
    <row r="47" spans="2:71" x14ac:dyDescent="0.25">
      <c r="B47" s="186"/>
      <c r="D47" s="95"/>
      <c r="E47" s="95"/>
      <c r="R47" s="152"/>
      <c r="S47" s="152"/>
      <c r="W47" s="65"/>
      <c r="X47" s="95"/>
      <c r="Y47" s="95"/>
      <c r="Z47" s="95"/>
      <c r="AA47" s="95"/>
      <c r="AB47" s="95"/>
      <c r="AD47" s="95"/>
      <c r="AE47" s="95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  <c r="BI47" s="98"/>
      <c r="BJ47" s="98"/>
      <c r="BK47" s="98"/>
      <c r="BL47" s="98"/>
      <c r="BM47" s="98"/>
      <c r="BN47" s="98"/>
      <c r="BO47" s="98"/>
      <c r="BP47" s="98"/>
      <c r="BQ47" s="98"/>
      <c r="BR47" s="98"/>
      <c r="BS47" s="98"/>
    </row>
    <row r="48" spans="2:71" x14ac:dyDescent="0.25">
      <c r="B48" s="95"/>
      <c r="C48" s="95"/>
      <c r="D48" s="95"/>
      <c r="E48" s="95"/>
      <c r="K48" s="97"/>
      <c r="W48" s="65"/>
      <c r="X48" s="95"/>
      <c r="Y48" s="95"/>
      <c r="Z48" s="95"/>
      <c r="AA48" s="95"/>
      <c r="AB48" s="95"/>
      <c r="AD48" s="95"/>
      <c r="AE48" s="95"/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6"/>
      <c r="AR48" s="96"/>
      <c r="AS48" s="96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  <c r="BQ48" s="98"/>
      <c r="BR48" s="98"/>
      <c r="BS48" s="98"/>
    </row>
    <row r="49" spans="1:71" x14ac:dyDescent="0.25">
      <c r="B49" s="186"/>
      <c r="C49" s="95"/>
      <c r="D49" s="95"/>
      <c r="E49" s="95"/>
      <c r="F49" s="95"/>
      <c r="G49" s="95"/>
      <c r="Q49" s="95"/>
      <c r="R49" s="95"/>
      <c r="S49" s="95"/>
      <c r="W49" s="65"/>
      <c r="X49" s="95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8"/>
      <c r="BQ49" s="98"/>
      <c r="BR49" s="98"/>
      <c r="BS49" s="98"/>
    </row>
    <row r="50" spans="1:71" ht="13" thickBot="1" x14ac:dyDescent="0.3">
      <c r="B50" s="95"/>
      <c r="C50" s="95"/>
      <c r="D50" s="95"/>
      <c r="E50" s="97"/>
      <c r="F50" s="97"/>
      <c r="G50" s="97"/>
      <c r="Q50" s="97"/>
      <c r="R50" s="95"/>
      <c r="S50" s="95"/>
      <c r="W50" s="65"/>
      <c r="X50" s="95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8"/>
      <c r="BR50" s="98"/>
      <c r="BS50" s="98"/>
    </row>
    <row r="51" spans="1:71" x14ac:dyDescent="0.25">
      <c r="A51" s="189" t="s">
        <v>39</v>
      </c>
      <c r="B51" s="190"/>
      <c r="C51" s="95"/>
      <c r="D51" s="95"/>
      <c r="E51" s="95"/>
      <c r="F51" s="95"/>
      <c r="G51" s="97"/>
      <c r="Q51" s="95"/>
      <c r="R51" s="95"/>
      <c r="S51" s="95"/>
      <c r="W51" s="65"/>
      <c r="X51" s="95"/>
      <c r="Y51" s="95"/>
      <c r="Z51" s="95"/>
      <c r="AA51" s="95"/>
      <c r="AB51" s="95"/>
      <c r="AD51" s="95"/>
      <c r="AE51" s="95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8"/>
      <c r="BR51" s="98"/>
      <c r="BS51" s="98"/>
    </row>
    <row r="52" spans="1:71" ht="13" thickBot="1" x14ac:dyDescent="0.3">
      <c r="A52" s="191" t="s">
        <v>40</v>
      </c>
      <c r="B52" s="192"/>
      <c r="C52" s="95"/>
      <c r="D52" s="95"/>
      <c r="E52" s="95"/>
      <c r="F52" s="95"/>
      <c r="G52" s="95"/>
      <c r="H52" s="152"/>
      <c r="Q52" s="95"/>
      <c r="R52" s="95"/>
      <c r="S52" s="95"/>
      <c r="W52" s="65"/>
      <c r="X52" s="95"/>
      <c r="Y52" s="95"/>
      <c r="Z52" s="95"/>
      <c r="AA52" s="95"/>
      <c r="AB52" s="95"/>
      <c r="AD52" s="95"/>
      <c r="AE52" s="95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8"/>
      <c r="BR52" s="98"/>
      <c r="BS52" s="98"/>
    </row>
    <row r="53" spans="1:71" ht="13" thickBot="1" x14ac:dyDescent="0.3">
      <c r="A53" s="193">
        <v>1</v>
      </c>
      <c r="B53" s="95"/>
      <c r="C53" s="95"/>
      <c r="D53" s="95"/>
      <c r="E53" s="95"/>
      <c r="F53" s="95"/>
      <c r="G53" s="95"/>
      <c r="Q53" s="95"/>
      <c r="R53" s="95"/>
      <c r="S53" s="95"/>
      <c r="W53" s="65"/>
      <c r="X53" s="95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8"/>
      <c r="BQ53" s="98"/>
      <c r="BR53" s="98"/>
      <c r="BS53" s="98"/>
    </row>
    <row r="54" spans="1:71" x14ac:dyDescent="0.25">
      <c r="B54" s="95"/>
      <c r="C54" s="95"/>
      <c r="D54" s="95"/>
      <c r="E54" s="95"/>
      <c r="F54" s="95"/>
      <c r="G54" s="95"/>
      <c r="Q54" s="95"/>
      <c r="R54" s="95"/>
      <c r="S54" s="95"/>
      <c r="X54" s="95"/>
      <c r="Y54" s="186"/>
      <c r="Z54" s="186"/>
      <c r="AA54" s="186"/>
      <c r="AB54" s="186"/>
      <c r="AC54" s="186"/>
      <c r="AD54" s="186"/>
      <c r="AE54" s="186"/>
      <c r="AF54" s="18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  <c r="BO54" s="98"/>
      <c r="BP54" s="98"/>
      <c r="BQ54" s="98"/>
      <c r="BR54" s="98"/>
      <c r="BS54" s="98"/>
    </row>
    <row r="55" spans="1:71" x14ac:dyDescent="0.25">
      <c r="B55" s="95"/>
      <c r="C55" s="95"/>
      <c r="D55" s="95"/>
      <c r="E55" s="95"/>
      <c r="F55" s="95"/>
      <c r="G55" s="95"/>
      <c r="Q55" s="95"/>
      <c r="R55" s="95"/>
      <c r="S55" s="95"/>
      <c r="X55" s="95"/>
      <c r="Y55" s="186"/>
      <c r="Z55" s="186"/>
      <c r="AA55" s="186"/>
      <c r="AB55" s="186"/>
      <c r="AC55" s="186"/>
      <c r="AD55" s="186"/>
      <c r="AE55" s="186"/>
      <c r="AF55" s="18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8"/>
      <c r="BO55" s="98"/>
      <c r="BP55" s="98"/>
      <c r="BQ55" s="98"/>
      <c r="BR55" s="98"/>
      <c r="BS55" s="98"/>
    </row>
    <row r="56" spans="1:71" x14ac:dyDescent="0.25">
      <c r="B56" s="95"/>
      <c r="C56" s="95"/>
      <c r="D56" s="95"/>
      <c r="E56" s="95"/>
      <c r="X56" s="95"/>
      <c r="Y56" s="95"/>
      <c r="Z56" s="95"/>
      <c r="AA56" s="95"/>
      <c r="AB56" s="95"/>
      <c r="AC56" s="95"/>
      <c r="AD56" s="95"/>
      <c r="AE56" s="95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  <c r="AS56" s="96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8"/>
      <c r="BO56" s="98"/>
      <c r="BP56" s="98"/>
      <c r="BQ56" s="98"/>
      <c r="BR56" s="98"/>
      <c r="BS56" s="98"/>
    </row>
    <row r="57" spans="1:71" x14ac:dyDescent="0.25">
      <c r="B57" s="95"/>
      <c r="C57" s="95"/>
      <c r="D57" s="95"/>
      <c r="E57" s="95"/>
      <c r="X57" s="95"/>
      <c r="Y57" s="95"/>
      <c r="Z57" s="95"/>
      <c r="AA57" s="95"/>
      <c r="AB57" s="95"/>
      <c r="AC57" s="95"/>
      <c r="AD57" s="95"/>
      <c r="AE57" s="95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8"/>
      <c r="AU57" s="98"/>
      <c r="AV57" s="98"/>
      <c r="AW57" s="98"/>
      <c r="AX57" s="98"/>
      <c r="AY57" s="98"/>
      <c r="AZ57" s="98"/>
      <c r="BA57" s="98"/>
      <c r="BB57" s="98"/>
      <c r="BC57" s="98"/>
      <c r="BD57" s="98"/>
      <c r="BE57" s="98"/>
      <c r="BF57" s="98"/>
      <c r="BG57" s="98"/>
      <c r="BH57" s="98"/>
      <c r="BI57" s="98"/>
      <c r="BJ57" s="98"/>
      <c r="BK57" s="98"/>
      <c r="BL57" s="98"/>
      <c r="BM57" s="98"/>
      <c r="BN57" s="98"/>
      <c r="BO57" s="98"/>
      <c r="BP57" s="98"/>
      <c r="BQ57" s="98"/>
      <c r="BR57" s="98"/>
      <c r="BS57" s="98"/>
    </row>
    <row r="58" spans="1:71" x14ac:dyDescent="0.25">
      <c r="B58" s="95"/>
      <c r="C58" s="95"/>
      <c r="D58" s="95"/>
      <c r="E58" s="95"/>
      <c r="X58" s="95"/>
      <c r="Y58" s="95"/>
      <c r="Z58" s="95"/>
      <c r="AA58" s="95"/>
      <c r="AB58" s="95"/>
      <c r="AC58" s="95"/>
      <c r="AD58" s="95"/>
      <c r="AE58" s="95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/>
      <c r="AS58" s="96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8"/>
      <c r="BI58" s="98"/>
      <c r="BJ58" s="98"/>
      <c r="BK58" s="98"/>
      <c r="BL58" s="98"/>
      <c r="BM58" s="98"/>
      <c r="BN58" s="98"/>
      <c r="BO58" s="98"/>
      <c r="BP58" s="98"/>
      <c r="BQ58" s="98"/>
      <c r="BR58" s="98"/>
      <c r="BS58" s="98"/>
    </row>
    <row r="59" spans="1:71" x14ac:dyDescent="0.25">
      <c r="A59" s="95"/>
      <c r="B59" s="95"/>
      <c r="C59" s="95"/>
      <c r="D59" s="95"/>
      <c r="E59" s="95"/>
      <c r="X59" s="95"/>
      <c r="Y59" s="95"/>
      <c r="Z59" s="95"/>
      <c r="AA59" s="95"/>
      <c r="AB59" s="95"/>
      <c r="AC59" s="95"/>
      <c r="AD59" s="95"/>
      <c r="AE59" s="95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  <c r="BQ59" s="98"/>
      <c r="BR59" s="98"/>
      <c r="BS59" s="98"/>
    </row>
    <row r="60" spans="1:71" x14ac:dyDescent="0.25">
      <c r="B60" s="95"/>
      <c r="C60" s="95"/>
      <c r="D60" s="95"/>
      <c r="E60" s="95"/>
      <c r="X60" s="95"/>
      <c r="Y60" s="95"/>
      <c r="Z60" s="95"/>
      <c r="AA60" s="95"/>
      <c r="AB60" s="95"/>
      <c r="AC60" s="95"/>
      <c r="AD60" s="95"/>
      <c r="AE60" s="95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/>
      <c r="AS60" s="96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  <c r="BG60" s="98"/>
      <c r="BH60" s="98"/>
      <c r="BI60" s="98"/>
      <c r="BJ60" s="98"/>
      <c r="BK60" s="98"/>
      <c r="BL60" s="98"/>
      <c r="BM60" s="98"/>
      <c r="BN60" s="98"/>
      <c r="BO60" s="98"/>
      <c r="BP60" s="98"/>
      <c r="BQ60" s="98"/>
      <c r="BR60" s="98"/>
      <c r="BS60" s="98"/>
    </row>
    <row r="61" spans="1:71" x14ac:dyDescent="0.25">
      <c r="B61" s="95"/>
      <c r="C61" s="95"/>
      <c r="D61" s="95"/>
      <c r="E61" s="95"/>
      <c r="X61" s="95"/>
      <c r="Y61" s="95"/>
      <c r="Z61" s="95"/>
      <c r="AA61" s="95"/>
      <c r="AB61" s="95"/>
      <c r="AC61" s="95"/>
      <c r="AD61" s="95"/>
      <c r="AE61" s="95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98"/>
      <c r="BM61" s="98"/>
      <c r="BN61" s="98"/>
      <c r="BO61" s="98"/>
      <c r="BP61" s="98"/>
      <c r="BQ61" s="98"/>
      <c r="BR61" s="98"/>
      <c r="BS61" s="98"/>
    </row>
    <row r="62" spans="1:71" x14ac:dyDescent="0.25">
      <c r="B62" s="95"/>
      <c r="C62" s="95"/>
      <c r="D62" s="95"/>
      <c r="E62" s="95"/>
      <c r="X62" s="95"/>
      <c r="Y62" s="95"/>
      <c r="Z62" s="95"/>
      <c r="AA62" s="95"/>
      <c r="AB62" s="95"/>
      <c r="AC62" s="95"/>
      <c r="AD62" s="95"/>
      <c r="AE62" s="95"/>
      <c r="AF62" s="96"/>
      <c r="AG62" s="96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8"/>
      <c r="BL62" s="98"/>
      <c r="BM62" s="98"/>
      <c r="BN62" s="98"/>
      <c r="BO62" s="98"/>
      <c r="BP62" s="98"/>
      <c r="BQ62" s="98"/>
      <c r="BR62" s="98"/>
      <c r="BS62" s="98"/>
    </row>
    <row r="63" spans="1:71" x14ac:dyDescent="0.25">
      <c r="B63" s="95"/>
      <c r="C63" s="95"/>
      <c r="D63" s="95"/>
      <c r="E63" s="95"/>
      <c r="X63" s="95"/>
      <c r="Y63" s="95"/>
      <c r="Z63" s="95"/>
      <c r="AA63" s="95"/>
      <c r="AB63" s="95"/>
      <c r="AC63" s="95"/>
      <c r="AD63" s="95"/>
      <c r="AE63" s="95"/>
      <c r="AF63" s="96"/>
      <c r="AG63" s="96"/>
      <c r="AH63" s="98"/>
      <c r="AI63" s="98"/>
      <c r="AJ63" s="98"/>
      <c r="AK63" s="98"/>
      <c r="AL63" s="98"/>
      <c r="AM63" s="98"/>
      <c r="AN63" s="98"/>
      <c r="AO63" s="98"/>
      <c r="AP63" s="98"/>
      <c r="AQ63" s="98"/>
      <c r="AR63" s="98"/>
      <c r="AS63" s="98"/>
      <c r="AT63" s="98"/>
      <c r="AU63" s="98"/>
      <c r="AV63" s="98"/>
      <c r="AW63" s="98"/>
      <c r="AX63" s="98"/>
      <c r="AY63" s="98"/>
      <c r="AZ63" s="98"/>
      <c r="BA63" s="98"/>
      <c r="BB63" s="98"/>
      <c r="BC63" s="98"/>
      <c r="BD63" s="98"/>
      <c r="BE63" s="98"/>
      <c r="BF63" s="98"/>
      <c r="BG63" s="98"/>
      <c r="BH63" s="98"/>
      <c r="BI63" s="98"/>
      <c r="BJ63" s="98"/>
      <c r="BK63" s="98"/>
      <c r="BL63" s="98"/>
      <c r="BM63" s="98"/>
      <c r="BN63" s="98"/>
      <c r="BO63" s="98"/>
      <c r="BP63" s="98"/>
      <c r="BQ63" s="98"/>
      <c r="BR63" s="98"/>
      <c r="BS63" s="98"/>
    </row>
    <row r="64" spans="1:71" x14ac:dyDescent="0.25">
      <c r="B64" s="95"/>
      <c r="C64" s="95"/>
      <c r="D64" s="95"/>
      <c r="E64" s="95"/>
      <c r="X64" s="95"/>
      <c r="Y64" s="95"/>
      <c r="Z64" s="95"/>
      <c r="AA64" s="95"/>
      <c r="AB64" s="95"/>
      <c r="AC64" s="95"/>
      <c r="AD64" s="95"/>
      <c r="AE64" s="95"/>
      <c r="AF64" s="96"/>
      <c r="AG64" s="96"/>
      <c r="AH64" s="98"/>
      <c r="AI64" s="98"/>
      <c r="AJ64" s="98"/>
      <c r="AK64" s="98"/>
      <c r="AL64" s="98"/>
      <c r="AM64" s="98"/>
      <c r="AN64" s="98"/>
      <c r="AO64" s="98"/>
      <c r="AP64" s="98"/>
      <c r="AQ64" s="98"/>
      <c r="AR64" s="98"/>
      <c r="AS64" s="98"/>
      <c r="AT64" s="98"/>
      <c r="AU64" s="98"/>
      <c r="AV64" s="98"/>
      <c r="AW64" s="98"/>
      <c r="AX64" s="98"/>
      <c r="AY64" s="98"/>
      <c r="AZ64" s="98"/>
      <c r="BA64" s="98"/>
      <c r="BB64" s="98"/>
      <c r="BC64" s="98"/>
      <c r="BD64" s="98"/>
      <c r="BE64" s="98"/>
      <c r="BF64" s="98"/>
      <c r="BG64" s="98"/>
      <c r="BH64" s="98"/>
      <c r="BI64" s="98"/>
      <c r="BJ64" s="98"/>
      <c r="BK64" s="98"/>
      <c r="BL64" s="98"/>
      <c r="BM64" s="98"/>
      <c r="BN64" s="98"/>
      <c r="BO64" s="98"/>
      <c r="BP64" s="98"/>
      <c r="BQ64" s="98"/>
      <c r="BR64" s="98"/>
      <c r="BS64" s="98"/>
    </row>
    <row r="65" spans="2:71" x14ac:dyDescent="0.25">
      <c r="B65" s="95"/>
      <c r="C65" s="95"/>
      <c r="D65" s="95"/>
      <c r="E65" s="95"/>
      <c r="X65" s="95"/>
      <c r="Y65" s="95"/>
      <c r="Z65" s="95"/>
      <c r="AA65" s="95"/>
      <c r="AB65" s="95"/>
      <c r="AC65" s="95"/>
      <c r="AD65" s="95"/>
      <c r="AE65" s="95"/>
      <c r="AF65" s="96"/>
      <c r="AG65" s="96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8"/>
      <c r="BF65" s="98"/>
      <c r="BG65" s="98"/>
      <c r="BH65" s="98"/>
      <c r="BI65" s="98"/>
      <c r="BJ65" s="98"/>
      <c r="BK65" s="98"/>
      <c r="BL65" s="98"/>
      <c r="BM65" s="98"/>
      <c r="BN65" s="98"/>
      <c r="BO65" s="98"/>
      <c r="BP65" s="98"/>
      <c r="BQ65" s="98"/>
      <c r="BR65" s="98"/>
      <c r="BS65" s="98"/>
    </row>
    <row r="66" spans="2:71" x14ac:dyDescent="0.25">
      <c r="B66" s="95"/>
      <c r="C66" s="95"/>
      <c r="D66" s="95"/>
      <c r="E66" s="95"/>
      <c r="X66" s="95"/>
      <c r="Y66" s="95"/>
      <c r="Z66" s="95"/>
      <c r="AA66" s="95"/>
      <c r="AB66" s="95"/>
      <c r="AC66" s="95"/>
      <c r="AD66" s="95"/>
      <c r="AE66" s="95"/>
      <c r="AF66" s="96"/>
      <c r="AG66" s="96"/>
      <c r="AH66" s="98"/>
      <c r="AI66" s="98"/>
      <c r="AJ66" s="98"/>
      <c r="AK66" s="98"/>
      <c r="AL66" s="98"/>
      <c r="AM66" s="98"/>
      <c r="AN66" s="98"/>
      <c r="AO66" s="98"/>
      <c r="AP66" s="98"/>
      <c r="AQ66" s="98"/>
      <c r="AR66" s="98"/>
      <c r="AS66" s="98"/>
      <c r="AT66" s="98"/>
      <c r="AU66" s="98"/>
      <c r="AV66" s="98"/>
      <c r="AW66" s="98"/>
      <c r="AX66" s="98"/>
      <c r="AY66" s="98"/>
      <c r="AZ66" s="98"/>
      <c r="BA66" s="98"/>
      <c r="BB66" s="98"/>
      <c r="BC66" s="98"/>
      <c r="BD66" s="98"/>
      <c r="BE66" s="98"/>
      <c r="BF66" s="98"/>
      <c r="BG66" s="98"/>
      <c r="BH66" s="98"/>
      <c r="BI66" s="98"/>
      <c r="BJ66" s="98"/>
      <c r="BK66" s="98"/>
      <c r="BL66" s="98"/>
      <c r="BM66" s="98"/>
      <c r="BN66" s="98"/>
      <c r="BO66" s="98"/>
      <c r="BP66" s="98"/>
      <c r="BQ66" s="98"/>
      <c r="BR66" s="98"/>
      <c r="BS66" s="98"/>
    </row>
    <row r="67" spans="2:71" x14ac:dyDescent="0.25">
      <c r="B67" s="95"/>
      <c r="C67" s="95"/>
      <c r="D67" s="95"/>
      <c r="E67" s="95"/>
      <c r="AE67" s="65"/>
      <c r="AF67" s="98"/>
      <c r="AG67" s="98"/>
      <c r="AH67" s="98"/>
      <c r="AI67" s="98"/>
      <c r="AJ67" s="98"/>
      <c r="AK67" s="98"/>
      <c r="AL67" s="98"/>
      <c r="AM67" s="98"/>
      <c r="AN67" s="98"/>
      <c r="AO67" s="98"/>
      <c r="AP67" s="98"/>
      <c r="AQ67" s="98"/>
      <c r="AR67" s="98"/>
      <c r="AS67" s="98"/>
      <c r="AT67" s="98"/>
      <c r="AU67" s="98"/>
      <c r="AV67" s="98"/>
      <c r="AW67" s="98"/>
      <c r="AX67" s="98"/>
      <c r="AY67" s="98"/>
      <c r="AZ67" s="98"/>
      <c r="BA67" s="98"/>
      <c r="BB67" s="98"/>
      <c r="BC67" s="98"/>
      <c r="BD67" s="98"/>
      <c r="BE67" s="98"/>
      <c r="BF67" s="98"/>
      <c r="BG67" s="98"/>
      <c r="BH67" s="98"/>
      <c r="BI67" s="98"/>
      <c r="BJ67" s="98"/>
      <c r="BK67" s="98"/>
      <c r="BL67" s="98"/>
      <c r="BM67" s="98"/>
      <c r="BN67" s="98"/>
      <c r="BO67" s="98"/>
      <c r="BP67" s="98"/>
      <c r="BQ67" s="98"/>
      <c r="BR67" s="98"/>
      <c r="BS67" s="98"/>
    </row>
    <row r="68" spans="2:71" x14ac:dyDescent="0.25">
      <c r="B68" s="95"/>
      <c r="C68" s="95"/>
      <c r="D68" s="95"/>
      <c r="E68" s="95"/>
      <c r="AE68" s="65"/>
      <c r="AF68" s="98"/>
      <c r="AG68" s="98"/>
      <c r="AH68" s="98"/>
      <c r="AI68" s="98"/>
      <c r="AJ68" s="98"/>
      <c r="AK68" s="98"/>
      <c r="AL68" s="98"/>
      <c r="AM68" s="98"/>
      <c r="AN68" s="98"/>
      <c r="AO68" s="98"/>
      <c r="AP68" s="98"/>
      <c r="AQ68" s="98"/>
      <c r="AR68" s="98"/>
      <c r="AS68" s="98"/>
      <c r="AT68" s="98"/>
      <c r="AU68" s="98"/>
      <c r="AV68" s="98"/>
      <c r="AW68" s="98"/>
      <c r="AX68" s="98"/>
      <c r="AY68" s="98"/>
      <c r="AZ68" s="98"/>
      <c r="BA68" s="98"/>
      <c r="BB68" s="98"/>
      <c r="BC68" s="98"/>
      <c r="BD68" s="98"/>
      <c r="BE68" s="98"/>
      <c r="BF68" s="98"/>
      <c r="BG68" s="98"/>
      <c r="BH68" s="98"/>
      <c r="BI68" s="98"/>
      <c r="BJ68" s="98"/>
      <c r="BK68" s="98"/>
      <c r="BL68" s="98"/>
      <c r="BM68" s="98"/>
      <c r="BN68" s="98"/>
      <c r="BO68" s="98"/>
      <c r="BP68" s="98"/>
      <c r="BQ68" s="98"/>
      <c r="BR68" s="98"/>
      <c r="BS68" s="98"/>
    </row>
    <row r="69" spans="2:71" x14ac:dyDescent="0.25">
      <c r="B69" s="95"/>
      <c r="C69" s="95"/>
      <c r="D69" s="95"/>
      <c r="E69" s="95"/>
      <c r="AE69" s="65"/>
      <c r="AF69" s="98"/>
      <c r="AG69" s="98"/>
      <c r="AH69" s="98"/>
      <c r="AI69" s="98"/>
      <c r="AJ69" s="98"/>
      <c r="AK69" s="98"/>
      <c r="AL69" s="98"/>
      <c r="AM69" s="98"/>
      <c r="AN69" s="98"/>
      <c r="AO69" s="98"/>
      <c r="AP69" s="98"/>
      <c r="AQ69" s="98"/>
      <c r="AR69" s="98"/>
      <c r="AS69" s="98"/>
      <c r="AT69" s="98"/>
      <c r="AU69" s="98"/>
      <c r="AV69" s="98"/>
      <c r="AW69" s="98"/>
      <c r="AX69" s="98"/>
      <c r="AY69" s="98"/>
      <c r="AZ69" s="98"/>
      <c r="BA69" s="98"/>
      <c r="BB69" s="98"/>
      <c r="BC69" s="98"/>
      <c r="BD69" s="98"/>
      <c r="BE69" s="98"/>
      <c r="BF69" s="98"/>
      <c r="BG69" s="98"/>
      <c r="BH69" s="98"/>
      <c r="BI69" s="98"/>
      <c r="BJ69" s="98"/>
      <c r="BK69" s="98"/>
      <c r="BL69" s="98"/>
      <c r="BM69" s="98"/>
      <c r="BN69" s="98"/>
      <c r="BO69" s="98"/>
      <c r="BP69" s="98"/>
      <c r="BQ69" s="98"/>
      <c r="BR69" s="98"/>
      <c r="BS69" s="98"/>
    </row>
    <row r="70" spans="2:71" x14ac:dyDescent="0.25">
      <c r="B70" s="95"/>
      <c r="C70" s="95"/>
      <c r="D70" s="95"/>
      <c r="E70" s="95"/>
      <c r="AE70" s="65"/>
      <c r="AF70" s="98"/>
      <c r="AG70" s="98"/>
      <c r="AH70" s="98"/>
      <c r="AI70" s="98"/>
      <c r="AJ70" s="98"/>
      <c r="AK70" s="98"/>
      <c r="AL70" s="98"/>
      <c r="AM70" s="98"/>
      <c r="AN70" s="98"/>
      <c r="AO70" s="98"/>
      <c r="AP70" s="98"/>
      <c r="AQ70" s="98"/>
      <c r="AR70" s="98"/>
      <c r="AS70" s="98"/>
      <c r="AT70" s="98"/>
      <c r="AU70" s="98"/>
      <c r="AV70" s="98"/>
      <c r="AW70" s="98"/>
      <c r="AX70" s="98"/>
      <c r="AY70" s="98"/>
      <c r="AZ70" s="98"/>
      <c r="BA70" s="98"/>
      <c r="BB70" s="98"/>
      <c r="BC70" s="98"/>
      <c r="BD70" s="98"/>
      <c r="BE70" s="98"/>
      <c r="BF70" s="98"/>
      <c r="BG70" s="98"/>
      <c r="BH70" s="98"/>
      <c r="BI70" s="98"/>
      <c r="BJ70" s="98"/>
      <c r="BK70" s="98"/>
      <c r="BL70" s="98"/>
      <c r="BM70" s="98"/>
      <c r="BN70" s="98"/>
      <c r="BO70" s="98"/>
      <c r="BP70" s="98"/>
      <c r="BQ70" s="98"/>
      <c r="BR70" s="98"/>
      <c r="BS70" s="98"/>
    </row>
    <row r="71" spans="2:71" x14ac:dyDescent="0.25">
      <c r="B71" s="95"/>
      <c r="C71" s="95"/>
      <c r="D71" s="95"/>
      <c r="E71" s="95"/>
      <c r="AE71" s="65"/>
      <c r="AF71" s="98"/>
      <c r="AG71" s="98"/>
      <c r="AH71" s="98"/>
      <c r="AI71" s="98"/>
      <c r="AJ71" s="98"/>
      <c r="AK71" s="98"/>
      <c r="AL71" s="98"/>
      <c r="AM71" s="98"/>
      <c r="AN71" s="98"/>
      <c r="AO71" s="98"/>
      <c r="AP71" s="98"/>
      <c r="AQ71" s="98"/>
      <c r="AR71" s="98"/>
      <c r="AS71" s="98"/>
      <c r="AT71" s="98"/>
      <c r="AU71" s="98"/>
      <c r="AV71" s="98"/>
      <c r="AW71" s="98"/>
      <c r="AX71" s="98"/>
      <c r="AY71" s="98"/>
      <c r="AZ71" s="98"/>
      <c r="BA71" s="98"/>
      <c r="BB71" s="98"/>
      <c r="BC71" s="98"/>
      <c r="BD71" s="98"/>
      <c r="BE71" s="98"/>
      <c r="BF71" s="98"/>
      <c r="BG71" s="98"/>
      <c r="BH71" s="98"/>
      <c r="BI71" s="98"/>
      <c r="BJ71" s="98"/>
      <c r="BK71" s="98"/>
      <c r="BL71" s="98"/>
      <c r="BM71" s="98"/>
      <c r="BN71" s="98"/>
      <c r="BO71" s="98"/>
      <c r="BP71" s="98"/>
      <c r="BQ71" s="98"/>
      <c r="BR71" s="98"/>
      <c r="BS71" s="98"/>
    </row>
    <row r="72" spans="2:71" x14ac:dyDescent="0.25">
      <c r="B72" s="95"/>
      <c r="C72" s="95"/>
      <c r="D72" s="95"/>
      <c r="E72" s="95"/>
      <c r="AE72" s="65"/>
      <c r="AF72" s="98"/>
      <c r="AG72" s="98"/>
      <c r="AH72" s="98"/>
      <c r="AI72" s="98"/>
      <c r="AJ72" s="98"/>
      <c r="AK72" s="98"/>
      <c r="AL72" s="98"/>
      <c r="AM72" s="98"/>
      <c r="AN72" s="98"/>
      <c r="AO72" s="98"/>
      <c r="AP72" s="98"/>
      <c r="AQ72" s="98"/>
      <c r="AR72" s="98"/>
      <c r="AS72" s="98"/>
      <c r="AT72" s="98"/>
      <c r="AU72" s="98"/>
      <c r="AV72" s="98"/>
      <c r="AW72" s="98"/>
      <c r="AX72" s="98"/>
      <c r="AY72" s="98"/>
      <c r="AZ72" s="98"/>
      <c r="BA72" s="98"/>
      <c r="BB72" s="98"/>
      <c r="BC72" s="98"/>
      <c r="BD72" s="98"/>
      <c r="BE72" s="98"/>
      <c r="BF72" s="98"/>
      <c r="BG72" s="98"/>
      <c r="BH72" s="98"/>
      <c r="BI72" s="98"/>
      <c r="BJ72" s="98"/>
      <c r="BK72" s="98"/>
      <c r="BL72" s="98"/>
      <c r="BM72" s="98"/>
      <c r="BN72" s="98"/>
      <c r="BO72" s="98"/>
      <c r="BP72" s="98"/>
      <c r="BQ72" s="98"/>
      <c r="BR72" s="98"/>
      <c r="BS72" s="98"/>
    </row>
    <row r="73" spans="2:71" x14ac:dyDescent="0.25">
      <c r="AE73" s="65"/>
      <c r="AF73" s="98"/>
      <c r="AG73" s="98"/>
      <c r="AH73" s="98"/>
      <c r="AI73" s="98"/>
      <c r="AJ73" s="98"/>
      <c r="AK73" s="98"/>
      <c r="AL73" s="98"/>
      <c r="AM73" s="98"/>
      <c r="AN73" s="98"/>
      <c r="AO73" s="98"/>
      <c r="AP73" s="98"/>
      <c r="AQ73" s="98"/>
      <c r="AR73" s="98"/>
      <c r="AS73" s="98"/>
      <c r="AT73" s="98"/>
      <c r="AU73" s="98"/>
      <c r="AV73" s="98"/>
      <c r="AW73" s="98"/>
      <c r="AX73" s="98"/>
      <c r="AY73" s="98"/>
      <c r="AZ73" s="98"/>
      <c r="BA73" s="98"/>
      <c r="BB73" s="98"/>
      <c r="BC73" s="98"/>
      <c r="BD73" s="98"/>
      <c r="BE73" s="98"/>
      <c r="BF73" s="98"/>
      <c r="BG73" s="98"/>
      <c r="BH73" s="98"/>
      <c r="BI73" s="98"/>
      <c r="BJ73" s="98"/>
      <c r="BK73" s="98"/>
      <c r="BL73" s="98"/>
      <c r="BM73" s="98"/>
      <c r="BN73" s="98"/>
      <c r="BO73" s="98"/>
      <c r="BP73" s="98"/>
      <c r="BQ73" s="98"/>
      <c r="BR73" s="98"/>
      <c r="BS73" s="98"/>
    </row>
    <row r="74" spans="2:71" x14ac:dyDescent="0.25">
      <c r="AE74" s="65"/>
      <c r="AF74" s="98"/>
      <c r="AG74" s="98"/>
      <c r="AH74" s="98"/>
      <c r="AI74" s="98"/>
      <c r="AJ74" s="98"/>
      <c r="AK74" s="98"/>
      <c r="AL74" s="98"/>
      <c r="AM74" s="98"/>
      <c r="AN74" s="98"/>
      <c r="AO74" s="98"/>
      <c r="AP74" s="98"/>
      <c r="AQ74" s="98"/>
      <c r="AR74" s="98"/>
      <c r="AS74" s="98"/>
      <c r="AT74" s="98"/>
      <c r="AU74" s="98"/>
      <c r="AV74" s="98"/>
      <c r="AW74" s="98"/>
      <c r="AX74" s="98"/>
      <c r="AY74" s="98"/>
      <c r="AZ74" s="98"/>
      <c r="BA74" s="98"/>
      <c r="BB74" s="98"/>
      <c r="BC74" s="98"/>
      <c r="BD74" s="98"/>
      <c r="BE74" s="98"/>
      <c r="BF74" s="98"/>
      <c r="BG74" s="98"/>
      <c r="BH74" s="98"/>
      <c r="BI74" s="98"/>
      <c r="BJ74" s="98"/>
      <c r="BK74" s="98"/>
      <c r="BL74" s="98"/>
      <c r="BM74" s="98"/>
      <c r="BN74" s="98"/>
      <c r="BO74" s="98"/>
      <c r="BP74" s="98"/>
      <c r="BQ74" s="98"/>
      <c r="BR74" s="98"/>
      <c r="BS74" s="98"/>
    </row>
    <row r="75" spans="2:71" ht="13" x14ac:dyDescent="0.3">
      <c r="B75" s="95"/>
      <c r="C75" s="194"/>
      <c r="D75" s="95"/>
      <c r="E75" s="95"/>
      <c r="F75" s="95"/>
      <c r="G75" s="95"/>
      <c r="Q75" s="95"/>
      <c r="R75" s="95"/>
      <c r="S75" s="95"/>
      <c r="X75" s="95"/>
      <c r="Y75" s="95"/>
      <c r="Z75" s="95"/>
      <c r="AE75" s="65"/>
      <c r="AF75" s="98"/>
      <c r="AG75" s="96"/>
      <c r="AH75" s="96"/>
      <c r="AI75" s="98"/>
      <c r="AJ75" s="98"/>
      <c r="AK75" s="98"/>
      <c r="AL75" s="98"/>
      <c r="AM75" s="98"/>
      <c r="AN75" s="98"/>
      <c r="AO75" s="98"/>
      <c r="AP75" s="98"/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98"/>
      <c r="BE75" s="98"/>
      <c r="BF75" s="98"/>
      <c r="BG75" s="98"/>
      <c r="BH75" s="98"/>
      <c r="BI75" s="98"/>
      <c r="BJ75" s="98"/>
      <c r="BK75" s="98"/>
      <c r="BL75" s="98"/>
      <c r="BM75" s="98"/>
      <c r="BN75" s="98"/>
      <c r="BO75" s="98"/>
      <c r="BP75" s="98"/>
      <c r="BQ75" s="98"/>
      <c r="BR75" s="98"/>
      <c r="BS75" s="98"/>
    </row>
    <row r="76" spans="2:71" x14ac:dyDescent="0.25">
      <c r="B76" s="95"/>
      <c r="C76" s="95"/>
      <c r="D76" s="95"/>
      <c r="E76" s="95"/>
      <c r="F76" s="95"/>
      <c r="G76" s="95"/>
      <c r="Q76" s="95"/>
      <c r="R76" s="95"/>
      <c r="S76" s="95"/>
      <c r="X76" s="95"/>
      <c r="Y76" s="95"/>
      <c r="Z76" s="95"/>
      <c r="AE76" s="65"/>
      <c r="AF76" s="98"/>
      <c r="AG76" s="96"/>
      <c r="AH76" s="96"/>
      <c r="AI76" s="98"/>
      <c r="AJ76" s="98"/>
      <c r="AK76" s="98"/>
      <c r="AL76" s="98"/>
      <c r="AM76" s="98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  <c r="BH76" s="98"/>
      <c r="BI76" s="98"/>
      <c r="BJ76" s="98"/>
      <c r="BK76" s="98"/>
      <c r="BL76" s="98"/>
      <c r="BM76" s="98"/>
      <c r="BN76" s="98"/>
      <c r="BO76" s="98"/>
      <c r="BP76" s="98"/>
      <c r="BQ76" s="98"/>
      <c r="BR76" s="98"/>
      <c r="BS76" s="98"/>
    </row>
    <row r="77" spans="2:71" x14ac:dyDescent="0.25">
      <c r="B77" s="95"/>
      <c r="C77" s="95"/>
      <c r="D77" s="95"/>
      <c r="E77" s="95"/>
      <c r="F77" s="95"/>
      <c r="G77" s="95"/>
      <c r="Q77" s="95"/>
      <c r="R77" s="95"/>
      <c r="S77" s="95"/>
      <c r="X77" s="95"/>
      <c r="Y77" s="95"/>
      <c r="Z77" s="95"/>
      <c r="AE77" s="65"/>
      <c r="AF77" s="98"/>
      <c r="AG77" s="96"/>
      <c r="AH77" s="96"/>
      <c r="AI77" s="98"/>
      <c r="AJ77" s="98"/>
      <c r="AK77" s="98"/>
      <c r="AL77" s="98"/>
      <c r="AM77" s="98"/>
      <c r="AN77" s="98"/>
      <c r="AO77" s="98"/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  <c r="BH77" s="98"/>
      <c r="BI77" s="98"/>
      <c r="BJ77" s="98"/>
      <c r="BK77" s="98"/>
      <c r="BL77" s="98"/>
      <c r="BM77" s="98"/>
      <c r="BN77" s="98"/>
      <c r="BO77" s="98"/>
      <c r="BP77" s="98"/>
      <c r="BQ77" s="98"/>
      <c r="BR77" s="98"/>
      <c r="BS77" s="98"/>
    </row>
    <row r="78" spans="2:71" x14ac:dyDescent="0.25">
      <c r="B78" s="95"/>
      <c r="C78" s="95"/>
      <c r="D78" s="95"/>
      <c r="E78" s="95"/>
      <c r="F78" s="95"/>
      <c r="G78" s="95"/>
      <c r="Q78" s="95"/>
      <c r="R78" s="95"/>
      <c r="S78" s="95"/>
      <c r="X78" s="95"/>
      <c r="Y78" s="95"/>
      <c r="Z78" s="95"/>
      <c r="AE78" s="65"/>
      <c r="AF78" s="98"/>
      <c r="AG78" s="96"/>
      <c r="AH78" s="96"/>
      <c r="AI78" s="98"/>
      <c r="AJ78" s="98"/>
      <c r="AK78" s="98"/>
      <c r="AL78" s="98"/>
      <c r="AM78" s="98"/>
      <c r="AN78" s="98"/>
      <c r="AO78" s="98"/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  <c r="BG78" s="98"/>
      <c r="BH78" s="98"/>
      <c r="BI78" s="98"/>
      <c r="BJ78" s="98"/>
      <c r="BK78" s="98"/>
      <c r="BL78" s="98"/>
      <c r="BM78" s="98"/>
      <c r="BN78" s="98"/>
      <c r="BO78" s="98"/>
      <c r="BP78" s="98"/>
      <c r="BQ78" s="98"/>
      <c r="BR78" s="98"/>
      <c r="BS78" s="98"/>
    </row>
    <row r="79" spans="2:71" x14ac:dyDescent="0.25">
      <c r="B79" s="95"/>
      <c r="C79" s="95"/>
      <c r="D79" s="95"/>
      <c r="E79" s="95"/>
      <c r="F79" s="95"/>
      <c r="G79" s="95"/>
      <c r="Q79" s="95"/>
      <c r="R79" s="95"/>
      <c r="S79" s="95"/>
      <c r="X79" s="95"/>
      <c r="Y79" s="95"/>
      <c r="Z79" s="95"/>
      <c r="AE79" s="65"/>
      <c r="AF79" s="98"/>
      <c r="AG79" s="96"/>
      <c r="AH79" s="96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  <c r="BH79" s="98"/>
      <c r="BI79" s="98"/>
      <c r="BJ79" s="98"/>
      <c r="BK79" s="98"/>
      <c r="BL79" s="98"/>
      <c r="BM79" s="98"/>
      <c r="BN79" s="98"/>
      <c r="BO79" s="98"/>
      <c r="BP79" s="98"/>
      <c r="BQ79" s="98"/>
      <c r="BR79" s="98"/>
      <c r="BS79" s="98"/>
    </row>
    <row r="80" spans="2:71" x14ac:dyDescent="0.25">
      <c r="B80" s="95"/>
      <c r="C80" s="95"/>
      <c r="D80" s="95"/>
      <c r="E80" s="95"/>
      <c r="F80" s="95"/>
      <c r="G80" s="95"/>
      <c r="Q80" s="95"/>
      <c r="R80" s="95"/>
      <c r="S80" s="95"/>
      <c r="X80" s="95"/>
      <c r="Y80" s="95"/>
      <c r="Z80" s="95"/>
      <c r="AE80" s="65"/>
      <c r="AF80" s="98"/>
      <c r="AG80" s="96"/>
      <c r="AH80" s="96"/>
      <c r="AI80" s="98"/>
      <c r="AJ80" s="98"/>
      <c r="AK80" s="98"/>
      <c r="AL80" s="98"/>
      <c r="AM80" s="98"/>
      <c r="AN80" s="98"/>
      <c r="AO80" s="98"/>
      <c r="AP80" s="98"/>
      <c r="AQ80" s="98"/>
      <c r="AR80" s="98"/>
      <c r="AS80" s="98"/>
      <c r="AT80" s="98"/>
      <c r="AU80" s="98"/>
      <c r="AV80" s="98"/>
      <c r="AW80" s="98"/>
      <c r="AX80" s="98"/>
      <c r="AY80" s="98"/>
      <c r="AZ80" s="98"/>
      <c r="BA80" s="98"/>
      <c r="BB80" s="98"/>
      <c r="BC80" s="98"/>
      <c r="BD80" s="98"/>
      <c r="BE80" s="98"/>
      <c r="BF80" s="98"/>
      <c r="BG80" s="98"/>
      <c r="BH80" s="98"/>
      <c r="BI80" s="98"/>
      <c r="BJ80" s="98"/>
      <c r="BK80" s="98"/>
      <c r="BL80" s="98"/>
      <c r="BM80" s="98"/>
      <c r="BN80" s="98"/>
      <c r="BO80" s="98"/>
      <c r="BP80" s="98"/>
      <c r="BQ80" s="98"/>
      <c r="BR80" s="98"/>
      <c r="BS80" s="98"/>
    </row>
    <row r="81" spans="2:71" x14ac:dyDescent="0.25">
      <c r="B81" s="95"/>
      <c r="C81" s="95"/>
      <c r="D81" s="95"/>
      <c r="E81" s="95"/>
      <c r="F81" s="95"/>
      <c r="G81" s="95"/>
      <c r="Q81" s="95"/>
      <c r="R81" s="95"/>
      <c r="S81" s="95"/>
      <c r="X81" s="95"/>
      <c r="Y81" s="95"/>
      <c r="Z81" s="95"/>
      <c r="AE81" s="65"/>
      <c r="AF81" s="98"/>
      <c r="AG81" s="96"/>
      <c r="AH81" s="96"/>
      <c r="AI81" s="98"/>
      <c r="AJ81" s="98"/>
      <c r="AK81" s="98"/>
      <c r="AL81" s="98"/>
      <c r="AM81" s="98"/>
      <c r="AN81" s="98"/>
      <c r="AO81" s="98"/>
      <c r="AP81" s="98"/>
      <c r="AQ81" s="98"/>
      <c r="AR81" s="98"/>
      <c r="AS81" s="98"/>
      <c r="AT81" s="98"/>
      <c r="AU81" s="98"/>
      <c r="AV81" s="98"/>
      <c r="AW81" s="98"/>
      <c r="AX81" s="98"/>
      <c r="AY81" s="98"/>
      <c r="AZ81" s="98"/>
      <c r="BA81" s="98"/>
      <c r="BB81" s="98"/>
      <c r="BC81" s="98"/>
      <c r="BD81" s="98"/>
      <c r="BE81" s="98"/>
      <c r="BF81" s="98"/>
      <c r="BG81" s="98"/>
      <c r="BH81" s="98"/>
      <c r="BI81" s="98"/>
      <c r="BJ81" s="98"/>
      <c r="BK81" s="98"/>
      <c r="BL81" s="98"/>
      <c r="BM81" s="98"/>
      <c r="BN81" s="98"/>
      <c r="BO81" s="98"/>
      <c r="BP81" s="98"/>
      <c r="BQ81" s="98"/>
      <c r="BR81" s="98"/>
      <c r="BS81" s="98"/>
    </row>
    <row r="82" spans="2:71" x14ac:dyDescent="0.25">
      <c r="B82" s="95"/>
      <c r="C82" s="95"/>
      <c r="D82" s="95"/>
      <c r="E82" s="95"/>
      <c r="F82" s="95"/>
      <c r="G82" s="95"/>
      <c r="Q82" s="95"/>
      <c r="R82" s="95"/>
      <c r="S82" s="95"/>
      <c r="X82" s="95"/>
      <c r="Y82" s="95"/>
      <c r="Z82" s="95"/>
      <c r="AG82" s="95"/>
      <c r="AH82" s="95"/>
    </row>
    <row r="83" spans="2:71" x14ac:dyDescent="0.25">
      <c r="B83" s="95"/>
      <c r="C83" s="95"/>
      <c r="D83" s="95"/>
      <c r="E83" s="95"/>
      <c r="F83" s="95"/>
      <c r="G83" s="95"/>
      <c r="Q83" s="95"/>
      <c r="R83" s="95"/>
      <c r="S83" s="95"/>
      <c r="X83" s="95"/>
      <c r="Y83" s="95"/>
      <c r="Z83" s="95"/>
      <c r="AG83" s="95"/>
      <c r="AH83" s="95"/>
    </row>
    <row r="84" spans="2:71" x14ac:dyDescent="0.25">
      <c r="B84" s="95"/>
      <c r="C84" s="95"/>
      <c r="D84" s="95"/>
      <c r="E84" s="95"/>
      <c r="F84" s="95"/>
      <c r="G84" s="95"/>
      <c r="Q84" s="95"/>
      <c r="R84" s="95"/>
      <c r="S84" s="95"/>
      <c r="X84" s="95"/>
      <c r="Y84" s="95"/>
      <c r="Z84" s="95"/>
      <c r="AG84" s="95"/>
      <c r="AH84" s="95"/>
    </row>
    <row r="85" spans="2:71" x14ac:dyDescent="0.25">
      <c r="B85" s="95"/>
      <c r="C85" s="95"/>
      <c r="D85" s="95"/>
      <c r="E85" s="95"/>
      <c r="F85" s="95"/>
      <c r="G85" s="95"/>
      <c r="Q85" s="95"/>
      <c r="R85" s="95"/>
      <c r="S85" s="95"/>
      <c r="X85" s="95"/>
      <c r="Y85" s="95"/>
      <c r="Z85" s="95"/>
      <c r="AG85" s="95"/>
      <c r="AH85" s="95"/>
    </row>
    <row r="86" spans="2:71" x14ac:dyDescent="0.25"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G86" s="95"/>
      <c r="AH86" s="95"/>
    </row>
    <row r="87" spans="2:71" x14ac:dyDescent="0.25"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G87" s="95"/>
      <c r="AH87" s="95"/>
    </row>
    <row r="88" spans="2:71" x14ac:dyDescent="0.25"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G88" s="95"/>
      <c r="AH88" s="95"/>
    </row>
    <row r="89" spans="2:71" x14ac:dyDescent="0.25"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G89" s="95"/>
      <c r="AH89" s="95"/>
    </row>
    <row r="90" spans="2:71" x14ac:dyDescent="0.25"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G90" s="95"/>
      <c r="AH90" s="95"/>
    </row>
    <row r="91" spans="2:71" x14ac:dyDescent="0.25"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G91" s="95"/>
      <c r="AH91" s="95"/>
    </row>
    <row r="92" spans="2:71" x14ac:dyDescent="0.25"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G92" s="95"/>
      <c r="AH92" s="95"/>
    </row>
    <row r="93" spans="2:71" x14ac:dyDescent="0.25"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G93" s="95"/>
      <c r="AH93" s="95"/>
    </row>
    <row r="94" spans="2:71" x14ac:dyDescent="0.25"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G94" s="95"/>
      <c r="AH94" s="95"/>
    </row>
    <row r="95" spans="2:71" x14ac:dyDescent="0.25"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G95" s="95"/>
      <c r="AH95" s="95"/>
    </row>
    <row r="96" spans="2:71" x14ac:dyDescent="0.25"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G96" s="95"/>
      <c r="AH96" s="95"/>
    </row>
    <row r="97" spans="2:34" x14ac:dyDescent="0.25"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G97" s="95"/>
      <c r="AH97" s="95"/>
    </row>
    <row r="98" spans="2:34" x14ac:dyDescent="0.25"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G98" s="95"/>
      <c r="AH98" s="95"/>
    </row>
    <row r="99" spans="2:34" x14ac:dyDescent="0.25"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</row>
    <row r="100" spans="2:34" x14ac:dyDescent="0.25"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</row>
    <row r="101" spans="2:34" x14ac:dyDescent="0.25"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</row>
    <row r="102" spans="2:34" x14ac:dyDescent="0.25"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</row>
    <row r="103" spans="2:34" x14ac:dyDescent="0.25"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</row>
    <row r="104" spans="2:34" x14ac:dyDescent="0.25"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</row>
    <row r="105" spans="2:34" x14ac:dyDescent="0.25"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</row>
    <row r="106" spans="2:34" x14ac:dyDescent="0.25"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</row>
    <row r="107" spans="2:34" x14ac:dyDescent="0.25"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</row>
    <row r="108" spans="2:34" x14ac:dyDescent="0.25"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</row>
    <row r="109" spans="2:34" x14ac:dyDescent="0.25"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</row>
    <row r="110" spans="2:34" x14ac:dyDescent="0.25"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  <c r="AH110" s="95"/>
    </row>
    <row r="111" spans="2:34" x14ac:dyDescent="0.25"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</row>
    <row r="112" spans="2:34" x14ac:dyDescent="0.25"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  <c r="AH112" s="95"/>
    </row>
    <row r="113" spans="2:34" x14ac:dyDescent="0.25"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95"/>
      <c r="AE113" s="95"/>
      <c r="AF113" s="95"/>
      <c r="AG113" s="95"/>
      <c r="AH113" s="95"/>
    </row>
    <row r="114" spans="2:34" x14ac:dyDescent="0.25"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  <c r="AH114" s="95"/>
    </row>
    <row r="115" spans="2:34" x14ac:dyDescent="0.25">
      <c r="B115" s="95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  <c r="AH115" s="95"/>
    </row>
    <row r="116" spans="2:34" x14ac:dyDescent="0.25"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  <c r="AH116" s="95"/>
    </row>
    <row r="117" spans="2:34" x14ac:dyDescent="0.25"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  <c r="AC117" s="95"/>
      <c r="AD117" s="95"/>
      <c r="AE117" s="95"/>
      <c r="AF117" s="95"/>
      <c r="AG117" s="95"/>
      <c r="AH117" s="95"/>
    </row>
    <row r="118" spans="2:34" x14ac:dyDescent="0.25">
      <c r="B118" s="95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  <c r="AH118" s="95"/>
    </row>
    <row r="119" spans="2:34" x14ac:dyDescent="0.25"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  <c r="AD119" s="95"/>
      <c r="AE119" s="95"/>
      <c r="AF119" s="95"/>
      <c r="AG119" s="95"/>
      <c r="AH119" s="95"/>
    </row>
    <row r="120" spans="2:34" x14ac:dyDescent="0.25"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  <c r="AH120" s="95"/>
    </row>
    <row r="121" spans="2:34" x14ac:dyDescent="0.25"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</row>
    <row r="122" spans="2:34" x14ac:dyDescent="0.25"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  <c r="AH122" s="95"/>
    </row>
    <row r="123" spans="2:34" x14ac:dyDescent="0.25">
      <c r="B123" s="95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  <c r="AH123" s="95"/>
    </row>
    <row r="124" spans="2:34" x14ac:dyDescent="0.25">
      <c r="B124" s="95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  <c r="AH124" s="95"/>
    </row>
    <row r="125" spans="2:34" x14ac:dyDescent="0.25">
      <c r="B125" s="95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  <c r="AH125" s="95"/>
    </row>
    <row r="126" spans="2:34" x14ac:dyDescent="0.25">
      <c r="B126" s="95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95"/>
      <c r="AC126" s="95"/>
      <c r="AD126" s="95"/>
      <c r="AE126" s="95"/>
      <c r="AF126" s="95"/>
      <c r="AG126" s="95"/>
      <c r="AH126" s="95"/>
    </row>
    <row r="127" spans="2:34" x14ac:dyDescent="0.25">
      <c r="B127" s="95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  <c r="AA127" s="95"/>
      <c r="AB127" s="95"/>
      <c r="AC127" s="95"/>
      <c r="AD127" s="95"/>
      <c r="AE127" s="95"/>
      <c r="AF127" s="95"/>
      <c r="AG127" s="95"/>
      <c r="AH127" s="95"/>
    </row>
    <row r="128" spans="2:34" x14ac:dyDescent="0.25">
      <c r="B128" s="95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95"/>
      <c r="AC128" s="95"/>
      <c r="AD128" s="95"/>
      <c r="AE128" s="95"/>
      <c r="AF128" s="95"/>
      <c r="AG128" s="95"/>
      <c r="AH128" s="95"/>
    </row>
    <row r="129" spans="2:34" x14ac:dyDescent="0.25">
      <c r="B129" s="95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95"/>
      <c r="AC129" s="95"/>
      <c r="AD129" s="95"/>
      <c r="AE129" s="95"/>
      <c r="AF129" s="95"/>
      <c r="AG129" s="95"/>
      <c r="AH129" s="95"/>
    </row>
    <row r="130" spans="2:34" x14ac:dyDescent="0.25">
      <c r="B130" s="95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5"/>
      <c r="Z130" s="95"/>
      <c r="AA130" s="95"/>
      <c r="AB130" s="95"/>
      <c r="AC130" s="95"/>
      <c r="AD130" s="95"/>
      <c r="AE130" s="95"/>
      <c r="AF130" s="95"/>
      <c r="AG130" s="95"/>
      <c r="AH130" s="95"/>
    </row>
    <row r="131" spans="2:34" x14ac:dyDescent="0.25"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  <c r="AA131" s="95"/>
      <c r="AB131" s="95"/>
      <c r="AC131" s="95"/>
      <c r="AD131" s="95"/>
      <c r="AE131" s="95"/>
      <c r="AF131" s="95"/>
      <c r="AG131" s="95"/>
      <c r="AH131" s="95"/>
    </row>
    <row r="132" spans="2:34" x14ac:dyDescent="0.25">
      <c r="B132" s="95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95"/>
      <c r="AA132" s="95"/>
      <c r="AB132" s="95"/>
      <c r="AC132" s="95"/>
      <c r="AD132" s="95"/>
      <c r="AE132" s="95"/>
      <c r="AF132" s="95"/>
      <c r="AG132" s="95"/>
      <c r="AH132" s="95"/>
    </row>
    <row r="133" spans="2:34" x14ac:dyDescent="0.25">
      <c r="B133" s="95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  <c r="AH133" s="95"/>
    </row>
    <row r="134" spans="2:34" x14ac:dyDescent="0.25">
      <c r="B134" s="95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  <c r="T134" s="95"/>
      <c r="U134" s="95"/>
      <c r="V134" s="95"/>
      <c r="W134" s="95"/>
      <c r="X134" s="95"/>
      <c r="Y134" s="95"/>
      <c r="Z134" s="95"/>
      <c r="AA134" s="95"/>
      <c r="AB134" s="95"/>
      <c r="AC134" s="95"/>
      <c r="AD134" s="95"/>
      <c r="AE134" s="95"/>
      <c r="AF134" s="95"/>
      <c r="AG134" s="95"/>
      <c r="AH134" s="95"/>
    </row>
    <row r="135" spans="2:34" x14ac:dyDescent="0.25">
      <c r="B135" s="95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  <c r="T135" s="95"/>
      <c r="U135" s="95"/>
      <c r="V135" s="95"/>
      <c r="W135" s="95"/>
      <c r="X135" s="95"/>
      <c r="Y135" s="95"/>
      <c r="Z135" s="95"/>
      <c r="AA135" s="95"/>
      <c r="AB135" s="95"/>
      <c r="AC135" s="95"/>
      <c r="AD135" s="95"/>
      <c r="AE135" s="95"/>
      <c r="AF135" s="95"/>
      <c r="AG135" s="95"/>
      <c r="AH135" s="95"/>
    </row>
    <row r="136" spans="2:34" x14ac:dyDescent="0.25">
      <c r="B136" s="95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  <c r="T136" s="95"/>
      <c r="U136" s="95"/>
      <c r="V136" s="95"/>
      <c r="W136" s="95"/>
      <c r="X136" s="95"/>
      <c r="Y136" s="95"/>
      <c r="Z136" s="95"/>
      <c r="AA136" s="95"/>
      <c r="AB136" s="95"/>
      <c r="AC136" s="95"/>
      <c r="AD136" s="95"/>
      <c r="AE136" s="95"/>
      <c r="AF136" s="95"/>
      <c r="AG136" s="95"/>
      <c r="AH136" s="95"/>
    </row>
    <row r="137" spans="2:34" x14ac:dyDescent="0.25">
      <c r="B137" s="95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  <c r="T137" s="95"/>
      <c r="U137" s="95"/>
      <c r="V137" s="95"/>
      <c r="W137" s="95"/>
      <c r="X137" s="95"/>
      <c r="Y137" s="95"/>
      <c r="Z137" s="95"/>
      <c r="AA137" s="95"/>
      <c r="AB137" s="95"/>
      <c r="AC137" s="95"/>
      <c r="AD137" s="95"/>
      <c r="AE137" s="95"/>
      <c r="AF137" s="95"/>
      <c r="AG137" s="95"/>
      <c r="AH137" s="95"/>
    </row>
    <row r="138" spans="2:34" x14ac:dyDescent="0.25">
      <c r="B138" s="95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  <c r="T138" s="95"/>
      <c r="U138" s="95"/>
      <c r="V138" s="95"/>
      <c r="W138" s="95"/>
      <c r="X138" s="95"/>
      <c r="Y138" s="95"/>
      <c r="Z138" s="95"/>
      <c r="AA138" s="95"/>
      <c r="AB138" s="95"/>
      <c r="AC138" s="95"/>
      <c r="AD138" s="95"/>
      <c r="AE138" s="95"/>
      <c r="AF138" s="95"/>
      <c r="AG138" s="95"/>
      <c r="AH138" s="95"/>
    </row>
    <row r="139" spans="2:34" x14ac:dyDescent="0.25">
      <c r="B139" s="95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95"/>
      <c r="X139" s="95"/>
      <c r="Y139" s="95"/>
      <c r="Z139" s="95"/>
      <c r="AA139" s="95"/>
      <c r="AB139" s="95"/>
      <c r="AC139" s="95"/>
      <c r="AD139" s="95"/>
      <c r="AE139" s="95"/>
      <c r="AF139" s="95"/>
      <c r="AG139" s="95"/>
      <c r="AH139" s="95"/>
    </row>
    <row r="140" spans="2:34" x14ac:dyDescent="0.25">
      <c r="B140" s="95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  <c r="T140" s="95"/>
      <c r="U140" s="95"/>
      <c r="V140" s="95"/>
      <c r="W140" s="95"/>
      <c r="X140" s="95"/>
      <c r="Y140" s="95"/>
      <c r="Z140" s="95"/>
      <c r="AA140" s="95"/>
      <c r="AB140" s="95"/>
      <c r="AC140" s="95"/>
      <c r="AD140" s="95"/>
      <c r="AE140" s="95"/>
      <c r="AF140" s="95"/>
      <c r="AG140" s="95"/>
      <c r="AH140" s="95"/>
    </row>
    <row r="141" spans="2:34" x14ac:dyDescent="0.25">
      <c r="B141" s="95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  <c r="T141" s="95"/>
      <c r="U141" s="95"/>
      <c r="V141" s="95"/>
      <c r="W141" s="95"/>
      <c r="X141" s="95"/>
      <c r="Y141" s="95"/>
      <c r="Z141" s="95"/>
      <c r="AA141" s="95"/>
      <c r="AB141" s="95"/>
      <c r="AC141" s="95"/>
      <c r="AD141" s="95"/>
      <c r="AE141" s="95"/>
      <c r="AF141" s="95"/>
      <c r="AG141" s="95"/>
      <c r="AH141" s="95"/>
    </row>
    <row r="142" spans="2:34" x14ac:dyDescent="0.25">
      <c r="B142" s="95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95"/>
      <c r="T142" s="95"/>
      <c r="U142" s="95"/>
      <c r="V142" s="95"/>
      <c r="W142" s="95"/>
      <c r="X142" s="95"/>
      <c r="Y142" s="95"/>
      <c r="Z142" s="95"/>
      <c r="AA142" s="95"/>
      <c r="AB142" s="95"/>
      <c r="AC142" s="95"/>
      <c r="AD142" s="95"/>
      <c r="AE142" s="95"/>
      <c r="AF142" s="95"/>
      <c r="AG142" s="95"/>
      <c r="AH142" s="95"/>
    </row>
    <row r="143" spans="2:34" x14ac:dyDescent="0.25">
      <c r="B143" s="95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  <c r="T143" s="95"/>
      <c r="U143" s="95"/>
      <c r="V143" s="95"/>
      <c r="W143" s="95"/>
      <c r="X143" s="95"/>
      <c r="Y143" s="95"/>
      <c r="Z143" s="95"/>
      <c r="AA143" s="95"/>
      <c r="AB143" s="95"/>
      <c r="AC143" s="95"/>
      <c r="AD143" s="95"/>
      <c r="AE143" s="95"/>
      <c r="AF143" s="95"/>
      <c r="AG143" s="95"/>
      <c r="AH143" s="95"/>
    </row>
    <row r="144" spans="2:34" x14ac:dyDescent="0.25">
      <c r="B144" s="95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  <c r="S144" s="95"/>
      <c r="T144" s="95"/>
      <c r="U144" s="95"/>
      <c r="V144" s="95"/>
      <c r="W144" s="95"/>
      <c r="X144" s="95"/>
      <c r="Y144" s="95"/>
      <c r="Z144" s="95"/>
      <c r="AA144" s="95"/>
      <c r="AB144" s="95"/>
      <c r="AC144" s="95"/>
      <c r="AD144" s="95"/>
      <c r="AE144" s="95"/>
      <c r="AF144" s="95"/>
      <c r="AG144" s="95"/>
      <c r="AH144" s="95"/>
    </row>
    <row r="145" spans="2:34" x14ac:dyDescent="0.25">
      <c r="B145" s="95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  <c r="T145" s="95"/>
      <c r="U145" s="95"/>
      <c r="V145" s="95"/>
      <c r="W145" s="95"/>
      <c r="X145" s="95"/>
      <c r="Y145" s="95"/>
      <c r="Z145" s="95"/>
      <c r="AA145" s="95"/>
      <c r="AB145" s="95"/>
      <c r="AC145" s="95"/>
      <c r="AD145" s="95"/>
      <c r="AE145" s="95"/>
      <c r="AF145" s="95"/>
      <c r="AG145" s="95"/>
      <c r="AH145" s="95"/>
    </row>
    <row r="146" spans="2:34" x14ac:dyDescent="0.25">
      <c r="B146" s="95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  <c r="T146" s="95"/>
      <c r="U146" s="95"/>
      <c r="V146" s="95"/>
      <c r="W146" s="95"/>
      <c r="X146" s="95"/>
      <c r="Y146" s="95"/>
      <c r="Z146" s="95"/>
      <c r="AA146" s="95"/>
      <c r="AB146" s="95"/>
      <c r="AC146" s="95"/>
      <c r="AD146" s="95"/>
      <c r="AE146" s="95"/>
      <c r="AF146" s="95"/>
      <c r="AG146" s="95"/>
      <c r="AH146" s="95"/>
    </row>
    <row r="147" spans="2:34" x14ac:dyDescent="0.25">
      <c r="B147" s="95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95"/>
      <c r="T147" s="95"/>
      <c r="U147" s="95"/>
      <c r="V147" s="95"/>
      <c r="W147" s="95"/>
      <c r="X147" s="95"/>
      <c r="Y147" s="95"/>
      <c r="Z147" s="95"/>
      <c r="AA147" s="95"/>
      <c r="AB147" s="95"/>
      <c r="AC147" s="95"/>
      <c r="AD147" s="95"/>
      <c r="AE147" s="95"/>
      <c r="AF147" s="95"/>
      <c r="AG147" s="95"/>
      <c r="AH147" s="95"/>
    </row>
    <row r="148" spans="2:34" x14ac:dyDescent="0.25">
      <c r="B148" s="95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95"/>
      <c r="T148" s="95"/>
      <c r="U148" s="95"/>
      <c r="V148" s="95"/>
      <c r="W148" s="95"/>
      <c r="X148" s="95"/>
      <c r="Y148" s="95"/>
      <c r="Z148" s="95"/>
      <c r="AA148" s="95"/>
      <c r="AB148" s="95"/>
      <c r="AC148" s="95"/>
      <c r="AD148" s="95"/>
      <c r="AE148" s="95"/>
      <c r="AF148" s="95"/>
      <c r="AG148" s="95"/>
      <c r="AH148" s="95"/>
    </row>
    <row r="149" spans="2:34" x14ac:dyDescent="0.25">
      <c r="B149" s="95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  <c r="T149" s="95"/>
      <c r="U149" s="95"/>
      <c r="V149" s="95"/>
      <c r="W149" s="95"/>
      <c r="X149" s="95"/>
      <c r="Y149" s="95"/>
      <c r="Z149" s="95"/>
      <c r="AA149" s="95"/>
      <c r="AB149" s="95"/>
      <c r="AC149" s="95"/>
      <c r="AD149" s="95"/>
      <c r="AE149" s="95"/>
      <c r="AF149" s="95"/>
      <c r="AG149" s="95"/>
      <c r="AH149" s="95"/>
    </row>
    <row r="150" spans="2:34" x14ac:dyDescent="0.25">
      <c r="B150" s="95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  <c r="T150" s="95"/>
      <c r="U150" s="95"/>
      <c r="V150" s="95"/>
      <c r="W150" s="95"/>
      <c r="X150" s="95"/>
      <c r="Y150" s="95"/>
      <c r="Z150" s="95"/>
      <c r="AA150" s="95"/>
      <c r="AB150" s="95"/>
      <c r="AC150" s="95"/>
      <c r="AD150" s="95"/>
      <c r="AE150" s="95"/>
      <c r="AF150" s="95"/>
      <c r="AG150" s="95"/>
      <c r="AH150" s="95"/>
    </row>
    <row r="151" spans="2:34" x14ac:dyDescent="0.25">
      <c r="B151" s="95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  <c r="T151" s="95"/>
      <c r="U151" s="95"/>
      <c r="V151" s="95"/>
      <c r="W151" s="95"/>
      <c r="X151" s="95"/>
      <c r="Y151" s="95"/>
      <c r="Z151" s="95"/>
      <c r="AA151" s="95"/>
      <c r="AB151" s="95"/>
      <c r="AC151" s="95"/>
      <c r="AD151" s="95"/>
      <c r="AE151" s="95"/>
      <c r="AF151" s="95"/>
      <c r="AG151" s="95"/>
      <c r="AH151" s="95"/>
    </row>
    <row r="152" spans="2:34" x14ac:dyDescent="0.25">
      <c r="B152" s="95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95"/>
      <c r="T152" s="95"/>
      <c r="U152" s="95"/>
      <c r="V152" s="95"/>
      <c r="W152" s="95"/>
      <c r="X152" s="95"/>
      <c r="Y152" s="95"/>
      <c r="Z152" s="95"/>
      <c r="AA152" s="95"/>
      <c r="AB152" s="95"/>
      <c r="AC152" s="95"/>
      <c r="AD152" s="95"/>
      <c r="AE152" s="95"/>
      <c r="AF152" s="95"/>
      <c r="AG152" s="95"/>
      <c r="AH152" s="95"/>
    </row>
    <row r="153" spans="2:34" x14ac:dyDescent="0.25">
      <c r="B153" s="95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95"/>
      <c r="T153" s="95"/>
      <c r="U153" s="95"/>
      <c r="V153" s="95"/>
      <c r="W153" s="95"/>
      <c r="X153" s="95"/>
      <c r="Y153" s="95"/>
      <c r="Z153" s="95"/>
      <c r="AA153" s="95"/>
      <c r="AB153" s="95"/>
      <c r="AC153" s="95"/>
      <c r="AD153" s="95"/>
      <c r="AE153" s="95"/>
      <c r="AF153" s="95"/>
      <c r="AG153" s="95"/>
      <c r="AH153" s="95"/>
    </row>
    <row r="154" spans="2:34" x14ac:dyDescent="0.25">
      <c r="B154" s="95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95"/>
      <c r="T154" s="95"/>
      <c r="U154" s="95"/>
      <c r="V154" s="95"/>
      <c r="W154" s="95"/>
      <c r="X154" s="95"/>
      <c r="Y154" s="95"/>
      <c r="Z154" s="95"/>
      <c r="AA154" s="95"/>
      <c r="AB154" s="95"/>
      <c r="AC154" s="95"/>
      <c r="AD154" s="95"/>
      <c r="AE154" s="95"/>
      <c r="AF154" s="95"/>
      <c r="AG154" s="95"/>
      <c r="AH154" s="95"/>
    </row>
    <row r="155" spans="2:34" x14ac:dyDescent="0.25">
      <c r="B155" s="95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95"/>
      <c r="T155" s="95"/>
      <c r="U155" s="95"/>
      <c r="V155" s="95"/>
      <c r="W155" s="95"/>
      <c r="X155" s="95"/>
      <c r="Y155" s="95"/>
      <c r="Z155" s="95"/>
      <c r="AA155" s="95"/>
      <c r="AB155" s="95"/>
      <c r="AC155" s="95"/>
      <c r="AD155" s="95"/>
      <c r="AE155" s="95"/>
      <c r="AF155" s="95"/>
      <c r="AG155" s="95"/>
      <c r="AH155" s="95"/>
    </row>
    <row r="156" spans="2:34" x14ac:dyDescent="0.25">
      <c r="B156" s="95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95"/>
      <c r="T156" s="95"/>
      <c r="U156" s="95"/>
      <c r="V156" s="95"/>
      <c r="W156" s="95"/>
      <c r="X156" s="95"/>
      <c r="Y156" s="95"/>
      <c r="Z156" s="95"/>
      <c r="AA156" s="95"/>
      <c r="AB156" s="95"/>
      <c r="AC156" s="95"/>
      <c r="AD156" s="95"/>
      <c r="AE156" s="95"/>
      <c r="AF156" s="95"/>
      <c r="AG156" s="95"/>
      <c r="AH156" s="95"/>
    </row>
    <row r="157" spans="2:34" x14ac:dyDescent="0.25">
      <c r="B157" s="95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95"/>
      <c r="T157" s="95"/>
      <c r="U157" s="95"/>
      <c r="V157" s="95"/>
      <c r="W157" s="95"/>
      <c r="X157" s="95"/>
      <c r="Y157" s="95"/>
      <c r="Z157" s="95"/>
      <c r="AA157" s="95"/>
      <c r="AB157" s="95"/>
      <c r="AC157" s="95"/>
      <c r="AD157" s="95"/>
      <c r="AE157" s="95"/>
      <c r="AF157" s="95"/>
      <c r="AG157" s="95"/>
      <c r="AH157" s="95"/>
    </row>
    <row r="158" spans="2:34" x14ac:dyDescent="0.25">
      <c r="B158" s="95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95"/>
      <c r="T158" s="95"/>
      <c r="U158" s="95"/>
      <c r="V158" s="95"/>
      <c r="W158" s="95"/>
      <c r="X158" s="95"/>
      <c r="Y158" s="95"/>
      <c r="Z158" s="95"/>
      <c r="AA158" s="95"/>
      <c r="AB158" s="95"/>
      <c r="AC158" s="95"/>
      <c r="AD158" s="95"/>
      <c r="AE158" s="95"/>
      <c r="AF158" s="95"/>
      <c r="AG158" s="95"/>
      <c r="AH158" s="95"/>
    </row>
    <row r="159" spans="2:34" x14ac:dyDescent="0.25">
      <c r="B159" s="95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95"/>
      <c r="T159" s="95"/>
      <c r="U159" s="95"/>
      <c r="V159" s="95"/>
      <c r="W159" s="95"/>
      <c r="X159" s="95"/>
      <c r="Y159" s="95"/>
      <c r="Z159" s="95"/>
      <c r="AA159" s="95"/>
      <c r="AB159" s="95"/>
      <c r="AC159" s="95"/>
      <c r="AD159" s="95"/>
      <c r="AE159" s="95"/>
      <c r="AF159" s="95"/>
      <c r="AG159" s="95"/>
      <c r="AH159" s="95"/>
    </row>
    <row r="160" spans="2:34" x14ac:dyDescent="0.25">
      <c r="B160" s="95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  <c r="T160" s="95"/>
      <c r="U160" s="95"/>
      <c r="V160" s="95"/>
      <c r="W160" s="95"/>
      <c r="X160" s="95"/>
      <c r="Y160" s="95"/>
      <c r="Z160" s="95"/>
      <c r="AA160" s="95"/>
      <c r="AB160" s="95"/>
      <c r="AC160" s="95"/>
      <c r="AD160" s="95"/>
      <c r="AE160" s="95"/>
      <c r="AF160" s="95"/>
      <c r="AG160" s="95"/>
      <c r="AH160" s="95"/>
    </row>
    <row r="161" spans="2:34" x14ac:dyDescent="0.25">
      <c r="B161" s="95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  <c r="S161" s="95"/>
      <c r="T161" s="95"/>
      <c r="U161" s="95"/>
      <c r="V161" s="95"/>
      <c r="W161" s="95"/>
      <c r="X161" s="95"/>
      <c r="Y161" s="95"/>
      <c r="Z161" s="95"/>
      <c r="AA161" s="95"/>
      <c r="AB161" s="95"/>
      <c r="AC161" s="95"/>
      <c r="AD161" s="95"/>
      <c r="AE161" s="95"/>
      <c r="AF161" s="95"/>
      <c r="AG161" s="95"/>
      <c r="AH161" s="95"/>
    </row>
  </sheetData>
  <sheetProtection sheet="1" objects="1" scenarios="1" formatCells="0" formatColumns="0" formatRows="0"/>
  <mergeCells count="9">
    <mergeCell ref="T1:V1"/>
    <mergeCell ref="Y1:Z1"/>
    <mergeCell ref="AA1:AC1"/>
    <mergeCell ref="C1:D1"/>
    <mergeCell ref="E1:G1"/>
    <mergeCell ref="H1:J1"/>
    <mergeCell ref="K1:M1"/>
    <mergeCell ref="N1:P1"/>
    <mergeCell ref="Q1:S1"/>
  </mergeCells>
  <conditionalFormatting sqref="H3:V42 Y3:AC42">
    <cfRule type="expression" dxfId="0" priority="1" stopIfTrue="1">
      <formula>$W3&lt;&gt;0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BI121"/>
  <sheetViews>
    <sheetView zoomScale="60" zoomScaleNormal="60" workbookViewId="0">
      <selection activeCell="H46" sqref="H46"/>
    </sheetView>
  </sheetViews>
  <sheetFormatPr baseColWidth="10" defaultColWidth="11.453125" defaultRowHeight="12.5" x14ac:dyDescent="0.25"/>
  <cols>
    <col min="1" max="1" width="4" style="422" bestFit="1" customWidth="1"/>
    <col min="2" max="12" width="11.453125" style="422"/>
    <col min="13" max="13" width="4.1796875" style="422" customWidth="1"/>
    <col min="14" max="15" width="10.453125" style="422" customWidth="1"/>
    <col min="16" max="17" width="11.453125" style="422" customWidth="1"/>
    <col min="18" max="25" width="11.453125" style="422"/>
    <col min="26" max="26" width="3.453125" style="591" customWidth="1"/>
    <col min="27" max="41" width="11.453125" style="422"/>
    <col min="42" max="42" width="3.54296875" style="422" customWidth="1"/>
    <col min="43" max="57" width="11.453125" style="422"/>
    <col min="58" max="58" width="5.453125" style="422" customWidth="1"/>
    <col min="59" max="16384" width="11.453125" style="422"/>
  </cols>
  <sheetData>
    <row r="1" spans="1:61" ht="13" thickBot="1" x14ac:dyDescent="0.3">
      <c r="B1" s="524" t="s">
        <v>173</v>
      </c>
      <c r="O1" s="422">
        <f>COLUMN(O5)</f>
        <v>15</v>
      </c>
      <c r="AB1" s="524">
        <f>COLUMN(AB5)</f>
        <v>28</v>
      </c>
      <c r="AC1" s="524" t="s">
        <v>154</v>
      </c>
      <c r="AE1" s="592" t="s">
        <v>155</v>
      </c>
      <c r="AF1" s="546">
        <f>Querkraft!D6</f>
        <v>4.7289666783409602E-2</v>
      </c>
      <c r="AH1" s="592" t="s">
        <v>156</v>
      </c>
      <c r="AI1" s="546">
        <f>(MAX(AB3:AL42)+MIN(AB3:AL42))/2</f>
        <v>5</v>
      </c>
      <c r="AJ1" s="592" t="s">
        <v>157</v>
      </c>
      <c r="AK1" s="546">
        <f>(MAX(AB3:AL42)-MIN(AB3:AL42))/2</f>
        <v>5</v>
      </c>
      <c r="AR1" s="594">
        <f>COLUMN(AR4)</f>
        <v>44</v>
      </c>
      <c r="AS1" s="592" t="s">
        <v>158</v>
      </c>
      <c r="AT1" s="593">
        <f>(MAX(AR3:BB42)+MIN(AR3:BB42))/2</f>
        <v>3.7272077938642147</v>
      </c>
      <c r="AU1" s="592" t="s">
        <v>159</v>
      </c>
      <c r="AV1" s="546">
        <f>(MAX(AR3:BB42)-MIN(AR3:BB42))/2</f>
        <v>6.2727922061357848</v>
      </c>
      <c r="AW1" s="524" t="s">
        <v>121</v>
      </c>
      <c r="AX1" s="422">
        <f>SQRT(AK1^2+AV1^2)</f>
        <v>8.021715655728384</v>
      </c>
      <c r="BG1" s="524" t="s">
        <v>125</v>
      </c>
    </row>
    <row r="2" spans="1:61" ht="13" thickBot="1" x14ac:dyDescent="0.3">
      <c r="A2" s="608" t="s">
        <v>13</v>
      </c>
      <c r="B2" s="483">
        <v>0</v>
      </c>
      <c r="C2" s="543">
        <v>0</v>
      </c>
      <c r="D2" s="543">
        <v>0.2</v>
      </c>
      <c r="E2" s="543">
        <v>0.3</v>
      </c>
      <c r="F2" s="543">
        <v>0.4</v>
      </c>
      <c r="G2" s="543">
        <v>0.5</v>
      </c>
      <c r="H2" s="543">
        <v>0.6</v>
      </c>
      <c r="I2" s="543">
        <v>0.7</v>
      </c>
      <c r="J2" s="543">
        <v>0.8</v>
      </c>
      <c r="K2" s="543">
        <v>0.9</v>
      </c>
      <c r="L2" s="484">
        <v>1</v>
      </c>
      <c r="N2" s="608" t="s">
        <v>164</v>
      </c>
      <c r="O2" s="483">
        <v>0</v>
      </c>
      <c r="P2" s="543">
        <v>0.1</v>
      </c>
      <c r="Q2" s="543">
        <v>0.2</v>
      </c>
      <c r="R2" s="543">
        <v>0.3</v>
      </c>
      <c r="S2" s="543">
        <v>0.4</v>
      </c>
      <c r="T2" s="543">
        <v>0.5</v>
      </c>
      <c r="U2" s="543">
        <v>0.6</v>
      </c>
      <c r="V2" s="543">
        <v>0.7</v>
      </c>
      <c r="W2" s="543">
        <v>0.8</v>
      </c>
      <c r="X2" s="543">
        <v>0.9</v>
      </c>
      <c r="Y2" s="484">
        <v>1</v>
      </c>
      <c r="AA2" s="608" t="s">
        <v>13</v>
      </c>
      <c r="AB2" s="483">
        <v>0</v>
      </c>
      <c r="AC2" s="543">
        <v>0.1</v>
      </c>
      <c r="AD2" s="543">
        <v>0.2</v>
      </c>
      <c r="AE2" s="543">
        <v>0.3</v>
      </c>
      <c r="AF2" s="543">
        <v>0.4</v>
      </c>
      <c r="AG2" s="543">
        <v>0.5</v>
      </c>
      <c r="AH2" s="543">
        <v>0.6</v>
      </c>
      <c r="AI2" s="543">
        <v>0.7</v>
      </c>
      <c r="AJ2" s="543">
        <v>0.8</v>
      </c>
      <c r="AK2" s="543">
        <v>0.9</v>
      </c>
      <c r="AL2" s="484">
        <v>1</v>
      </c>
      <c r="AM2" s="483">
        <v>1</v>
      </c>
      <c r="AN2" s="543">
        <v>0</v>
      </c>
      <c r="AO2" s="484">
        <v>0</v>
      </c>
      <c r="AQ2" s="609" t="s">
        <v>164</v>
      </c>
      <c r="AR2" s="483">
        <v>0</v>
      </c>
      <c r="AS2" s="543">
        <v>0.1</v>
      </c>
      <c r="AT2" s="543">
        <v>0.2</v>
      </c>
      <c r="AU2" s="543">
        <v>0.3</v>
      </c>
      <c r="AV2" s="543">
        <v>0.4</v>
      </c>
      <c r="AW2" s="543">
        <v>0.5</v>
      </c>
      <c r="AX2" s="543">
        <v>0.6</v>
      </c>
      <c r="AY2" s="543">
        <v>0.7</v>
      </c>
      <c r="AZ2" s="543">
        <v>0.8</v>
      </c>
      <c r="BA2" s="543">
        <v>0.9</v>
      </c>
      <c r="BB2" s="484">
        <v>1</v>
      </c>
      <c r="BC2" s="610">
        <v>1</v>
      </c>
      <c r="BD2" s="494">
        <v>0</v>
      </c>
      <c r="BE2" s="495">
        <v>0</v>
      </c>
      <c r="BG2" s="597" t="s">
        <v>156</v>
      </c>
      <c r="BH2" s="497">
        <f>PlotQ!$AI$1</f>
        <v>5</v>
      </c>
      <c r="BI2" s="503"/>
    </row>
    <row r="3" spans="1:61" x14ac:dyDescent="0.25">
      <c r="A3" s="555">
        <v>1</v>
      </c>
      <c r="B3" s="502">
        <v>10.000008232789785</v>
      </c>
      <c r="C3" s="553">
        <v>9.9951848753628703</v>
      </c>
      <c r="D3" s="553">
        <v>9.9825289282703249</v>
      </c>
      <c r="E3" s="553">
        <v>9.9650034781655474</v>
      </c>
      <c r="F3" s="553">
        <v>9.9456532142103775</v>
      </c>
      <c r="G3" s="553">
        <v>9.9273290770242415</v>
      </c>
      <c r="H3" s="553">
        <v>9.9124612632246087</v>
      </c>
      <c r="I3" s="553">
        <v>9.9028891460780422</v>
      </c>
      <c r="J3" s="553">
        <v>9.8997469361133277</v>
      </c>
      <c r="K3" s="553">
        <v>9.9033993988864655</v>
      </c>
      <c r="L3" s="503">
        <v>9.9134221959295061</v>
      </c>
      <c r="N3" s="555">
        <v>1</v>
      </c>
      <c r="O3" s="502">
        <v>0</v>
      </c>
      <c r="P3" s="553">
        <v>0</v>
      </c>
      <c r="Q3" s="553">
        <v>0</v>
      </c>
      <c r="R3" s="553">
        <v>0</v>
      </c>
      <c r="S3" s="553">
        <v>0</v>
      </c>
      <c r="T3" s="553">
        <v>0</v>
      </c>
      <c r="U3" s="553">
        <v>0</v>
      </c>
      <c r="V3" s="553">
        <v>0</v>
      </c>
      <c r="W3" s="553">
        <v>0</v>
      </c>
      <c r="X3" s="553">
        <v>0</v>
      </c>
      <c r="Y3" s="503">
        <v>0</v>
      </c>
      <c r="AA3" s="556">
        <v>1</v>
      </c>
      <c r="AB3" s="598">
        <f>IF(ISNUMBER(System!$C4),PlotData!B4+ Querkraft!$E$2*$AF$1*B3,PlotData!$CB$3)</f>
        <v>0.47289705715998165</v>
      </c>
      <c r="AC3" s="599">
        <f>IF(ISNUMBER(System!$C4),PlotData!C4+ Querkraft!$E$2*$AF$1*C3,PlotData!$CB$3)</f>
        <v>0.47266896219448556</v>
      </c>
      <c r="AD3" s="599">
        <f>IF(ISNUMBER(System!$C4),PlotData!D4+ Querkraft!$E$2*$AF$1*D3,PlotData!$CB$3)</f>
        <v>0.47207046667365066</v>
      </c>
      <c r="AE3" s="599">
        <f>IF(ISNUMBER(System!$C4),PlotData!E4+ Querkraft!$E$2*$AF$1*E3,PlotData!$CB$3)</f>
        <v>0.47124169397796645</v>
      </c>
      <c r="AF3" s="599">
        <f>IF(ISNUMBER(System!$C4),PlotData!F4+Querkraft!$E$2* $AF$1*F3,PlotData!$CB$3)</f>
        <v>0.47032662644335543</v>
      </c>
      <c r="AG3" s="599">
        <f>IF(ISNUMBER(System!$C4),PlotData!G4+ Querkraft!$E$2*$AF$1*G3,PlotData!$CB$3)</f>
        <v>0.46946008410172957</v>
      </c>
      <c r="AH3" s="599">
        <f>IF(ISNUMBER(System!$C4),PlotData!H4+Querkraft!$E$2* $AF$1*H3,PlotData!$CB$3)</f>
        <v>0.46875699014134714</v>
      </c>
      <c r="AI3" s="599">
        <f>IF(ISNUMBER(System!$C4),PlotData!I4+ Querkraft!$E$2*$AF$1*I3,PlotData!$CB$3)</f>
        <v>0.46830432791107429</v>
      </c>
      <c r="AJ3" s="599">
        <f>IF(ISNUMBER(System!$C4),PlotData!J4+Querkraft!$E$2*$AF$1*J3,PlotData!$CB$3)</f>
        <v>0.46815573384887943</v>
      </c>
      <c r="AK3" s="599">
        <f>IF(ISNUMBER(System!$C4),PlotData!K4+ Querkraft!$E$2*$AF$1*K3,PlotData!$CB$3)</f>
        <v>0.46832845759635988</v>
      </c>
      <c r="AL3" s="600">
        <f>IF(ISNUMBER(System!$C4),PlotData!L4+ Querkraft!$E$2*$AF$1*L3,PlotData!$CB$3)</f>
        <v>0.46880243232876306</v>
      </c>
      <c r="AM3" s="598">
        <f>IF(ISNUMBER(System!$C4),PlotData!L4,PlotData!$CB$3)</f>
        <v>0</v>
      </c>
      <c r="AN3" s="599">
        <f>IF(ISNUMBER(System!$C4),PlotData!B4,PlotData!$CB$3)</f>
        <v>0</v>
      </c>
      <c r="AO3" s="611">
        <f>IF(ISNUMBER(System!$C4),AB3,PlotData!$CB$3)</f>
        <v>0.47289705715998165</v>
      </c>
      <c r="AQ3" s="555">
        <v>1</v>
      </c>
      <c r="AR3" s="601">
        <f>IF(ISNUMBER(System!$C4),PlotData!O4+ Querkraft!$E$2*$AF$1*O3,PlotData!$CB$4)</f>
        <v>10</v>
      </c>
      <c r="AS3" s="599">
        <f>IF(ISNUMBER(System!$C4),PlotData!P4+Querkraft!$E$2* $AF$1*P3,PlotData!$CB$4)</f>
        <v>9</v>
      </c>
      <c r="AT3" s="599">
        <f>IF(ISNUMBER(System!$C4),PlotData!Q4+Querkraft!$E$2*$AF$1*Q3,PlotData!$CB$4)</f>
        <v>8</v>
      </c>
      <c r="AU3" s="599">
        <f>IF(ISNUMBER(System!$C4),PlotData!R4+ Querkraft!$E$2*$AF$1*R3,PlotData!$CB$4)</f>
        <v>7</v>
      </c>
      <c r="AV3" s="599">
        <f>IF(ISNUMBER(System!$C4),PlotData!S4+ Querkraft!$E$2*$AF$1*S3,PlotData!$CB$4)</f>
        <v>6</v>
      </c>
      <c r="AW3" s="599">
        <f>IF(ISNUMBER(System!$C4),PlotData!T4+ Querkraft!$E$2*$AF$1*T3,PlotData!$CB$4)</f>
        <v>5</v>
      </c>
      <c r="AX3" s="599">
        <f>IF(ISNUMBER(System!$C4),PlotData!U4+ Querkraft!$E$2*$AF$1*U3,PlotData!$CB$4)</f>
        <v>4</v>
      </c>
      <c r="AY3" s="599">
        <f>IF(ISNUMBER(System!$C4),PlotData!V4+ Querkraft!$E$2*$AF$1*V3,PlotData!$CB$4)</f>
        <v>3</v>
      </c>
      <c r="AZ3" s="599">
        <f>IF(ISNUMBER(System!$C4),PlotData!W4+ Querkraft!$E$2*$AF$1*W3,PlotData!$CB$4)</f>
        <v>2</v>
      </c>
      <c r="BA3" s="599">
        <f>IF(ISNUMBER(System!$C4),PlotData!X4+Querkraft!$E$2* $AF$1*X3,PlotData!$CB$4)</f>
        <v>1</v>
      </c>
      <c r="BB3" s="600">
        <f>IF(ISNUMBER(System!$C4),PlotData!Y4+Querkraft!$E$2*$AF$1*Y3,PlotData!$CB$4)</f>
        <v>0</v>
      </c>
      <c r="BC3" s="598">
        <f>IF(ISNUMBER(System!$C4),PlotData!Y4, PlotData!CB$4)</f>
        <v>0</v>
      </c>
      <c r="BD3" s="599">
        <f>IF(ISNUMBER(System!$C4),PlotData!O4, PlotData!$CB$4)</f>
        <v>10</v>
      </c>
      <c r="BE3" s="600">
        <f>IF(ISNUMBER(System!$C4), AR3,PlotData!$CB$4)</f>
        <v>10</v>
      </c>
      <c r="BG3" s="477" t="s">
        <v>165</v>
      </c>
      <c r="BH3" s="527">
        <f>PlotQ!$AT$1</f>
        <v>3.7272077938642147</v>
      </c>
      <c r="BI3" s="562"/>
    </row>
    <row r="4" spans="1:61" x14ac:dyDescent="0.25">
      <c r="A4" s="563">
        <v>2</v>
      </c>
      <c r="B4" s="561">
        <v>0</v>
      </c>
      <c r="C4" s="527">
        <v>0</v>
      </c>
      <c r="D4" s="527">
        <v>0</v>
      </c>
      <c r="E4" s="527">
        <v>0</v>
      </c>
      <c r="F4" s="527">
        <v>0</v>
      </c>
      <c r="G4" s="527">
        <v>0</v>
      </c>
      <c r="H4" s="527">
        <v>0</v>
      </c>
      <c r="I4" s="527">
        <v>0</v>
      </c>
      <c r="J4" s="527">
        <v>0</v>
      </c>
      <c r="K4" s="527">
        <v>0</v>
      </c>
      <c r="L4" s="562">
        <v>0</v>
      </c>
      <c r="N4" s="563">
        <v>2</v>
      </c>
      <c r="O4" s="561">
        <v>45.41382294853716</v>
      </c>
      <c r="P4" s="527">
        <v>35.566114224302758</v>
      </c>
      <c r="Q4" s="527">
        <v>25.697516263078025</v>
      </c>
      <c r="R4" s="527">
        <v>15.778032533884293</v>
      </c>
      <c r="S4" s="527">
        <v>5.8077420411124692</v>
      </c>
      <c r="T4" s="527">
        <v>-4.1894864239332499</v>
      </c>
      <c r="U4" s="527">
        <v>-14.179283407240806</v>
      </c>
      <c r="V4" s="527">
        <v>-24.132993727516912</v>
      </c>
      <c r="W4" s="527">
        <v>-34.041989078556526</v>
      </c>
      <c r="X4" s="527">
        <v>-43.925640885938705</v>
      </c>
      <c r="Y4" s="562">
        <v>-53.829611951603461</v>
      </c>
      <c r="AA4" s="564">
        <v>2</v>
      </c>
      <c r="AB4" s="561">
        <f>IF(ISNUMBER(System!$C5),PlotData!B5+ Querkraft!$E$2*$AF$1*B4,PlotData!$CB$3)</f>
        <v>0</v>
      </c>
      <c r="AC4" s="527">
        <f>IF(ISNUMBER(System!$C5),PlotData!C5+ Querkraft!$E$2*$AF$1*C4,PlotData!$CB$3)</f>
        <v>1</v>
      </c>
      <c r="AD4" s="527">
        <f>IF(ISNUMBER(System!$C5),PlotData!D5+ Querkraft!$E$2*$AF$1*D4,PlotData!$CB$3)</f>
        <v>2</v>
      </c>
      <c r="AE4" s="527">
        <f>IF(ISNUMBER(System!$C5),PlotData!E5+ Querkraft!$E$2*$AF$1*E4,PlotData!$CB$3)</f>
        <v>3</v>
      </c>
      <c r="AF4" s="527">
        <f>IF(ISNUMBER(System!$C5),PlotData!F5+Querkraft!$E$2* $AF$1*F4,PlotData!$CB$3)</f>
        <v>4</v>
      </c>
      <c r="AG4" s="527">
        <f>IF(ISNUMBER(System!$C5),PlotData!G5+ Querkraft!$E$2*$AF$1*G4,PlotData!$CB$3)</f>
        <v>5</v>
      </c>
      <c r="AH4" s="527">
        <f>IF(ISNUMBER(System!$C5),PlotData!H5+Querkraft!$E$2* $AF$1*H4,PlotData!$CB$3)</f>
        <v>6</v>
      </c>
      <c r="AI4" s="527">
        <f>IF(ISNUMBER(System!$C5),PlotData!I5+ Querkraft!$E$2*$AF$1*I4,PlotData!$CB$3)</f>
        <v>7</v>
      </c>
      <c r="AJ4" s="527">
        <f>IF(ISNUMBER(System!$C5),PlotData!J5+Querkraft!$E$2*$AF$1*J4,PlotData!$CB$3)</f>
        <v>8</v>
      </c>
      <c r="AK4" s="527">
        <f>IF(ISNUMBER(System!$C5),PlotData!K5+ Querkraft!$E$2*$AF$1*K4,PlotData!$CB$3)</f>
        <v>9</v>
      </c>
      <c r="AL4" s="562">
        <f>IF(ISNUMBER(System!$C5),PlotData!L5+ Querkraft!$E$2*$AF$1*L4,PlotData!$CB$3)</f>
        <v>10</v>
      </c>
      <c r="AM4" s="561">
        <f>IF(ISNUMBER(System!$C5),PlotData!L5,PlotData!$CB$3)</f>
        <v>10</v>
      </c>
      <c r="AN4" s="527">
        <f>IF(ISNUMBER(System!$C5),PlotData!B5,PlotData!$CB$3)</f>
        <v>0</v>
      </c>
      <c r="AO4" s="444">
        <f>IF(ISNUMBER(System!$C5),AB4,PlotData!$CB$3)</f>
        <v>0</v>
      </c>
      <c r="AQ4" s="563">
        <v>2</v>
      </c>
      <c r="AR4" s="602">
        <f>IF(ISNUMBER(System!$C5),PlotData!O5+ Querkraft!$E$2*$AF$1*O4,PlotData!$CB$4)</f>
        <v>2.1476045545970823</v>
      </c>
      <c r="AS4" s="527">
        <f>IF(ISNUMBER(System!$C5),PlotData!P5+Querkraft!$E$2* $AF$1*P4,PlotData!$CB$4)</f>
        <v>1.681909690447962</v>
      </c>
      <c r="AT4" s="527">
        <f>IF(ISNUMBER(System!$C5),PlotData!Q5+Querkraft!$E$2*$AF$1*Q4,PlotData!$CB$4)</f>
        <v>1.215226981242209</v>
      </c>
      <c r="AU4" s="527">
        <f>IF(ISNUMBER(System!$C5),PlotData!R5+ Querkraft!$E$2*$AF$1*R4,PlotData!$CB$4)</f>
        <v>0.74613790102518407</v>
      </c>
      <c r="AV4" s="527">
        <f>IF(ISNUMBER(System!$C5),PlotData!S5+ Querkraft!$E$2*$AF$1*S4,PlotData!$CB$4)</f>
        <v>0.27464618588820783</v>
      </c>
      <c r="AW4" s="527">
        <f>IF(ISNUMBER(System!$C5),PlotData!T5+ Querkraft!$E$2*$AF$1*T4,PlotData!$CB$4)</f>
        <v>-0.19811941698142169</v>
      </c>
      <c r="AX4" s="527">
        <f>IF(ISNUMBER(System!$C5),PlotData!U5+ Querkraft!$E$2*$AF$1*U4,PlotData!$CB$4)</f>
        <v>-0.6705335875559465</v>
      </c>
      <c r="AY4" s="527">
        <f>IF(ISNUMBER(System!$C5),PlotData!V5+ Querkraft!$E$2*$AF$1*V4,PlotData!$CB$4)</f>
        <v>-1.1412412318603888</v>
      </c>
      <c r="AZ4" s="527">
        <f>IF(ISNUMBER(System!$C5),PlotData!W5+ Querkraft!$E$2*$AF$1*W4,PlotData!$CB$4)</f>
        <v>-1.609834320169407</v>
      </c>
      <c r="BA4" s="527">
        <f>IF(ISNUMBER(System!$C5),PlotData!X5+Querkraft!$E$2* $AF$1*X4,PlotData!$CB$4)</f>
        <v>-2.0772289207437544</v>
      </c>
      <c r="BB4" s="562">
        <f>IF(ISNUMBER(System!$C5),PlotData!Y5+Querkraft!$E$2*$AF$1*Y4,PlotData!$CB$4)</f>
        <v>-2.5455844122715705</v>
      </c>
      <c r="BC4" s="561">
        <f>IF(ISNUMBER(System!$C5),PlotData!Y5, PlotData!CB$4)</f>
        <v>0</v>
      </c>
      <c r="BD4" s="527">
        <f>IF(ISNUMBER(System!$C5),PlotData!O5, PlotData!$CB$4)</f>
        <v>0</v>
      </c>
      <c r="BE4" s="562">
        <f>IF(ISNUMBER(System!$C5), AR4,PlotData!$CB$4)</f>
        <v>2.1476045545970823</v>
      </c>
      <c r="BG4" s="477" t="s">
        <v>121</v>
      </c>
      <c r="BH4" s="527">
        <f>BH5 * PlotQ!$AX$1</f>
        <v>8.021715655728384</v>
      </c>
      <c r="BI4" s="562"/>
    </row>
    <row r="5" spans="1:61" x14ac:dyDescent="0.25">
      <c r="A5" s="563">
        <v>3</v>
      </c>
      <c r="B5" s="561"/>
      <c r="C5" s="527"/>
      <c r="D5" s="527"/>
      <c r="E5" s="527"/>
      <c r="F5" s="527"/>
      <c r="G5" s="527"/>
      <c r="H5" s="527"/>
      <c r="I5" s="527"/>
      <c r="J5" s="527"/>
      <c r="K5" s="527"/>
      <c r="L5" s="562"/>
      <c r="N5" s="563">
        <v>3</v>
      </c>
      <c r="O5" s="561"/>
      <c r="P5" s="527"/>
      <c r="Q5" s="527"/>
      <c r="R5" s="527"/>
      <c r="S5" s="527"/>
      <c r="T5" s="527"/>
      <c r="U5" s="527"/>
      <c r="V5" s="527"/>
      <c r="W5" s="527"/>
      <c r="X5" s="527"/>
      <c r="Y5" s="562"/>
      <c r="AA5" s="564">
        <v>3</v>
      </c>
      <c r="AB5" s="561">
        <f>IF(ISNUMBER(System!$C6),PlotData!B6+ Querkraft!$E$2*$AF$1*B5,PlotData!$CB$3)</f>
        <v>5</v>
      </c>
      <c r="AC5" s="527">
        <f>IF(ISNUMBER(System!$C6),PlotData!C6+ Querkraft!$E$2*$AF$1*C5,PlotData!$CB$3)</f>
        <v>5</v>
      </c>
      <c r="AD5" s="527">
        <f>IF(ISNUMBER(System!$C6),PlotData!D6+ Querkraft!$E$2*$AF$1*D5,PlotData!$CB$3)</f>
        <v>5</v>
      </c>
      <c r="AE5" s="527">
        <f>IF(ISNUMBER(System!$C6),PlotData!E6+ Querkraft!$E$2*$AF$1*E5,PlotData!$CB$3)</f>
        <v>5</v>
      </c>
      <c r="AF5" s="527">
        <f>IF(ISNUMBER(System!$C6),PlotData!F6+Querkraft!$E$2* $AF$1*F5,PlotData!$CB$3)</f>
        <v>5</v>
      </c>
      <c r="AG5" s="527">
        <f>IF(ISNUMBER(System!$C6),PlotData!G6+ Querkraft!$E$2*$AF$1*G5,PlotData!$CB$3)</f>
        <v>5</v>
      </c>
      <c r="AH5" s="527">
        <f>IF(ISNUMBER(System!$C6),PlotData!H6+Querkraft!$E$2* $AF$1*H5,PlotData!$CB$3)</f>
        <v>5</v>
      </c>
      <c r="AI5" s="527">
        <f>IF(ISNUMBER(System!$C6),PlotData!I6+ Querkraft!$E$2*$AF$1*I5,PlotData!$CB$3)</f>
        <v>5</v>
      </c>
      <c r="AJ5" s="527">
        <f>IF(ISNUMBER(System!$C6),PlotData!J6+Querkraft!$E$2*$AF$1*J5,PlotData!$CB$3)</f>
        <v>5</v>
      </c>
      <c r="AK5" s="527">
        <f>IF(ISNUMBER(System!$C6),PlotData!K6+ Querkraft!$E$2*$AF$1*K5,PlotData!$CB$3)</f>
        <v>5</v>
      </c>
      <c r="AL5" s="562">
        <f>IF(ISNUMBER(System!$C6),PlotData!L6+ Querkraft!$E$2*$AF$1*L5,PlotData!$CB$3)</f>
        <v>5</v>
      </c>
      <c r="AM5" s="561">
        <f>IF(ISNUMBER(System!$C6),PlotData!L6,PlotData!$CB$3)</f>
        <v>5</v>
      </c>
      <c r="AN5" s="527">
        <f>IF(ISNUMBER(System!$C6),PlotData!B6,PlotData!$CB$3)</f>
        <v>5</v>
      </c>
      <c r="AO5" s="444">
        <f>IF(ISNUMBER(System!$C6),AB5,PlotData!$CB$3)</f>
        <v>5</v>
      </c>
      <c r="AQ5" s="563">
        <v>3</v>
      </c>
      <c r="AR5" s="602">
        <f>IF(ISNUMBER(System!$C6),PlotData!O6+ Querkraft!$E$2*$AF$1*O5,PlotData!$CB$4)</f>
        <v>5</v>
      </c>
      <c r="AS5" s="527">
        <f>IF(ISNUMBER(System!$C6),PlotData!P6+Querkraft!$E$2* $AF$1*P5,PlotData!$CB$4)</f>
        <v>5</v>
      </c>
      <c r="AT5" s="527">
        <f>IF(ISNUMBER(System!$C6),PlotData!Q6+Querkraft!$E$2*$AF$1*Q5,PlotData!$CB$4)</f>
        <v>5</v>
      </c>
      <c r="AU5" s="527">
        <f>IF(ISNUMBER(System!$C6),PlotData!R6+ Querkraft!$E$2*$AF$1*R5,PlotData!$CB$4)</f>
        <v>5</v>
      </c>
      <c r="AV5" s="527">
        <f>IF(ISNUMBER(System!$C6),PlotData!S6+ Querkraft!$E$2*$AF$1*S5,PlotData!$CB$4)</f>
        <v>5</v>
      </c>
      <c r="AW5" s="527">
        <f>IF(ISNUMBER(System!$C6),PlotData!T6+ Querkraft!$E$2*$AF$1*T5,PlotData!$CB$4)</f>
        <v>5</v>
      </c>
      <c r="AX5" s="527">
        <f>IF(ISNUMBER(System!$C6),PlotData!U6+ Querkraft!$E$2*$AF$1*U5,PlotData!$CB$4)</f>
        <v>5</v>
      </c>
      <c r="AY5" s="527">
        <f>IF(ISNUMBER(System!$C6),PlotData!V6+ Querkraft!$E$2*$AF$1*V5,PlotData!$CB$4)</f>
        <v>5</v>
      </c>
      <c r="AZ5" s="527">
        <f>IF(ISNUMBER(System!$C6),PlotData!W6+ Querkraft!$E$2*$AF$1*W5,PlotData!$CB$4)</f>
        <v>5</v>
      </c>
      <c r="BA5" s="527">
        <f>IF(ISNUMBER(System!$C6),PlotData!X6+Querkraft!$E$2* $AF$1*X5,PlotData!$CB$4)</f>
        <v>5</v>
      </c>
      <c r="BB5" s="562">
        <f>IF(ISNUMBER(System!$C6),PlotData!Y6+Querkraft!$E$2*$AF$1*Y5,PlotData!$CB$4)</f>
        <v>5</v>
      </c>
      <c r="BC5" s="561">
        <f>IF(ISNUMBER(System!$C6),PlotData!Y6, PlotData!CB$4)</f>
        <v>5</v>
      </c>
      <c r="BD5" s="527">
        <f>IF(ISNUMBER(System!$C6),PlotData!O6, PlotData!$CB$4)</f>
        <v>5</v>
      </c>
      <c r="BE5" s="562">
        <f>IF(ISNUMBER(System!$C6), AR5,PlotData!$CB$4)</f>
        <v>5</v>
      </c>
      <c r="BG5" s="477" t="s">
        <v>166</v>
      </c>
      <c r="BH5" s="527">
        <f>1/Querkraft!$G$2</f>
        <v>1</v>
      </c>
      <c r="BI5" s="562"/>
    </row>
    <row r="6" spans="1:61" x14ac:dyDescent="0.25">
      <c r="A6" s="563">
        <v>4</v>
      </c>
      <c r="B6" s="561"/>
      <c r="C6" s="527"/>
      <c r="D6" s="527"/>
      <c r="E6" s="527"/>
      <c r="F6" s="527"/>
      <c r="G6" s="527"/>
      <c r="H6" s="527"/>
      <c r="I6" s="527"/>
      <c r="J6" s="527"/>
      <c r="K6" s="527"/>
      <c r="L6" s="562"/>
      <c r="N6" s="563">
        <v>4</v>
      </c>
      <c r="O6" s="561"/>
      <c r="P6" s="527"/>
      <c r="Q6" s="527"/>
      <c r="R6" s="527"/>
      <c r="S6" s="527"/>
      <c r="T6" s="527"/>
      <c r="U6" s="527"/>
      <c r="V6" s="527"/>
      <c r="W6" s="527"/>
      <c r="X6" s="527"/>
      <c r="Y6" s="562"/>
      <c r="AA6" s="564">
        <v>4</v>
      </c>
      <c r="AB6" s="561">
        <f>IF(ISNUMBER(System!$C7),PlotData!B7+ Querkraft!$E$2*$AF$1*B6,PlotData!$CB$3)</f>
        <v>5</v>
      </c>
      <c r="AC6" s="527">
        <f>IF(ISNUMBER(System!$C7),PlotData!C7+ Querkraft!$E$2*$AF$1*C6,PlotData!$CB$3)</f>
        <v>5</v>
      </c>
      <c r="AD6" s="527">
        <f>IF(ISNUMBER(System!$C7),PlotData!D7+ Querkraft!$E$2*$AF$1*D6,PlotData!$CB$3)</f>
        <v>5</v>
      </c>
      <c r="AE6" s="527">
        <f>IF(ISNUMBER(System!$C7),PlotData!E7+ Querkraft!$E$2*$AF$1*E6,PlotData!$CB$3)</f>
        <v>5</v>
      </c>
      <c r="AF6" s="527">
        <f>IF(ISNUMBER(System!$C7),PlotData!F7+Querkraft!$E$2* $AF$1*F6,PlotData!$CB$3)</f>
        <v>5</v>
      </c>
      <c r="AG6" s="527">
        <f>IF(ISNUMBER(System!$C7),PlotData!G7+ Querkraft!$E$2*$AF$1*G6,PlotData!$CB$3)</f>
        <v>5</v>
      </c>
      <c r="AH6" s="527">
        <f>IF(ISNUMBER(System!$C7),PlotData!H7+Querkraft!$E$2* $AF$1*H6,PlotData!$CB$3)</f>
        <v>5</v>
      </c>
      <c r="AI6" s="527">
        <f>IF(ISNUMBER(System!$C7),PlotData!I7+ Querkraft!$E$2*$AF$1*I6,PlotData!$CB$3)</f>
        <v>5</v>
      </c>
      <c r="AJ6" s="527">
        <f>IF(ISNUMBER(System!$C7),PlotData!J7+Querkraft!$E$2*$AF$1*J6,PlotData!$CB$3)</f>
        <v>5</v>
      </c>
      <c r="AK6" s="527">
        <f>IF(ISNUMBER(System!$C7),PlotData!K7+ Querkraft!$E$2*$AF$1*K6,PlotData!$CB$3)</f>
        <v>5</v>
      </c>
      <c r="AL6" s="562">
        <f>IF(ISNUMBER(System!$C7),PlotData!L7+ Querkraft!$E$2*$AF$1*L6,PlotData!$CB$3)</f>
        <v>5</v>
      </c>
      <c r="AM6" s="561">
        <f>IF(ISNUMBER(System!$C7),PlotData!L7,PlotData!$CB$3)</f>
        <v>5</v>
      </c>
      <c r="AN6" s="527">
        <f>IF(ISNUMBER(System!$C7),PlotData!B7,PlotData!$CB$3)</f>
        <v>5</v>
      </c>
      <c r="AO6" s="444">
        <f>IF(ISNUMBER(System!$C7),AB6,PlotData!$CB$3)</f>
        <v>5</v>
      </c>
      <c r="AQ6" s="563">
        <v>4</v>
      </c>
      <c r="AR6" s="602">
        <f>IF(ISNUMBER(System!$C7),PlotData!O7+ Querkraft!$E$2*$AF$1*O6,PlotData!$CB$4)</f>
        <v>5</v>
      </c>
      <c r="AS6" s="527">
        <f>IF(ISNUMBER(System!$C7),PlotData!P7+Querkraft!$E$2* $AF$1*P6,PlotData!$CB$4)</f>
        <v>5</v>
      </c>
      <c r="AT6" s="527">
        <f>IF(ISNUMBER(System!$C7),PlotData!Q7+Querkraft!$E$2*$AF$1*Q6,PlotData!$CB$4)</f>
        <v>5</v>
      </c>
      <c r="AU6" s="527">
        <f>IF(ISNUMBER(System!$C7),PlotData!R7+ Querkraft!$E$2*$AF$1*R6,PlotData!$CB$4)</f>
        <v>5</v>
      </c>
      <c r="AV6" s="527">
        <f>IF(ISNUMBER(System!$C7),PlotData!S7+ Querkraft!$E$2*$AF$1*S6,PlotData!$CB$4)</f>
        <v>5</v>
      </c>
      <c r="AW6" s="527">
        <f>IF(ISNUMBER(System!$C7),PlotData!T7+ Querkraft!$E$2*$AF$1*T6,PlotData!$CB$4)</f>
        <v>5</v>
      </c>
      <c r="AX6" s="527">
        <f>IF(ISNUMBER(System!$C7),PlotData!U7+ Querkraft!$E$2*$AF$1*U6,PlotData!$CB$4)</f>
        <v>5</v>
      </c>
      <c r="AY6" s="527">
        <f>IF(ISNUMBER(System!$C7),PlotData!V7+ Querkraft!$E$2*$AF$1*V6,PlotData!$CB$4)</f>
        <v>5</v>
      </c>
      <c r="AZ6" s="527">
        <f>IF(ISNUMBER(System!$C7),PlotData!W7+ Querkraft!$E$2*$AF$1*W6,PlotData!$CB$4)</f>
        <v>5</v>
      </c>
      <c r="BA6" s="527">
        <f>IF(ISNUMBER(System!$C7),PlotData!X7+Querkraft!$E$2* $AF$1*X6,PlotData!$CB$4)</f>
        <v>5</v>
      </c>
      <c r="BB6" s="562">
        <f>IF(ISNUMBER(System!$C7),PlotData!Y7+Querkraft!$E$2*$AF$1*Y6,PlotData!$CB$4)</f>
        <v>5</v>
      </c>
      <c r="BC6" s="561">
        <f>IF(ISNUMBER(System!$C7),PlotData!Y7, PlotData!CB$4)</f>
        <v>5</v>
      </c>
      <c r="BD6" s="527">
        <f>IF(ISNUMBER(System!$C7),PlotData!O7, PlotData!$CB$4)</f>
        <v>5</v>
      </c>
      <c r="BE6" s="562">
        <f>IF(ISNUMBER(System!$C7), AR6,PlotData!$CB$4)</f>
        <v>5</v>
      </c>
      <c r="BG6" s="477" t="s">
        <v>167</v>
      </c>
      <c r="BH6" s="527">
        <f>BH2-BH4</f>
        <v>-3.021715655728384</v>
      </c>
      <c r="BI6" s="562">
        <f>BH3+BH4</f>
        <v>11.748923449592599</v>
      </c>
    </row>
    <row r="7" spans="1:61" x14ac:dyDescent="0.25">
      <c r="A7" s="563">
        <v>5</v>
      </c>
      <c r="B7" s="561"/>
      <c r="C7" s="527"/>
      <c r="D7" s="527"/>
      <c r="E7" s="527"/>
      <c r="F7" s="527"/>
      <c r="G7" s="527"/>
      <c r="H7" s="527"/>
      <c r="I7" s="527"/>
      <c r="J7" s="527"/>
      <c r="K7" s="527"/>
      <c r="L7" s="562"/>
      <c r="N7" s="563">
        <v>5</v>
      </c>
      <c r="O7" s="561"/>
      <c r="P7" s="527"/>
      <c r="Q7" s="527"/>
      <c r="R7" s="527"/>
      <c r="S7" s="527"/>
      <c r="T7" s="527"/>
      <c r="U7" s="527"/>
      <c r="V7" s="527"/>
      <c r="W7" s="527"/>
      <c r="X7" s="527"/>
      <c r="Y7" s="562"/>
      <c r="AA7" s="564">
        <v>5</v>
      </c>
      <c r="AB7" s="561">
        <f>IF(ISNUMBER(System!$C8),PlotData!B8+ Querkraft!$E$2*$AF$1*B7,PlotData!$CB$3)</f>
        <v>5</v>
      </c>
      <c r="AC7" s="527">
        <f>IF(ISNUMBER(System!$C8),PlotData!C8+ Querkraft!$E$2*$AF$1*C7,PlotData!$CB$3)</f>
        <v>5</v>
      </c>
      <c r="AD7" s="527">
        <f>IF(ISNUMBER(System!$C8),PlotData!D8+ Querkraft!$E$2*$AF$1*D7,PlotData!$CB$3)</f>
        <v>5</v>
      </c>
      <c r="AE7" s="527">
        <f>IF(ISNUMBER(System!$C8),PlotData!E8+ Querkraft!$E$2*$AF$1*E7,PlotData!$CB$3)</f>
        <v>5</v>
      </c>
      <c r="AF7" s="527">
        <f>IF(ISNUMBER(System!$C8),PlotData!F8+Querkraft!$E$2* $AF$1*F7,PlotData!$CB$3)</f>
        <v>5</v>
      </c>
      <c r="AG7" s="527">
        <f>IF(ISNUMBER(System!$C8),PlotData!G8+ Querkraft!$E$2*$AF$1*G7,PlotData!$CB$3)</f>
        <v>5</v>
      </c>
      <c r="AH7" s="527">
        <f>IF(ISNUMBER(System!$C8),PlotData!H8+Querkraft!$E$2* $AF$1*H7,PlotData!$CB$3)</f>
        <v>5</v>
      </c>
      <c r="AI7" s="527">
        <f>IF(ISNUMBER(System!$C8),PlotData!I8+ Querkraft!$E$2*$AF$1*I7,PlotData!$CB$3)</f>
        <v>5</v>
      </c>
      <c r="AJ7" s="527">
        <f>IF(ISNUMBER(System!$C8),PlotData!J8+Querkraft!$E$2*$AF$1*J7,PlotData!$CB$3)</f>
        <v>5</v>
      </c>
      <c r="AK7" s="527">
        <f>IF(ISNUMBER(System!$C8),PlotData!K8+ Querkraft!$E$2*$AF$1*K7,PlotData!$CB$3)</f>
        <v>5</v>
      </c>
      <c r="AL7" s="562">
        <f>IF(ISNUMBER(System!$C8),PlotData!L8+ Querkraft!$E$2*$AF$1*L7,PlotData!$CB$3)</f>
        <v>5</v>
      </c>
      <c r="AM7" s="561">
        <f>IF(ISNUMBER(System!$C8),PlotData!L8,PlotData!$CB$3)</f>
        <v>5</v>
      </c>
      <c r="AN7" s="527">
        <f>IF(ISNUMBER(System!$C8),PlotData!B8,PlotData!$CB$3)</f>
        <v>5</v>
      </c>
      <c r="AO7" s="444">
        <f>IF(ISNUMBER(System!$C8),AB7,PlotData!$CB$3)</f>
        <v>5</v>
      </c>
      <c r="AQ7" s="563">
        <v>5</v>
      </c>
      <c r="AR7" s="602">
        <f>IF(ISNUMBER(System!$C8),PlotData!O8+ Querkraft!$E$2*$AF$1*O7,PlotData!$CB$4)</f>
        <v>5</v>
      </c>
      <c r="AS7" s="527">
        <f>IF(ISNUMBER(System!$C8),PlotData!P8+Querkraft!$E$2* $AF$1*P7,PlotData!$CB$4)</f>
        <v>5</v>
      </c>
      <c r="AT7" s="527">
        <f>IF(ISNUMBER(System!$C8),PlotData!Q8+Querkraft!$E$2*$AF$1*Q7,PlotData!$CB$4)</f>
        <v>5</v>
      </c>
      <c r="AU7" s="527">
        <f>IF(ISNUMBER(System!$C8),PlotData!R8+ Querkraft!$E$2*$AF$1*R7,PlotData!$CB$4)</f>
        <v>5</v>
      </c>
      <c r="AV7" s="527">
        <f>IF(ISNUMBER(System!$C8),PlotData!S8+ Querkraft!$E$2*$AF$1*S7,PlotData!$CB$4)</f>
        <v>5</v>
      </c>
      <c r="AW7" s="527">
        <f>IF(ISNUMBER(System!$C8),PlotData!T8+ Querkraft!$E$2*$AF$1*T7,PlotData!$CB$4)</f>
        <v>5</v>
      </c>
      <c r="AX7" s="527">
        <f>IF(ISNUMBER(System!$C8),PlotData!U8+ Querkraft!$E$2*$AF$1*U7,PlotData!$CB$4)</f>
        <v>5</v>
      </c>
      <c r="AY7" s="527">
        <f>IF(ISNUMBER(System!$C8),PlotData!V8+ Querkraft!$E$2*$AF$1*V7,PlotData!$CB$4)</f>
        <v>5</v>
      </c>
      <c r="AZ7" s="527">
        <f>IF(ISNUMBER(System!$C8),PlotData!W8+ Querkraft!$E$2*$AF$1*W7,PlotData!$CB$4)</f>
        <v>5</v>
      </c>
      <c r="BA7" s="527">
        <f>IF(ISNUMBER(System!$C8),PlotData!X8+Querkraft!$E$2* $AF$1*X7,PlotData!$CB$4)</f>
        <v>5</v>
      </c>
      <c r="BB7" s="562">
        <f>IF(ISNUMBER(System!$C8),PlotData!Y8+Querkraft!$E$2*$AF$1*Y7,PlotData!$CB$4)</f>
        <v>5</v>
      </c>
      <c r="BC7" s="561">
        <f>IF(ISNUMBER(System!$C8),PlotData!Y8, PlotData!CB$4)</f>
        <v>5</v>
      </c>
      <c r="BD7" s="527">
        <f>IF(ISNUMBER(System!$C8),PlotData!O8, PlotData!$CB$4)</f>
        <v>5</v>
      </c>
      <c r="BE7" s="562">
        <f>IF(ISNUMBER(System!$C8), AR7,PlotData!$CB$4)</f>
        <v>5</v>
      </c>
      <c r="BG7" s="477" t="s">
        <v>168</v>
      </c>
      <c r="BH7" s="527">
        <f>BH2+BH4</f>
        <v>13.021715655728384</v>
      </c>
      <c r="BI7" s="562">
        <f>BH3+BH4</f>
        <v>11.748923449592599</v>
      </c>
    </row>
    <row r="8" spans="1:61" x14ac:dyDescent="0.25">
      <c r="A8" s="563">
        <v>6</v>
      </c>
      <c r="B8" s="561"/>
      <c r="C8" s="527"/>
      <c r="D8" s="527"/>
      <c r="E8" s="527"/>
      <c r="F8" s="527"/>
      <c r="G8" s="527"/>
      <c r="H8" s="527"/>
      <c r="I8" s="527"/>
      <c r="J8" s="527"/>
      <c r="K8" s="527"/>
      <c r="L8" s="562"/>
      <c r="N8" s="563">
        <v>6</v>
      </c>
      <c r="O8" s="561"/>
      <c r="P8" s="527"/>
      <c r="Q8" s="527"/>
      <c r="R8" s="527"/>
      <c r="S8" s="527"/>
      <c r="T8" s="527"/>
      <c r="U8" s="527"/>
      <c r="V8" s="527"/>
      <c r="W8" s="527"/>
      <c r="X8" s="527"/>
      <c r="Y8" s="562"/>
      <c r="AA8" s="564">
        <v>6</v>
      </c>
      <c r="AB8" s="561">
        <f>IF(ISNUMBER(System!$C9),PlotData!B9+ Querkraft!$E$2*$AF$1*B8,PlotData!$CB$3)</f>
        <v>5</v>
      </c>
      <c r="AC8" s="527">
        <f>IF(ISNUMBER(System!$C9),PlotData!C9+ Querkraft!$E$2*$AF$1*C8,PlotData!$CB$3)</f>
        <v>5</v>
      </c>
      <c r="AD8" s="527">
        <f>IF(ISNUMBER(System!$C9),PlotData!D9+ Querkraft!$E$2*$AF$1*D8,PlotData!$CB$3)</f>
        <v>5</v>
      </c>
      <c r="AE8" s="527">
        <f>IF(ISNUMBER(System!$C9),PlotData!E9+ Querkraft!$E$2*$AF$1*E8,PlotData!$CB$3)</f>
        <v>5</v>
      </c>
      <c r="AF8" s="527">
        <f>IF(ISNUMBER(System!$C9),PlotData!F9+Querkraft!$E$2* $AF$1*F8,PlotData!$CB$3)</f>
        <v>5</v>
      </c>
      <c r="AG8" s="527">
        <f>IF(ISNUMBER(System!$C9),PlotData!G9+ Querkraft!$E$2*$AF$1*G8,PlotData!$CB$3)</f>
        <v>5</v>
      </c>
      <c r="AH8" s="527">
        <f>IF(ISNUMBER(System!$C9),PlotData!H9+Querkraft!$E$2* $AF$1*H8,PlotData!$CB$3)</f>
        <v>5</v>
      </c>
      <c r="AI8" s="527">
        <f>IF(ISNUMBER(System!$C9),PlotData!I9+ Querkraft!$E$2*$AF$1*I8,PlotData!$CB$3)</f>
        <v>5</v>
      </c>
      <c r="AJ8" s="527">
        <f>IF(ISNUMBER(System!$C9),PlotData!J9+Querkraft!$E$2*$AF$1*J8,PlotData!$CB$3)</f>
        <v>5</v>
      </c>
      <c r="AK8" s="527">
        <f>IF(ISNUMBER(System!$C9),PlotData!K9+ Querkraft!$E$2*$AF$1*K8,PlotData!$CB$3)</f>
        <v>5</v>
      </c>
      <c r="AL8" s="562">
        <f>IF(ISNUMBER(System!$C9),PlotData!L9+ Querkraft!$E$2*$AF$1*L8,PlotData!$CB$3)</f>
        <v>5</v>
      </c>
      <c r="AM8" s="561">
        <f>IF(ISNUMBER(System!$C9),PlotData!L9,PlotData!$CB$3)</f>
        <v>5</v>
      </c>
      <c r="AN8" s="527">
        <f>IF(ISNUMBER(System!$C9),PlotData!B9,PlotData!$CB$3)</f>
        <v>5</v>
      </c>
      <c r="AO8" s="444">
        <f>IF(ISNUMBER(System!$C9),AB8,PlotData!$CB$3)</f>
        <v>5</v>
      </c>
      <c r="AQ8" s="563">
        <v>6</v>
      </c>
      <c r="AR8" s="602">
        <f>IF(ISNUMBER(System!$C9),PlotData!O9+ Querkraft!$E$2*$AF$1*O8,PlotData!$CB$4)</f>
        <v>5</v>
      </c>
      <c r="AS8" s="527">
        <f>IF(ISNUMBER(System!$C9),PlotData!P9+Querkraft!$E$2* $AF$1*P8,PlotData!$CB$4)</f>
        <v>5</v>
      </c>
      <c r="AT8" s="527">
        <f>IF(ISNUMBER(System!$C9),PlotData!Q9+Querkraft!$E$2*$AF$1*Q8,PlotData!$CB$4)</f>
        <v>5</v>
      </c>
      <c r="AU8" s="527">
        <f>IF(ISNUMBER(System!$C9),PlotData!R9+ Querkraft!$E$2*$AF$1*R8,PlotData!$CB$4)</f>
        <v>5</v>
      </c>
      <c r="AV8" s="527">
        <f>IF(ISNUMBER(System!$C9),PlotData!S9+ Querkraft!$E$2*$AF$1*S8,PlotData!$CB$4)</f>
        <v>5</v>
      </c>
      <c r="AW8" s="527">
        <f>IF(ISNUMBER(System!$C9),PlotData!T9+ Querkraft!$E$2*$AF$1*T8,PlotData!$CB$4)</f>
        <v>5</v>
      </c>
      <c r="AX8" s="527">
        <f>IF(ISNUMBER(System!$C9),PlotData!U9+ Querkraft!$E$2*$AF$1*U8,PlotData!$CB$4)</f>
        <v>5</v>
      </c>
      <c r="AY8" s="527">
        <f>IF(ISNUMBER(System!$C9),PlotData!V9+ Querkraft!$E$2*$AF$1*V8,PlotData!$CB$4)</f>
        <v>5</v>
      </c>
      <c r="AZ8" s="527">
        <f>IF(ISNUMBER(System!$C9),PlotData!W9+ Querkraft!$E$2*$AF$1*W8,PlotData!$CB$4)</f>
        <v>5</v>
      </c>
      <c r="BA8" s="527">
        <f>IF(ISNUMBER(System!$C9),PlotData!X9+Querkraft!$E$2* $AF$1*X8,PlotData!$CB$4)</f>
        <v>5</v>
      </c>
      <c r="BB8" s="562">
        <f>IF(ISNUMBER(System!$C9),PlotData!Y9+Querkraft!$E$2*$AF$1*Y8,PlotData!$CB$4)</f>
        <v>5</v>
      </c>
      <c r="BC8" s="561">
        <f>IF(ISNUMBER(System!$C9),PlotData!Y9, PlotData!CB$4)</f>
        <v>5</v>
      </c>
      <c r="BD8" s="527">
        <f>IF(ISNUMBER(System!$C9),PlotData!O9, PlotData!$CB$4)</f>
        <v>5</v>
      </c>
      <c r="BE8" s="562">
        <f>IF(ISNUMBER(System!$C9), AR8,PlotData!$CB$4)</f>
        <v>5</v>
      </c>
      <c r="BG8" s="477" t="s">
        <v>169</v>
      </c>
      <c r="BH8" s="527">
        <f>BH7</f>
        <v>13.021715655728384</v>
      </c>
      <c r="BI8" s="562">
        <f>BH3-BH4</f>
        <v>-4.2945078618641688</v>
      </c>
    </row>
    <row r="9" spans="1:61" ht="13" thickBot="1" x14ac:dyDescent="0.3">
      <c r="A9" s="563">
        <v>7</v>
      </c>
      <c r="B9" s="561"/>
      <c r="C9" s="527"/>
      <c r="D9" s="527"/>
      <c r="E9" s="527"/>
      <c r="F9" s="527"/>
      <c r="G9" s="527"/>
      <c r="H9" s="527"/>
      <c r="I9" s="527"/>
      <c r="J9" s="527"/>
      <c r="K9" s="527"/>
      <c r="L9" s="562"/>
      <c r="N9" s="563">
        <v>7</v>
      </c>
      <c r="O9" s="561"/>
      <c r="P9" s="527"/>
      <c r="Q9" s="527"/>
      <c r="R9" s="527"/>
      <c r="S9" s="527"/>
      <c r="T9" s="527"/>
      <c r="U9" s="527"/>
      <c r="V9" s="527"/>
      <c r="W9" s="527"/>
      <c r="X9" s="527"/>
      <c r="Y9" s="562"/>
      <c r="AA9" s="564">
        <v>7</v>
      </c>
      <c r="AB9" s="561">
        <f>IF(ISNUMBER(System!$C10),PlotData!B10+ Querkraft!$E$2*$AF$1*B9,PlotData!$CB$3)</f>
        <v>5</v>
      </c>
      <c r="AC9" s="527">
        <f>IF(ISNUMBER(System!$C10),PlotData!C10+ Querkraft!$E$2*$AF$1*C9,PlotData!$CB$3)</f>
        <v>5</v>
      </c>
      <c r="AD9" s="527">
        <f>IF(ISNUMBER(System!$C10),PlotData!D10+ Querkraft!$E$2*$AF$1*D9,PlotData!$CB$3)</f>
        <v>5</v>
      </c>
      <c r="AE9" s="527">
        <f>IF(ISNUMBER(System!$C10),PlotData!E10+ Querkraft!$E$2*$AF$1*E9,PlotData!$CB$3)</f>
        <v>5</v>
      </c>
      <c r="AF9" s="527">
        <f>IF(ISNUMBER(System!$C10),PlotData!F10+Querkraft!$E$2* $AF$1*F9,PlotData!$CB$3)</f>
        <v>5</v>
      </c>
      <c r="AG9" s="527">
        <f>IF(ISNUMBER(System!$C10),PlotData!G10+ Querkraft!$E$2*$AF$1*G9,PlotData!$CB$3)</f>
        <v>5</v>
      </c>
      <c r="AH9" s="527">
        <f>IF(ISNUMBER(System!$C10),PlotData!H10+Querkraft!$E$2* $AF$1*H9,PlotData!$CB$3)</f>
        <v>5</v>
      </c>
      <c r="AI9" s="527">
        <f>IF(ISNUMBER(System!$C10),PlotData!I10+ Querkraft!$E$2*$AF$1*I9,PlotData!$CB$3)</f>
        <v>5</v>
      </c>
      <c r="AJ9" s="527">
        <f>IF(ISNUMBER(System!$C10),PlotData!J10+Querkraft!$E$2*$AF$1*J9,PlotData!$CB$3)</f>
        <v>5</v>
      </c>
      <c r="AK9" s="527">
        <f>IF(ISNUMBER(System!$C10),PlotData!K10+ Querkraft!$E$2*$AF$1*K9,PlotData!$CB$3)</f>
        <v>5</v>
      </c>
      <c r="AL9" s="562">
        <f>IF(ISNUMBER(System!$C10),PlotData!L10+ Querkraft!$E$2*$AF$1*L9,PlotData!$CB$3)</f>
        <v>5</v>
      </c>
      <c r="AM9" s="561">
        <f>IF(ISNUMBER(System!$C10),PlotData!L10,PlotData!$CB$3)</f>
        <v>5</v>
      </c>
      <c r="AN9" s="527">
        <f>IF(ISNUMBER(System!$C10),PlotData!B10,PlotData!$CB$3)</f>
        <v>5</v>
      </c>
      <c r="AO9" s="444">
        <f>IF(ISNUMBER(System!$C10),AB9,PlotData!$CB$3)</f>
        <v>5</v>
      </c>
      <c r="AQ9" s="563">
        <v>7</v>
      </c>
      <c r="AR9" s="602">
        <f>IF(ISNUMBER(System!$C10),PlotData!O10+ Querkraft!$E$2*$AF$1*O9,PlotData!$CB$4)</f>
        <v>5</v>
      </c>
      <c r="AS9" s="527">
        <f>IF(ISNUMBER(System!$C10),PlotData!P10+Querkraft!$E$2* $AF$1*P9,PlotData!$CB$4)</f>
        <v>5</v>
      </c>
      <c r="AT9" s="527">
        <f>IF(ISNUMBER(System!$C10),PlotData!Q10+Querkraft!$E$2*$AF$1*Q9,PlotData!$CB$4)</f>
        <v>5</v>
      </c>
      <c r="AU9" s="527">
        <f>IF(ISNUMBER(System!$C10),PlotData!R10+ Querkraft!$E$2*$AF$1*R9,PlotData!$CB$4)</f>
        <v>5</v>
      </c>
      <c r="AV9" s="527">
        <f>IF(ISNUMBER(System!$C10),PlotData!S10+ Querkraft!$E$2*$AF$1*S9,PlotData!$CB$4)</f>
        <v>5</v>
      </c>
      <c r="AW9" s="527">
        <f>IF(ISNUMBER(System!$C10),PlotData!T10+ Querkraft!$E$2*$AF$1*T9,PlotData!$CB$4)</f>
        <v>5</v>
      </c>
      <c r="AX9" s="527">
        <f>IF(ISNUMBER(System!$C10),PlotData!U10+ Querkraft!$E$2*$AF$1*U9,PlotData!$CB$4)</f>
        <v>5</v>
      </c>
      <c r="AY9" s="527">
        <f>IF(ISNUMBER(System!$C10),PlotData!V10+ Querkraft!$E$2*$AF$1*V9,PlotData!$CB$4)</f>
        <v>5</v>
      </c>
      <c r="AZ9" s="527">
        <f>IF(ISNUMBER(System!$C10),PlotData!W10+ Querkraft!$E$2*$AF$1*W9,PlotData!$CB$4)</f>
        <v>5</v>
      </c>
      <c r="BA9" s="527">
        <f>IF(ISNUMBER(System!$C10),PlotData!X10+Querkraft!$E$2* $AF$1*X9,PlotData!$CB$4)</f>
        <v>5</v>
      </c>
      <c r="BB9" s="562">
        <f>IF(ISNUMBER(System!$C10),PlotData!Y10+Querkraft!$E$2*$AF$1*Y9,PlotData!$CB$4)</f>
        <v>5</v>
      </c>
      <c r="BC9" s="561">
        <f>IF(ISNUMBER(System!$C10),PlotData!Y10, PlotData!CB$4)</f>
        <v>5</v>
      </c>
      <c r="BD9" s="527">
        <f>IF(ISNUMBER(System!$C10),PlotData!O10, PlotData!$CB$4)</f>
        <v>5</v>
      </c>
      <c r="BE9" s="562">
        <f>IF(ISNUMBER(System!$C10), AR9,PlotData!$CB$4)</f>
        <v>5</v>
      </c>
      <c r="BG9" s="478" t="s">
        <v>170</v>
      </c>
      <c r="BH9" s="500">
        <f>BH6</f>
        <v>-3.021715655728384</v>
      </c>
      <c r="BI9" s="501">
        <f>BI8</f>
        <v>-4.2945078618641688</v>
      </c>
    </row>
    <row r="10" spans="1:61" x14ac:dyDescent="0.25">
      <c r="A10" s="563">
        <v>8</v>
      </c>
      <c r="B10" s="561"/>
      <c r="C10" s="527"/>
      <c r="D10" s="527"/>
      <c r="E10" s="527"/>
      <c r="F10" s="527"/>
      <c r="G10" s="527"/>
      <c r="H10" s="527"/>
      <c r="I10" s="527"/>
      <c r="J10" s="527"/>
      <c r="K10" s="527"/>
      <c r="L10" s="562"/>
      <c r="N10" s="563">
        <v>8</v>
      </c>
      <c r="O10" s="561"/>
      <c r="P10" s="527"/>
      <c r="Q10" s="527"/>
      <c r="R10" s="527"/>
      <c r="S10" s="527"/>
      <c r="T10" s="527"/>
      <c r="U10" s="527"/>
      <c r="V10" s="527"/>
      <c r="W10" s="527"/>
      <c r="X10" s="527"/>
      <c r="Y10" s="562"/>
      <c r="AA10" s="564">
        <v>8</v>
      </c>
      <c r="AB10" s="561">
        <f>IF(ISNUMBER(System!$C11),PlotData!B11+ Querkraft!$E$2*$AF$1*B10,PlotData!$CB$3)</f>
        <v>5</v>
      </c>
      <c r="AC10" s="527">
        <f>IF(ISNUMBER(System!$C11),PlotData!C11+ Querkraft!$E$2*$AF$1*C10,PlotData!$CB$3)</f>
        <v>5</v>
      </c>
      <c r="AD10" s="527">
        <f>IF(ISNUMBER(System!$C11),PlotData!D11+ Querkraft!$E$2*$AF$1*D10,PlotData!$CB$3)</f>
        <v>5</v>
      </c>
      <c r="AE10" s="527">
        <f>IF(ISNUMBER(System!$C11),PlotData!E11+ Querkraft!$E$2*$AF$1*E10,PlotData!$CB$3)</f>
        <v>5</v>
      </c>
      <c r="AF10" s="527">
        <f>IF(ISNUMBER(System!$C11),PlotData!F11+Querkraft!$E$2* $AF$1*F10,PlotData!$CB$3)</f>
        <v>5</v>
      </c>
      <c r="AG10" s="527">
        <f>IF(ISNUMBER(System!$C11),PlotData!G11+ Querkraft!$E$2*$AF$1*G10,PlotData!$CB$3)</f>
        <v>5</v>
      </c>
      <c r="AH10" s="527">
        <f>IF(ISNUMBER(System!$C11),PlotData!H11+Querkraft!$E$2* $AF$1*H10,PlotData!$CB$3)</f>
        <v>5</v>
      </c>
      <c r="AI10" s="527">
        <f>IF(ISNUMBER(System!$C11),PlotData!I11+ Querkraft!$E$2*$AF$1*I10,PlotData!$CB$3)</f>
        <v>5</v>
      </c>
      <c r="AJ10" s="527">
        <f>IF(ISNUMBER(System!$C11),PlotData!J11+Querkraft!$E$2*$AF$1*J10,PlotData!$CB$3)</f>
        <v>5</v>
      </c>
      <c r="AK10" s="527">
        <f>IF(ISNUMBER(System!$C11),PlotData!K11+ Querkraft!$E$2*$AF$1*K10,PlotData!$CB$3)</f>
        <v>5</v>
      </c>
      <c r="AL10" s="562">
        <f>IF(ISNUMBER(System!$C11),PlotData!L11+ Querkraft!$E$2*$AF$1*L10,PlotData!$CB$3)</f>
        <v>5</v>
      </c>
      <c r="AM10" s="561">
        <f>IF(ISNUMBER(System!$C11),PlotData!L11,PlotData!$CB$3)</f>
        <v>5</v>
      </c>
      <c r="AN10" s="527">
        <f>IF(ISNUMBER(System!$C11),PlotData!B11,PlotData!$CB$3)</f>
        <v>5</v>
      </c>
      <c r="AO10" s="444">
        <f>IF(ISNUMBER(System!$C11),AB10,PlotData!$CB$3)</f>
        <v>5</v>
      </c>
      <c r="AQ10" s="563">
        <v>8</v>
      </c>
      <c r="AR10" s="602">
        <f>IF(ISNUMBER(System!$C11),PlotData!O11+ Querkraft!$E$2*$AF$1*O10,PlotData!$CB$4)</f>
        <v>5</v>
      </c>
      <c r="AS10" s="527">
        <f>IF(ISNUMBER(System!$C11),PlotData!P11+Querkraft!$E$2* $AF$1*P10,PlotData!$CB$4)</f>
        <v>5</v>
      </c>
      <c r="AT10" s="527">
        <f>IF(ISNUMBER(System!$C11),PlotData!Q11+Querkraft!$E$2*$AF$1*Q10,PlotData!$CB$4)</f>
        <v>5</v>
      </c>
      <c r="AU10" s="527">
        <f>IF(ISNUMBER(System!$C11),PlotData!R11+ Querkraft!$E$2*$AF$1*R10,PlotData!$CB$4)</f>
        <v>5</v>
      </c>
      <c r="AV10" s="527">
        <f>IF(ISNUMBER(System!$C11),PlotData!S11+ Querkraft!$E$2*$AF$1*S10,PlotData!$CB$4)</f>
        <v>5</v>
      </c>
      <c r="AW10" s="527">
        <f>IF(ISNUMBER(System!$C11),PlotData!T11+ Querkraft!$E$2*$AF$1*T10,PlotData!$CB$4)</f>
        <v>5</v>
      </c>
      <c r="AX10" s="527">
        <f>IF(ISNUMBER(System!$C11),PlotData!U11+ Querkraft!$E$2*$AF$1*U10,PlotData!$CB$4)</f>
        <v>5</v>
      </c>
      <c r="AY10" s="527">
        <f>IF(ISNUMBER(System!$C11),PlotData!V11+ Querkraft!$E$2*$AF$1*V10,PlotData!$CB$4)</f>
        <v>5</v>
      </c>
      <c r="AZ10" s="527">
        <f>IF(ISNUMBER(System!$C11),PlotData!W11+ Querkraft!$E$2*$AF$1*W10,PlotData!$CB$4)</f>
        <v>5</v>
      </c>
      <c r="BA10" s="527">
        <f>IF(ISNUMBER(System!$C11),PlotData!X11+Querkraft!$E$2* $AF$1*X10,PlotData!$CB$4)</f>
        <v>5</v>
      </c>
      <c r="BB10" s="562">
        <f>IF(ISNUMBER(System!$C11),PlotData!Y11+Querkraft!$E$2*$AF$1*Y10,PlotData!$CB$4)</f>
        <v>5</v>
      </c>
      <c r="BC10" s="561">
        <f>IF(ISNUMBER(System!$C11),PlotData!Y11, PlotData!CB$4)</f>
        <v>5</v>
      </c>
      <c r="BD10" s="527">
        <f>IF(ISNUMBER(System!$C11),PlotData!O11, PlotData!$CB$4)</f>
        <v>5</v>
      </c>
      <c r="BE10" s="562">
        <f>IF(ISNUMBER(System!$C11), AR10,PlotData!$CB$4)</f>
        <v>5</v>
      </c>
    </row>
    <row r="11" spans="1:61" x14ac:dyDescent="0.25">
      <c r="A11" s="563">
        <v>9</v>
      </c>
      <c r="B11" s="561"/>
      <c r="C11" s="527"/>
      <c r="D11" s="527"/>
      <c r="E11" s="527"/>
      <c r="F11" s="527"/>
      <c r="G11" s="527"/>
      <c r="H11" s="527"/>
      <c r="I11" s="527"/>
      <c r="J11" s="527"/>
      <c r="K11" s="527"/>
      <c r="L11" s="562"/>
      <c r="N11" s="563">
        <v>9</v>
      </c>
      <c r="O11" s="561"/>
      <c r="P11" s="527"/>
      <c r="Q11" s="527"/>
      <c r="R11" s="527"/>
      <c r="S11" s="527"/>
      <c r="T11" s="527"/>
      <c r="U11" s="527"/>
      <c r="V11" s="527"/>
      <c r="W11" s="527"/>
      <c r="X11" s="527"/>
      <c r="Y11" s="562"/>
      <c r="AA11" s="564">
        <v>9</v>
      </c>
      <c r="AB11" s="561">
        <f>IF(ISNUMBER(System!$C12),PlotData!B12+ Querkraft!$E$2*$AF$1*B11,PlotData!$CB$3)</f>
        <v>5</v>
      </c>
      <c r="AC11" s="527">
        <f>IF(ISNUMBER(System!$C12),PlotData!C12+ Querkraft!$E$2*$AF$1*C11,PlotData!$CB$3)</f>
        <v>5</v>
      </c>
      <c r="AD11" s="527">
        <f>IF(ISNUMBER(System!$C12),PlotData!D12+ Querkraft!$E$2*$AF$1*D11,PlotData!$CB$3)</f>
        <v>5</v>
      </c>
      <c r="AE11" s="527">
        <f>IF(ISNUMBER(System!$C12),PlotData!E12+ Querkraft!$E$2*$AF$1*E11,PlotData!$CB$3)</f>
        <v>5</v>
      </c>
      <c r="AF11" s="527">
        <f>IF(ISNUMBER(System!$C12),PlotData!F12+Querkraft!$E$2* $AF$1*F11,PlotData!$CB$3)</f>
        <v>5</v>
      </c>
      <c r="AG11" s="527">
        <f>IF(ISNUMBER(System!$C12),PlotData!G12+ Querkraft!$E$2*$AF$1*G11,PlotData!$CB$3)</f>
        <v>5</v>
      </c>
      <c r="AH11" s="527">
        <f>IF(ISNUMBER(System!$C12),PlotData!H12+Querkraft!$E$2* $AF$1*H11,PlotData!$CB$3)</f>
        <v>5</v>
      </c>
      <c r="AI11" s="527">
        <f>IF(ISNUMBER(System!$C12),PlotData!I12+ Querkraft!$E$2*$AF$1*I11,PlotData!$CB$3)</f>
        <v>5</v>
      </c>
      <c r="AJ11" s="527">
        <f>IF(ISNUMBER(System!$C12),PlotData!J12+Querkraft!$E$2*$AF$1*J11,PlotData!$CB$3)</f>
        <v>5</v>
      </c>
      <c r="AK11" s="527">
        <f>IF(ISNUMBER(System!$C12),PlotData!K12+ Querkraft!$E$2*$AF$1*K11,PlotData!$CB$3)</f>
        <v>5</v>
      </c>
      <c r="AL11" s="562">
        <f>IF(ISNUMBER(System!$C12),PlotData!L12+ Querkraft!$E$2*$AF$1*L11,PlotData!$CB$3)</f>
        <v>5</v>
      </c>
      <c r="AM11" s="561">
        <f>IF(ISNUMBER(System!$C12),PlotData!L12,PlotData!$CB$3)</f>
        <v>5</v>
      </c>
      <c r="AN11" s="527">
        <f>IF(ISNUMBER(System!$C12),PlotData!B12,PlotData!$CB$3)</f>
        <v>5</v>
      </c>
      <c r="AO11" s="444">
        <f>IF(ISNUMBER(System!$C12),AB11,PlotData!$CB$3)</f>
        <v>5</v>
      </c>
      <c r="AQ11" s="563">
        <v>9</v>
      </c>
      <c r="AR11" s="602">
        <f>IF(ISNUMBER(System!$C12),PlotData!O12+ Querkraft!$E$2*$AF$1*O11,PlotData!$CB$4)</f>
        <v>5</v>
      </c>
      <c r="AS11" s="527">
        <f>IF(ISNUMBER(System!$C12),PlotData!P12+Querkraft!$E$2* $AF$1*P11,PlotData!$CB$4)</f>
        <v>5</v>
      </c>
      <c r="AT11" s="527">
        <f>IF(ISNUMBER(System!$C12),PlotData!Q12+Querkraft!$E$2*$AF$1*Q11,PlotData!$CB$4)</f>
        <v>5</v>
      </c>
      <c r="AU11" s="527">
        <f>IF(ISNUMBER(System!$C12),PlotData!R12+ Querkraft!$E$2*$AF$1*R11,PlotData!$CB$4)</f>
        <v>5</v>
      </c>
      <c r="AV11" s="527">
        <f>IF(ISNUMBER(System!$C12),PlotData!S12+ Querkraft!$E$2*$AF$1*S11,PlotData!$CB$4)</f>
        <v>5</v>
      </c>
      <c r="AW11" s="527">
        <f>IF(ISNUMBER(System!$C12),PlotData!T12+ Querkraft!$E$2*$AF$1*T11,PlotData!$CB$4)</f>
        <v>5</v>
      </c>
      <c r="AX11" s="527">
        <f>IF(ISNUMBER(System!$C12),PlotData!U12+ Querkraft!$E$2*$AF$1*U11,PlotData!$CB$4)</f>
        <v>5</v>
      </c>
      <c r="AY11" s="527">
        <f>IF(ISNUMBER(System!$C12),PlotData!V12+ Querkraft!$E$2*$AF$1*V11,PlotData!$CB$4)</f>
        <v>5</v>
      </c>
      <c r="AZ11" s="527">
        <f>IF(ISNUMBER(System!$C12),PlotData!W12+ Querkraft!$E$2*$AF$1*W11,PlotData!$CB$4)</f>
        <v>5</v>
      </c>
      <c r="BA11" s="527">
        <f>IF(ISNUMBER(System!$C12),PlotData!X12+Querkraft!$E$2* $AF$1*X11,PlotData!$CB$4)</f>
        <v>5</v>
      </c>
      <c r="BB11" s="562">
        <f>IF(ISNUMBER(System!$C12),PlotData!Y12+Querkraft!$E$2*$AF$1*Y11,PlotData!$CB$4)</f>
        <v>5</v>
      </c>
      <c r="BC11" s="561">
        <f>IF(ISNUMBER(System!$C12),PlotData!Y12, PlotData!CB$4)</f>
        <v>5</v>
      </c>
      <c r="BD11" s="527">
        <f>IF(ISNUMBER(System!$C12),PlotData!O12, PlotData!$CB$4)</f>
        <v>5</v>
      </c>
      <c r="BE11" s="562">
        <f>IF(ISNUMBER(System!$C12), AR11,PlotData!$CB$4)</f>
        <v>5</v>
      </c>
    </row>
    <row r="12" spans="1:61" x14ac:dyDescent="0.25">
      <c r="A12" s="563">
        <v>10</v>
      </c>
      <c r="B12" s="561"/>
      <c r="C12" s="527"/>
      <c r="D12" s="527"/>
      <c r="E12" s="527"/>
      <c r="F12" s="527"/>
      <c r="G12" s="527"/>
      <c r="H12" s="527"/>
      <c r="I12" s="527"/>
      <c r="J12" s="527"/>
      <c r="K12" s="527"/>
      <c r="L12" s="562"/>
      <c r="N12" s="563">
        <v>10</v>
      </c>
      <c r="O12" s="561"/>
      <c r="P12" s="527"/>
      <c r="Q12" s="527"/>
      <c r="R12" s="527"/>
      <c r="S12" s="527"/>
      <c r="T12" s="527"/>
      <c r="U12" s="527"/>
      <c r="V12" s="527"/>
      <c r="W12" s="527"/>
      <c r="X12" s="527"/>
      <c r="Y12" s="562"/>
      <c r="AA12" s="564">
        <v>10</v>
      </c>
      <c r="AB12" s="561">
        <f>IF(ISNUMBER(System!$C13),PlotData!B13+ Querkraft!$E$2*$AF$1*B12,PlotData!$CB$3)</f>
        <v>5</v>
      </c>
      <c r="AC12" s="527">
        <f>IF(ISNUMBER(System!$C13),PlotData!C13+ Querkraft!$E$2*$AF$1*C12,PlotData!$CB$3)</f>
        <v>5</v>
      </c>
      <c r="AD12" s="527">
        <f>IF(ISNUMBER(System!$C13),PlotData!D13+ Querkraft!$E$2*$AF$1*D12,PlotData!$CB$3)</f>
        <v>5</v>
      </c>
      <c r="AE12" s="527">
        <f>IF(ISNUMBER(System!$C13),PlotData!E13+ Querkraft!$E$2*$AF$1*E12,PlotData!$CB$3)</f>
        <v>5</v>
      </c>
      <c r="AF12" s="527">
        <f>IF(ISNUMBER(System!$C13),PlotData!F13+Querkraft!$E$2* $AF$1*F12,PlotData!$CB$3)</f>
        <v>5</v>
      </c>
      <c r="AG12" s="527">
        <f>IF(ISNUMBER(System!$C13),PlotData!G13+ Querkraft!$E$2*$AF$1*G12,PlotData!$CB$3)</f>
        <v>5</v>
      </c>
      <c r="AH12" s="527">
        <f>IF(ISNUMBER(System!$C13),PlotData!H13+Querkraft!$E$2* $AF$1*H12,PlotData!$CB$3)</f>
        <v>5</v>
      </c>
      <c r="AI12" s="527">
        <f>IF(ISNUMBER(System!$C13),PlotData!I13+ Querkraft!$E$2*$AF$1*I12,PlotData!$CB$3)</f>
        <v>5</v>
      </c>
      <c r="AJ12" s="527">
        <f>IF(ISNUMBER(System!$C13),PlotData!J13+Querkraft!$E$2*$AF$1*J12,PlotData!$CB$3)</f>
        <v>5</v>
      </c>
      <c r="AK12" s="527">
        <f>IF(ISNUMBER(System!$C13),PlotData!K13+ Querkraft!$E$2*$AF$1*K12,PlotData!$CB$3)</f>
        <v>5</v>
      </c>
      <c r="AL12" s="562">
        <f>IF(ISNUMBER(System!$C13),PlotData!L13+ Querkraft!$E$2*$AF$1*L12,PlotData!$CB$3)</f>
        <v>5</v>
      </c>
      <c r="AM12" s="561">
        <f>IF(ISNUMBER(System!$C13),PlotData!L13,PlotData!$CB$3)</f>
        <v>5</v>
      </c>
      <c r="AN12" s="527">
        <f>IF(ISNUMBER(System!$C13),PlotData!B13,PlotData!$CB$3)</f>
        <v>5</v>
      </c>
      <c r="AO12" s="444">
        <f>IF(ISNUMBER(System!$C13),AB12,PlotData!$CB$3)</f>
        <v>5</v>
      </c>
      <c r="AQ12" s="563">
        <v>10</v>
      </c>
      <c r="AR12" s="602">
        <f>IF(ISNUMBER(System!$C13),PlotData!O13+ Querkraft!$E$2*$AF$1*O12,PlotData!$CB$4)</f>
        <v>5</v>
      </c>
      <c r="AS12" s="527">
        <f>IF(ISNUMBER(System!$C13),PlotData!P13+Querkraft!$E$2* $AF$1*P12,PlotData!$CB$4)</f>
        <v>5</v>
      </c>
      <c r="AT12" s="527">
        <f>IF(ISNUMBER(System!$C13),PlotData!Q13+Querkraft!$E$2*$AF$1*Q12,PlotData!$CB$4)</f>
        <v>5</v>
      </c>
      <c r="AU12" s="527">
        <f>IF(ISNUMBER(System!$C13),PlotData!R13+ Querkraft!$E$2*$AF$1*R12,PlotData!$CB$4)</f>
        <v>5</v>
      </c>
      <c r="AV12" s="527">
        <f>IF(ISNUMBER(System!$C13),PlotData!S13+ Querkraft!$E$2*$AF$1*S12,PlotData!$CB$4)</f>
        <v>5</v>
      </c>
      <c r="AW12" s="527">
        <f>IF(ISNUMBER(System!$C13),PlotData!T13+ Querkraft!$E$2*$AF$1*T12,PlotData!$CB$4)</f>
        <v>5</v>
      </c>
      <c r="AX12" s="527">
        <f>IF(ISNUMBER(System!$C13),PlotData!U13+ Querkraft!$E$2*$AF$1*U12,PlotData!$CB$4)</f>
        <v>5</v>
      </c>
      <c r="AY12" s="527">
        <f>IF(ISNUMBER(System!$C13),PlotData!V13+ Querkraft!$E$2*$AF$1*V12,PlotData!$CB$4)</f>
        <v>5</v>
      </c>
      <c r="AZ12" s="527">
        <f>IF(ISNUMBER(System!$C13),PlotData!W13+ Querkraft!$E$2*$AF$1*W12,PlotData!$CB$4)</f>
        <v>5</v>
      </c>
      <c r="BA12" s="527">
        <f>IF(ISNUMBER(System!$C13),PlotData!X13+Querkraft!$E$2* $AF$1*X12,PlotData!$CB$4)</f>
        <v>5</v>
      </c>
      <c r="BB12" s="562">
        <f>IF(ISNUMBER(System!$C13),PlotData!Y13+Querkraft!$E$2*$AF$1*Y12,PlotData!$CB$4)</f>
        <v>5</v>
      </c>
      <c r="BC12" s="561">
        <f>IF(ISNUMBER(System!$C13),PlotData!Y13, PlotData!CB$4)</f>
        <v>5</v>
      </c>
      <c r="BD12" s="527">
        <f>IF(ISNUMBER(System!$C13),PlotData!O13, PlotData!$CB$4)</f>
        <v>5</v>
      </c>
      <c r="BE12" s="562">
        <f>IF(ISNUMBER(System!$C13), AR12,PlotData!$CB$4)</f>
        <v>5</v>
      </c>
    </row>
    <row r="13" spans="1:61" x14ac:dyDescent="0.25">
      <c r="A13" s="563">
        <v>11</v>
      </c>
      <c r="B13" s="561"/>
      <c r="C13" s="527"/>
      <c r="D13" s="527"/>
      <c r="E13" s="527"/>
      <c r="F13" s="527"/>
      <c r="G13" s="527"/>
      <c r="H13" s="527"/>
      <c r="I13" s="527"/>
      <c r="J13" s="527"/>
      <c r="K13" s="527"/>
      <c r="L13" s="562"/>
      <c r="N13" s="563">
        <v>11</v>
      </c>
      <c r="O13" s="561"/>
      <c r="P13" s="527"/>
      <c r="Q13" s="527"/>
      <c r="R13" s="527"/>
      <c r="S13" s="527"/>
      <c r="T13" s="527"/>
      <c r="U13" s="527"/>
      <c r="V13" s="527"/>
      <c r="W13" s="527"/>
      <c r="X13" s="527"/>
      <c r="Y13" s="562"/>
      <c r="AA13" s="564">
        <v>11</v>
      </c>
      <c r="AB13" s="561">
        <f>IF(ISNUMBER(System!$C14),PlotData!B14+ Querkraft!$E$2*$AF$1*B13,PlotData!$CB$3)</f>
        <v>5</v>
      </c>
      <c r="AC13" s="527">
        <f>IF(ISNUMBER(System!$C14),PlotData!C14+ Querkraft!$E$2*$AF$1*C13,PlotData!$CB$3)</f>
        <v>5</v>
      </c>
      <c r="AD13" s="527">
        <f>IF(ISNUMBER(System!$C14),PlotData!D14+ Querkraft!$E$2*$AF$1*D13,PlotData!$CB$3)</f>
        <v>5</v>
      </c>
      <c r="AE13" s="527">
        <f>IF(ISNUMBER(System!$C14),PlotData!E14+ Querkraft!$E$2*$AF$1*E13,PlotData!$CB$3)</f>
        <v>5</v>
      </c>
      <c r="AF13" s="527">
        <f>IF(ISNUMBER(System!$C14),PlotData!F14+Querkraft!$E$2* $AF$1*F13,PlotData!$CB$3)</f>
        <v>5</v>
      </c>
      <c r="AG13" s="527">
        <f>IF(ISNUMBER(System!$C14),PlotData!G14+ Querkraft!$E$2*$AF$1*G13,PlotData!$CB$3)</f>
        <v>5</v>
      </c>
      <c r="AH13" s="527">
        <f>IF(ISNUMBER(System!$C14),PlotData!H14+Querkraft!$E$2* $AF$1*H13,PlotData!$CB$3)</f>
        <v>5</v>
      </c>
      <c r="AI13" s="527">
        <f>IF(ISNUMBER(System!$C14),PlotData!I14+ Querkraft!$E$2*$AF$1*I13,PlotData!$CB$3)</f>
        <v>5</v>
      </c>
      <c r="AJ13" s="527">
        <f>IF(ISNUMBER(System!$C14),PlotData!J14+Querkraft!$E$2*$AF$1*J13,PlotData!$CB$3)</f>
        <v>5</v>
      </c>
      <c r="AK13" s="527">
        <f>IF(ISNUMBER(System!$C14),PlotData!K14+ Querkraft!$E$2*$AF$1*K13,PlotData!$CB$3)</f>
        <v>5</v>
      </c>
      <c r="AL13" s="562">
        <f>IF(ISNUMBER(System!$C14),PlotData!L14+ Querkraft!$E$2*$AF$1*L13,PlotData!$CB$3)</f>
        <v>5</v>
      </c>
      <c r="AM13" s="561">
        <f>IF(ISNUMBER(System!$C14),PlotData!L14,PlotData!$CB$3)</f>
        <v>5</v>
      </c>
      <c r="AN13" s="527">
        <f>IF(ISNUMBER(System!$C14),PlotData!B14,PlotData!$CB$3)</f>
        <v>5</v>
      </c>
      <c r="AO13" s="444">
        <f>IF(ISNUMBER(System!$C14),AB13,PlotData!$CB$3)</f>
        <v>5</v>
      </c>
      <c r="AQ13" s="563">
        <v>11</v>
      </c>
      <c r="AR13" s="602">
        <f>IF(ISNUMBER(System!$C14),PlotData!O14+ Querkraft!$E$2*$AF$1*O13,PlotData!$CB$4)</f>
        <v>5</v>
      </c>
      <c r="AS13" s="527">
        <f>IF(ISNUMBER(System!$C14),PlotData!P14+Querkraft!$E$2* $AF$1*P13,PlotData!$CB$4)</f>
        <v>5</v>
      </c>
      <c r="AT13" s="527">
        <f>IF(ISNUMBER(System!$C14),PlotData!Q14+Querkraft!$E$2*$AF$1*Q13,PlotData!$CB$4)</f>
        <v>5</v>
      </c>
      <c r="AU13" s="527">
        <f>IF(ISNUMBER(System!$C14),PlotData!R14+ Querkraft!$E$2*$AF$1*R13,PlotData!$CB$4)</f>
        <v>5</v>
      </c>
      <c r="AV13" s="527">
        <f>IF(ISNUMBER(System!$C14),PlotData!S14+ Querkraft!$E$2*$AF$1*S13,PlotData!$CB$4)</f>
        <v>5</v>
      </c>
      <c r="AW13" s="527">
        <f>IF(ISNUMBER(System!$C14),PlotData!T14+ Querkraft!$E$2*$AF$1*T13,PlotData!$CB$4)</f>
        <v>5</v>
      </c>
      <c r="AX13" s="527">
        <f>IF(ISNUMBER(System!$C14),PlotData!U14+ Querkraft!$E$2*$AF$1*U13,PlotData!$CB$4)</f>
        <v>5</v>
      </c>
      <c r="AY13" s="527">
        <f>IF(ISNUMBER(System!$C14),PlotData!V14+ Querkraft!$E$2*$AF$1*V13,PlotData!$CB$4)</f>
        <v>5</v>
      </c>
      <c r="AZ13" s="527">
        <f>IF(ISNUMBER(System!$C14),PlotData!W14+ Querkraft!$E$2*$AF$1*W13,PlotData!$CB$4)</f>
        <v>5</v>
      </c>
      <c r="BA13" s="527">
        <f>IF(ISNUMBER(System!$C14),PlotData!X14+Querkraft!$E$2* $AF$1*X13,PlotData!$CB$4)</f>
        <v>5</v>
      </c>
      <c r="BB13" s="562">
        <f>IF(ISNUMBER(System!$C14),PlotData!Y14+Querkraft!$E$2*$AF$1*Y13,PlotData!$CB$4)</f>
        <v>5</v>
      </c>
      <c r="BC13" s="561">
        <f>IF(ISNUMBER(System!$C14),PlotData!Y14, PlotData!CB$4)</f>
        <v>5</v>
      </c>
      <c r="BD13" s="527">
        <f>IF(ISNUMBER(System!$C14),PlotData!O14, PlotData!$CB$4)</f>
        <v>5</v>
      </c>
      <c r="BE13" s="562">
        <f>IF(ISNUMBER(System!$C14), AR13,PlotData!$CB$4)</f>
        <v>5</v>
      </c>
    </row>
    <row r="14" spans="1:61" x14ac:dyDescent="0.25">
      <c r="A14" s="563">
        <v>12</v>
      </c>
      <c r="B14" s="561"/>
      <c r="C14" s="527"/>
      <c r="D14" s="527"/>
      <c r="E14" s="527"/>
      <c r="F14" s="527"/>
      <c r="G14" s="527"/>
      <c r="H14" s="527"/>
      <c r="I14" s="527"/>
      <c r="J14" s="527"/>
      <c r="K14" s="527"/>
      <c r="L14" s="562"/>
      <c r="N14" s="563">
        <v>12</v>
      </c>
      <c r="O14" s="561"/>
      <c r="P14" s="527"/>
      <c r="Q14" s="527"/>
      <c r="R14" s="527"/>
      <c r="S14" s="527"/>
      <c r="T14" s="527"/>
      <c r="U14" s="527"/>
      <c r="V14" s="527"/>
      <c r="W14" s="527"/>
      <c r="X14" s="527"/>
      <c r="Y14" s="562"/>
      <c r="AA14" s="564">
        <v>12</v>
      </c>
      <c r="AB14" s="561">
        <f>IF(ISNUMBER(System!$C15),PlotData!B15+ Querkraft!$E$2*$AF$1*B14,PlotData!$CB$3)</f>
        <v>5</v>
      </c>
      <c r="AC14" s="527">
        <f>IF(ISNUMBER(System!$C15),PlotData!C15+ Querkraft!$E$2*$AF$1*C14,PlotData!$CB$3)</f>
        <v>5</v>
      </c>
      <c r="AD14" s="527">
        <f>IF(ISNUMBER(System!$C15),PlotData!D15+ Querkraft!$E$2*$AF$1*D14,PlotData!$CB$3)</f>
        <v>5</v>
      </c>
      <c r="AE14" s="527">
        <f>IF(ISNUMBER(System!$C15),PlotData!E15+ Querkraft!$E$2*$AF$1*E14,PlotData!$CB$3)</f>
        <v>5</v>
      </c>
      <c r="AF14" s="527">
        <f>IF(ISNUMBER(System!$C15),PlotData!F15+Querkraft!$E$2* $AF$1*F14,PlotData!$CB$3)</f>
        <v>5</v>
      </c>
      <c r="AG14" s="527">
        <f>IF(ISNUMBER(System!$C15),PlotData!G15+ Querkraft!$E$2*$AF$1*G14,PlotData!$CB$3)</f>
        <v>5</v>
      </c>
      <c r="AH14" s="527">
        <f>IF(ISNUMBER(System!$C15),PlotData!H15+Querkraft!$E$2* $AF$1*H14,PlotData!$CB$3)</f>
        <v>5</v>
      </c>
      <c r="AI14" s="527">
        <f>IF(ISNUMBER(System!$C15),PlotData!I15+ Querkraft!$E$2*$AF$1*I14,PlotData!$CB$3)</f>
        <v>5</v>
      </c>
      <c r="AJ14" s="527">
        <f>IF(ISNUMBER(System!$C15),PlotData!J15+Querkraft!$E$2*$AF$1*J14,PlotData!$CB$3)</f>
        <v>5</v>
      </c>
      <c r="AK14" s="527">
        <f>IF(ISNUMBER(System!$C15),PlotData!K15+ Querkraft!$E$2*$AF$1*K14,PlotData!$CB$3)</f>
        <v>5</v>
      </c>
      <c r="AL14" s="562">
        <f>IF(ISNUMBER(System!$C15),PlotData!L15+ Querkraft!$E$2*$AF$1*L14,PlotData!$CB$3)</f>
        <v>5</v>
      </c>
      <c r="AM14" s="561">
        <f>IF(ISNUMBER(System!$C15),PlotData!L15,PlotData!$CB$3)</f>
        <v>5</v>
      </c>
      <c r="AN14" s="527">
        <f>IF(ISNUMBER(System!$C15),PlotData!B15,PlotData!$CB$3)</f>
        <v>5</v>
      </c>
      <c r="AO14" s="444">
        <f>IF(ISNUMBER(System!$C15),AB14,PlotData!$CB$3)</f>
        <v>5</v>
      </c>
      <c r="AQ14" s="563">
        <v>12</v>
      </c>
      <c r="AR14" s="602">
        <f>IF(ISNUMBER(System!$C15),PlotData!O15+ Querkraft!$E$2*$AF$1*O14,PlotData!$CB$4)</f>
        <v>5</v>
      </c>
      <c r="AS14" s="527">
        <f>IF(ISNUMBER(System!$C15),PlotData!P15+Querkraft!$E$2* $AF$1*P14,PlotData!$CB$4)</f>
        <v>5</v>
      </c>
      <c r="AT14" s="527">
        <f>IF(ISNUMBER(System!$C15),PlotData!Q15+Querkraft!$E$2*$AF$1*Q14,PlotData!$CB$4)</f>
        <v>5</v>
      </c>
      <c r="AU14" s="527">
        <f>IF(ISNUMBER(System!$C15),PlotData!R15+ Querkraft!$E$2*$AF$1*R14,PlotData!$CB$4)</f>
        <v>5</v>
      </c>
      <c r="AV14" s="527">
        <f>IF(ISNUMBER(System!$C15),PlotData!S15+ Querkraft!$E$2*$AF$1*S14,PlotData!$CB$4)</f>
        <v>5</v>
      </c>
      <c r="AW14" s="527">
        <f>IF(ISNUMBER(System!$C15),PlotData!T15+ Querkraft!$E$2*$AF$1*T14,PlotData!$CB$4)</f>
        <v>5</v>
      </c>
      <c r="AX14" s="527">
        <f>IF(ISNUMBER(System!$C15),PlotData!U15+ Querkraft!$E$2*$AF$1*U14,PlotData!$CB$4)</f>
        <v>5</v>
      </c>
      <c r="AY14" s="527">
        <f>IF(ISNUMBER(System!$C15),PlotData!V15+ Querkraft!$E$2*$AF$1*V14,PlotData!$CB$4)</f>
        <v>5</v>
      </c>
      <c r="AZ14" s="527">
        <f>IF(ISNUMBER(System!$C15),PlotData!W15+ Querkraft!$E$2*$AF$1*W14,PlotData!$CB$4)</f>
        <v>5</v>
      </c>
      <c r="BA14" s="527">
        <f>IF(ISNUMBER(System!$C15),PlotData!X15+Querkraft!$E$2* $AF$1*X14,PlotData!$CB$4)</f>
        <v>5</v>
      </c>
      <c r="BB14" s="562">
        <f>IF(ISNUMBER(System!$C15),PlotData!Y15+Querkraft!$E$2*$AF$1*Y14,PlotData!$CB$4)</f>
        <v>5</v>
      </c>
      <c r="BC14" s="561">
        <f>IF(ISNUMBER(System!$C15),PlotData!Y15, PlotData!CB$4)</f>
        <v>5</v>
      </c>
      <c r="BD14" s="527">
        <f>IF(ISNUMBER(System!$C15),PlotData!O15, PlotData!$CB$4)</f>
        <v>5</v>
      </c>
      <c r="BE14" s="562">
        <f>IF(ISNUMBER(System!$C15), AR14,PlotData!$CB$4)</f>
        <v>5</v>
      </c>
    </row>
    <row r="15" spans="1:61" x14ac:dyDescent="0.25">
      <c r="A15" s="563">
        <v>13</v>
      </c>
      <c r="B15" s="561"/>
      <c r="C15" s="527"/>
      <c r="D15" s="527"/>
      <c r="E15" s="527"/>
      <c r="F15" s="527"/>
      <c r="G15" s="527"/>
      <c r="H15" s="527"/>
      <c r="I15" s="527"/>
      <c r="J15" s="527"/>
      <c r="K15" s="527"/>
      <c r="L15" s="562"/>
      <c r="N15" s="563">
        <v>13</v>
      </c>
      <c r="O15" s="561"/>
      <c r="P15" s="527"/>
      <c r="Q15" s="527"/>
      <c r="R15" s="527"/>
      <c r="S15" s="527"/>
      <c r="T15" s="527"/>
      <c r="U15" s="527"/>
      <c r="V15" s="527"/>
      <c r="W15" s="527"/>
      <c r="X15" s="527"/>
      <c r="Y15" s="562"/>
      <c r="AA15" s="564">
        <v>13</v>
      </c>
      <c r="AB15" s="561">
        <f>IF(ISNUMBER(System!$C16),PlotData!B16+ Querkraft!$E$2*$AF$1*B15,PlotData!$CB$3)</f>
        <v>5</v>
      </c>
      <c r="AC15" s="527">
        <f>IF(ISNUMBER(System!$C16),PlotData!C16+ Querkraft!$E$2*$AF$1*C15,PlotData!$CB$3)</f>
        <v>5</v>
      </c>
      <c r="AD15" s="527">
        <f>IF(ISNUMBER(System!$C16),PlotData!D16+ Querkraft!$E$2*$AF$1*D15,PlotData!$CB$3)</f>
        <v>5</v>
      </c>
      <c r="AE15" s="527">
        <f>IF(ISNUMBER(System!$C16),PlotData!E16+ Querkraft!$E$2*$AF$1*E15,PlotData!$CB$3)</f>
        <v>5</v>
      </c>
      <c r="AF15" s="527">
        <f>IF(ISNUMBER(System!$C16),PlotData!F16+Querkraft!$E$2* $AF$1*F15,PlotData!$CB$3)</f>
        <v>5</v>
      </c>
      <c r="AG15" s="527">
        <f>IF(ISNUMBER(System!$C16),PlotData!G16+ Querkraft!$E$2*$AF$1*G15,PlotData!$CB$3)</f>
        <v>5</v>
      </c>
      <c r="AH15" s="527">
        <f>IF(ISNUMBER(System!$C16),PlotData!H16+Querkraft!$E$2* $AF$1*H15,PlotData!$CB$3)</f>
        <v>5</v>
      </c>
      <c r="AI15" s="527">
        <f>IF(ISNUMBER(System!$C16),PlotData!I16+ Querkraft!$E$2*$AF$1*I15,PlotData!$CB$3)</f>
        <v>5</v>
      </c>
      <c r="AJ15" s="527">
        <f>IF(ISNUMBER(System!$C16),PlotData!J16+Querkraft!$E$2*$AF$1*J15,PlotData!$CB$3)</f>
        <v>5</v>
      </c>
      <c r="AK15" s="527">
        <f>IF(ISNUMBER(System!$C16),PlotData!K16+ Querkraft!$E$2*$AF$1*K15,PlotData!$CB$3)</f>
        <v>5</v>
      </c>
      <c r="AL15" s="562">
        <f>IF(ISNUMBER(System!$C16),PlotData!L16+ Querkraft!$E$2*$AF$1*L15,PlotData!$CB$3)</f>
        <v>5</v>
      </c>
      <c r="AM15" s="561">
        <f>IF(ISNUMBER(System!$C16),PlotData!L16,PlotData!$CB$3)</f>
        <v>5</v>
      </c>
      <c r="AN15" s="527">
        <f>IF(ISNUMBER(System!$C16),PlotData!B16,PlotData!$CB$3)</f>
        <v>5</v>
      </c>
      <c r="AO15" s="444">
        <f>IF(ISNUMBER(System!$C16),AB15,PlotData!$CB$3)</f>
        <v>5</v>
      </c>
      <c r="AQ15" s="563">
        <v>13</v>
      </c>
      <c r="AR15" s="602">
        <f>IF(ISNUMBER(System!$C16),PlotData!O16+ Querkraft!$E$2*$AF$1*O15,PlotData!$CB$4)</f>
        <v>5</v>
      </c>
      <c r="AS15" s="527">
        <f>IF(ISNUMBER(System!$C16),PlotData!P16+Querkraft!$E$2* $AF$1*P15,PlotData!$CB$4)</f>
        <v>5</v>
      </c>
      <c r="AT15" s="527">
        <f>IF(ISNUMBER(System!$C16),PlotData!Q16+Querkraft!$E$2*$AF$1*Q15,PlotData!$CB$4)</f>
        <v>5</v>
      </c>
      <c r="AU15" s="527">
        <f>IF(ISNUMBER(System!$C16),PlotData!R16+ Querkraft!$E$2*$AF$1*R15,PlotData!$CB$4)</f>
        <v>5</v>
      </c>
      <c r="AV15" s="527">
        <f>IF(ISNUMBER(System!$C16),PlotData!S16+ Querkraft!$E$2*$AF$1*S15,PlotData!$CB$4)</f>
        <v>5</v>
      </c>
      <c r="AW15" s="527">
        <f>IF(ISNUMBER(System!$C16),PlotData!T16+ Querkraft!$E$2*$AF$1*T15,PlotData!$CB$4)</f>
        <v>5</v>
      </c>
      <c r="AX15" s="527">
        <f>IF(ISNUMBER(System!$C16),PlotData!U16+ Querkraft!$E$2*$AF$1*U15,PlotData!$CB$4)</f>
        <v>5</v>
      </c>
      <c r="AY15" s="527">
        <f>IF(ISNUMBER(System!$C16),PlotData!V16+ Querkraft!$E$2*$AF$1*V15,PlotData!$CB$4)</f>
        <v>5</v>
      </c>
      <c r="AZ15" s="527">
        <f>IF(ISNUMBER(System!$C16),PlotData!W16+ Querkraft!$E$2*$AF$1*W15,PlotData!$CB$4)</f>
        <v>5</v>
      </c>
      <c r="BA15" s="527">
        <f>IF(ISNUMBER(System!$C16),PlotData!X16+Querkraft!$E$2* $AF$1*X15,PlotData!$CB$4)</f>
        <v>5</v>
      </c>
      <c r="BB15" s="562">
        <f>IF(ISNUMBER(System!$C16),PlotData!Y16+Querkraft!$E$2*$AF$1*Y15,PlotData!$CB$4)</f>
        <v>5</v>
      </c>
      <c r="BC15" s="561">
        <f>IF(ISNUMBER(System!$C16),PlotData!Y16, PlotData!CB$4)</f>
        <v>5</v>
      </c>
      <c r="BD15" s="527">
        <f>IF(ISNUMBER(System!$C16),PlotData!O16, PlotData!$CB$4)</f>
        <v>5</v>
      </c>
      <c r="BE15" s="562">
        <f>IF(ISNUMBER(System!$C16), AR15,PlotData!$CB$4)</f>
        <v>5</v>
      </c>
    </row>
    <row r="16" spans="1:61" x14ac:dyDescent="0.25">
      <c r="A16" s="563">
        <v>14</v>
      </c>
      <c r="B16" s="561"/>
      <c r="C16" s="527"/>
      <c r="D16" s="527"/>
      <c r="E16" s="527"/>
      <c r="F16" s="527"/>
      <c r="G16" s="527"/>
      <c r="H16" s="527"/>
      <c r="I16" s="527"/>
      <c r="J16" s="527"/>
      <c r="K16" s="527"/>
      <c r="L16" s="562"/>
      <c r="N16" s="563">
        <v>14</v>
      </c>
      <c r="O16" s="561"/>
      <c r="P16" s="527"/>
      <c r="Q16" s="527"/>
      <c r="R16" s="527"/>
      <c r="S16" s="527"/>
      <c r="T16" s="527"/>
      <c r="U16" s="527"/>
      <c r="V16" s="527"/>
      <c r="W16" s="527"/>
      <c r="X16" s="527"/>
      <c r="Y16" s="562"/>
      <c r="AA16" s="564">
        <v>14</v>
      </c>
      <c r="AB16" s="561">
        <f>IF(ISNUMBER(System!$C17),PlotData!B17+ Querkraft!$E$2*$AF$1*B16,PlotData!$CB$3)</f>
        <v>5</v>
      </c>
      <c r="AC16" s="527">
        <f>IF(ISNUMBER(System!$C17),PlotData!C17+ Querkraft!$E$2*$AF$1*C16,PlotData!$CB$3)</f>
        <v>5</v>
      </c>
      <c r="AD16" s="527">
        <f>IF(ISNUMBER(System!$C17),PlotData!D17+ Querkraft!$E$2*$AF$1*D16,PlotData!$CB$3)</f>
        <v>5</v>
      </c>
      <c r="AE16" s="527">
        <f>IF(ISNUMBER(System!$C17),PlotData!E17+ Querkraft!$E$2*$AF$1*E16,PlotData!$CB$3)</f>
        <v>5</v>
      </c>
      <c r="AF16" s="527">
        <f>IF(ISNUMBER(System!$C17),PlotData!F17+Querkraft!$E$2* $AF$1*F16,PlotData!$CB$3)</f>
        <v>5</v>
      </c>
      <c r="AG16" s="527">
        <f>IF(ISNUMBER(System!$C17),PlotData!G17+ Querkraft!$E$2*$AF$1*G16,PlotData!$CB$3)</f>
        <v>5</v>
      </c>
      <c r="AH16" s="527">
        <f>IF(ISNUMBER(System!$C17),PlotData!H17+Querkraft!$E$2* $AF$1*H16,PlotData!$CB$3)</f>
        <v>5</v>
      </c>
      <c r="AI16" s="527">
        <f>IF(ISNUMBER(System!$C17),PlotData!I17+ Querkraft!$E$2*$AF$1*I16,PlotData!$CB$3)</f>
        <v>5</v>
      </c>
      <c r="AJ16" s="527">
        <f>IF(ISNUMBER(System!$C17),PlotData!J17+Querkraft!$E$2*$AF$1*J16,PlotData!$CB$3)</f>
        <v>5</v>
      </c>
      <c r="AK16" s="527">
        <f>IF(ISNUMBER(System!$C17),PlotData!K17+ Querkraft!$E$2*$AF$1*K16,PlotData!$CB$3)</f>
        <v>5</v>
      </c>
      <c r="AL16" s="562">
        <f>IF(ISNUMBER(System!$C17),PlotData!L17+ Querkraft!$E$2*$AF$1*L16,PlotData!$CB$3)</f>
        <v>5</v>
      </c>
      <c r="AM16" s="561">
        <f>IF(ISNUMBER(System!$C17),PlotData!L17,PlotData!$CB$3)</f>
        <v>5</v>
      </c>
      <c r="AN16" s="527">
        <f>IF(ISNUMBER(System!$C17),PlotData!B17,PlotData!$CB$3)</f>
        <v>5</v>
      </c>
      <c r="AO16" s="444">
        <f>IF(ISNUMBER(System!$C17),AB16,PlotData!$CB$3)</f>
        <v>5</v>
      </c>
      <c r="AQ16" s="563">
        <v>14</v>
      </c>
      <c r="AR16" s="602">
        <f>IF(ISNUMBER(System!$C17),PlotData!O17+ Querkraft!$E$2*$AF$1*O16,PlotData!$CB$4)</f>
        <v>5</v>
      </c>
      <c r="AS16" s="527">
        <f>IF(ISNUMBER(System!$C17),PlotData!P17+Querkraft!$E$2* $AF$1*P16,PlotData!$CB$4)</f>
        <v>5</v>
      </c>
      <c r="AT16" s="527">
        <f>IF(ISNUMBER(System!$C17),PlotData!Q17+Querkraft!$E$2*$AF$1*Q16,PlotData!$CB$4)</f>
        <v>5</v>
      </c>
      <c r="AU16" s="527">
        <f>IF(ISNUMBER(System!$C17),PlotData!R17+ Querkraft!$E$2*$AF$1*R16,PlotData!$CB$4)</f>
        <v>5</v>
      </c>
      <c r="AV16" s="527">
        <f>IF(ISNUMBER(System!$C17),PlotData!S17+ Querkraft!$E$2*$AF$1*S16,PlotData!$CB$4)</f>
        <v>5</v>
      </c>
      <c r="AW16" s="527">
        <f>IF(ISNUMBER(System!$C17),PlotData!T17+ Querkraft!$E$2*$AF$1*T16,PlotData!$CB$4)</f>
        <v>5</v>
      </c>
      <c r="AX16" s="527">
        <f>IF(ISNUMBER(System!$C17),PlotData!U17+ Querkraft!$E$2*$AF$1*U16,PlotData!$CB$4)</f>
        <v>5</v>
      </c>
      <c r="AY16" s="527">
        <f>IF(ISNUMBER(System!$C17),PlotData!V17+ Querkraft!$E$2*$AF$1*V16,PlotData!$CB$4)</f>
        <v>5</v>
      </c>
      <c r="AZ16" s="527">
        <f>IF(ISNUMBER(System!$C17),PlotData!W17+ Querkraft!$E$2*$AF$1*W16,PlotData!$CB$4)</f>
        <v>5</v>
      </c>
      <c r="BA16" s="527">
        <f>IF(ISNUMBER(System!$C17),PlotData!X17+Querkraft!$E$2* $AF$1*X16,PlotData!$CB$4)</f>
        <v>5</v>
      </c>
      <c r="BB16" s="562">
        <f>IF(ISNUMBER(System!$C17),PlotData!Y17+Querkraft!$E$2*$AF$1*Y16,PlotData!$CB$4)</f>
        <v>5</v>
      </c>
      <c r="BC16" s="561">
        <f>IF(ISNUMBER(System!$C17),PlotData!Y17, PlotData!CB$4)</f>
        <v>5</v>
      </c>
      <c r="BD16" s="527">
        <f>IF(ISNUMBER(System!$C17),PlotData!O17, PlotData!$CB$4)</f>
        <v>5</v>
      </c>
      <c r="BE16" s="562">
        <f>IF(ISNUMBER(System!$C17), AR16,PlotData!$CB$4)</f>
        <v>5</v>
      </c>
    </row>
    <row r="17" spans="1:57" x14ac:dyDescent="0.25">
      <c r="A17" s="563">
        <v>15</v>
      </c>
      <c r="B17" s="561"/>
      <c r="C17" s="527"/>
      <c r="D17" s="527"/>
      <c r="E17" s="527"/>
      <c r="F17" s="527"/>
      <c r="G17" s="527"/>
      <c r="H17" s="527"/>
      <c r="I17" s="527"/>
      <c r="J17" s="527"/>
      <c r="K17" s="527"/>
      <c r="L17" s="562"/>
      <c r="N17" s="563">
        <v>15</v>
      </c>
      <c r="O17" s="561"/>
      <c r="P17" s="527"/>
      <c r="Q17" s="527"/>
      <c r="R17" s="527"/>
      <c r="S17" s="527"/>
      <c r="T17" s="527"/>
      <c r="U17" s="527"/>
      <c r="V17" s="527"/>
      <c r="W17" s="527"/>
      <c r="X17" s="527"/>
      <c r="Y17" s="562"/>
      <c r="AA17" s="564">
        <v>15</v>
      </c>
      <c r="AB17" s="561">
        <f>IF(ISNUMBER(System!$C18),PlotData!B18+ Querkraft!$E$2*$AF$1*B17,PlotData!$CB$3)</f>
        <v>5</v>
      </c>
      <c r="AC17" s="527">
        <f>IF(ISNUMBER(System!$C18),PlotData!C18+ Querkraft!$E$2*$AF$1*C17,PlotData!$CB$3)</f>
        <v>5</v>
      </c>
      <c r="AD17" s="527">
        <f>IF(ISNUMBER(System!$C18),PlotData!D18+ Querkraft!$E$2*$AF$1*D17,PlotData!$CB$3)</f>
        <v>5</v>
      </c>
      <c r="AE17" s="527">
        <f>IF(ISNUMBER(System!$C18),PlotData!E18+ Querkraft!$E$2*$AF$1*E17,PlotData!$CB$3)</f>
        <v>5</v>
      </c>
      <c r="AF17" s="527">
        <f>IF(ISNUMBER(System!$C18),PlotData!F18+Querkraft!$E$2* $AF$1*F17,PlotData!$CB$3)</f>
        <v>5</v>
      </c>
      <c r="AG17" s="527">
        <f>IF(ISNUMBER(System!$C18),PlotData!G18+ Querkraft!$E$2*$AF$1*G17,PlotData!$CB$3)</f>
        <v>5</v>
      </c>
      <c r="AH17" s="527">
        <f>IF(ISNUMBER(System!$C18),PlotData!H18+Querkraft!$E$2* $AF$1*H17,PlotData!$CB$3)</f>
        <v>5</v>
      </c>
      <c r="AI17" s="527">
        <f>IF(ISNUMBER(System!$C18),PlotData!I18+ Querkraft!$E$2*$AF$1*I17,PlotData!$CB$3)</f>
        <v>5</v>
      </c>
      <c r="AJ17" s="527">
        <f>IF(ISNUMBER(System!$C18),PlotData!J18+Querkraft!$E$2*$AF$1*J17,PlotData!$CB$3)</f>
        <v>5</v>
      </c>
      <c r="AK17" s="527">
        <f>IF(ISNUMBER(System!$C18),PlotData!K18+ Querkraft!$E$2*$AF$1*K17,PlotData!$CB$3)</f>
        <v>5</v>
      </c>
      <c r="AL17" s="562">
        <f>IF(ISNUMBER(System!$C18),PlotData!L18+ Querkraft!$E$2*$AF$1*L17,PlotData!$CB$3)</f>
        <v>5</v>
      </c>
      <c r="AM17" s="561">
        <f>IF(ISNUMBER(System!$C18),PlotData!L18,PlotData!$CB$3)</f>
        <v>5</v>
      </c>
      <c r="AN17" s="527">
        <f>IF(ISNUMBER(System!$C18),PlotData!B18,PlotData!$CB$3)</f>
        <v>5</v>
      </c>
      <c r="AO17" s="444">
        <f>IF(ISNUMBER(System!$C18),AB17,PlotData!$CB$3)</f>
        <v>5</v>
      </c>
      <c r="AQ17" s="563">
        <v>15</v>
      </c>
      <c r="AR17" s="602">
        <f>IF(ISNUMBER(System!$C18),PlotData!O18+ Querkraft!$E$2*$AF$1*O17,PlotData!$CB$4)</f>
        <v>5</v>
      </c>
      <c r="AS17" s="527">
        <f>IF(ISNUMBER(System!$C18),PlotData!P18+Querkraft!$E$2* $AF$1*P17,PlotData!$CB$4)</f>
        <v>5</v>
      </c>
      <c r="AT17" s="527">
        <f>IF(ISNUMBER(System!$C18),PlotData!Q18+Querkraft!$E$2*$AF$1*Q17,PlotData!$CB$4)</f>
        <v>5</v>
      </c>
      <c r="AU17" s="527">
        <f>IF(ISNUMBER(System!$C18),PlotData!R18+ Querkraft!$E$2*$AF$1*R17,PlotData!$CB$4)</f>
        <v>5</v>
      </c>
      <c r="AV17" s="527">
        <f>IF(ISNUMBER(System!$C18),PlotData!S18+ Querkraft!$E$2*$AF$1*S17,PlotData!$CB$4)</f>
        <v>5</v>
      </c>
      <c r="AW17" s="527">
        <f>IF(ISNUMBER(System!$C18),PlotData!T18+ Querkraft!$E$2*$AF$1*T17,PlotData!$CB$4)</f>
        <v>5</v>
      </c>
      <c r="AX17" s="527">
        <f>IF(ISNUMBER(System!$C18),PlotData!U18+ Querkraft!$E$2*$AF$1*U17,PlotData!$CB$4)</f>
        <v>5</v>
      </c>
      <c r="AY17" s="527">
        <f>IF(ISNUMBER(System!$C18),PlotData!V18+ Querkraft!$E$2*$AF$1*V17,PlotData!$CB$4)</f>
        <v>5</v>
      </c>
      <c r="AZ17" s="527">
        <f>IF(ISNUMBER(System!$C18),PlotData!W18+ Querkraft!$E$2*$AF$1*W17,PlotData!$CB$4)</f>
        <v>5</v>
      </c>
      <c r="BA17" s="527">
        <f>IF(ISNUMBER(System!$C18),PlotData!X18+Querkraft!$E$2* $AF$1*X17,PlotData!$CB$4)</f>
        <v>5</v>
      </c>
      <c r="BB17" s="562">
        <f>IF(ISNUMBER(System!$C18),PlotData!Y18+Querkraft!$E$2*$AF$1*Y17,PlotData!$CB$4)</f>
        <v>5</v>
      </c>
      <c r="BC17" s="561">
        <f>IF(ISNUMBER(System!$C18),PlotData!Y18, PlotData!CB$4)</f>
        <v>5</v>
      </c>
      <c r="BD17" s="527">
        <f>IF(ISNUMBER(System!$C18),PlotData!O18, PlotData!$CB$4)</f>
        <v>5</v>
      </c>
      <c r="BE17" s="562">
        <f>IF(ISNUMBER(System!$C18), AR17,PlotData!$CB$4)</f>
        <v>5</v>
      </c>
    </row>
    <row r="18" spans="1:57" x14ac:dyDescent="0.25">
      <c r="A18" s="563">
        <v>16</v>
      </c>
      <c r="B18" s="561"/>
      <c r="C18" s="527"/>
      <c r="D18" s="527"/>
      <c r="E18" s="527"/>
      <c r="F18" s="527"/>
      <c r="G18" s="527"/>
      <c r="H18" s="527"/>
      <c r="I18" s="527"/>
      <c r="J18" s="527"/>
      <c r="K18" s="527"/>
      <c r="L18" s="562"/>
      <c r="N18" s="563">
        <v>16</v>
      </c>
      <c r="O18" s="561"/>
      <c r="P18" s="527"/>
      <c r="Q18" s="527"/>
      <c r="R18" s="527"/>
      <c r="S18" s="527"/>
      <c r="T18" s="527"/>
      <c r="U18" s="527"/>
      <c r="V18" s="527"/>
      <c r="W18" s="527"/>
      <c r="X18" s="527"/>
      <c r="Y18" s="562"/>
      <c r="AA18" s="564">
        <v>16</v>
      </c>
      <c r="AB18" s="561">
        <f>IF(ISNUMBER(System!$C19),PlotData!B19+ Querkraft!$E$2*$AF$1*B18,PlotData!$CB$3)</f>
        <v>5</v>
      </c>
      <c r="AC18" s="527">
        <f>IF(ISNUMBER(System!$C19),PlotData!C19+ Querkraft!$E$2*$AF$1*C18,PlotData!$CB$3)</f>
        <v>5</v>
      </c>
      <c r="AD18" s="527">
        <f>IF(ISNUMBER(System!$C19),PlotData!D19+ Querkraft!$E$2*$AF$1*D18,PlotData!$CB$3)</f>
        <v>5</v>
      </c>
      <c r="AE18" s="527">
        <f>IF(ISNUMBER(System!$C19),PlotData!E19+ Querkraft!$E$2*$AF$1*E18,PlotData!$CB$3)</f>
        <v>5</v>
      </c>
      <c r="AF18" s="527">
        <f>IF(ISNUMBER(System!$C19),PlotData!F19+Querkraft!$E$2* $AF$1*F18,PlotData!$CB$3)</f>
        <v>5</v>
      </c>
      <c r="AG18" s="527">
        <f>IF(ISNUMBER(System!$C19),PlotData!G19+ Querkraft!$E$2*$AF$1*G18,PlotData!$CB$3)</f>
        <v>5</v>
      </c>
      <c r="AH18" s="527">
        <f>IF(ISNUMBER(System!$C19),PlotData!H19+Querkraft!$E$2* $AF$1*H18,PlotData!$CB$3)</f>
        <v>5</v>
      </c>
      <c r="AI18" s="527">
        <f>IF(ISNUMBER(System!$C19),PlotData!I19+ Querkraft!$E$2*$AF$1*I18,PlotData!$CB$3)</f>
        <v>5</v>
      </c>
      <c r="AJ18" s="527">
        <f>IF(ISNUMBER(System!$C19),PlotData!J19+Querkraft!$E$2*$AF$1*J18,PlotData!$CB$3)</f>
        <v>5</v>
      </c>
      <c r="AK18" s="527">
        <f>IF(ISNUMBER(System!$C19),PlotData!K19+ Querkraft!$E$2*$AF$1*K18,PlotData!$CB$3)</f>
        <v>5</v>
      </c>
      <c r="AL18" s="562">
        <f>IF(ISNUMBER(System!$C19),PlotData!L19+ Querkraft!$E$2*$AF$1*L18,PlotData!$CB$3)</f>
        <v>5</v>
      </c>
      <c r="AM18" s="561">
        <f>IF(ISNUMBER(System!$C19),PlotData!L19,PlotData!$CB$3)</f>
        <v>5</v>
      </c>
      <c r="AN18" s="527">
        <f>IF(ISNUMBER(System!$C19),PlotData!B19,PlotData!$CB$3)</f>
        <v>5</v>
      </c>
      <c r="AO18" s="444">
        <f>IF(ISNUMBER(System!$C19),AB18,PlotData!$CB$3)</f>
        <v>5</v>
      </c>
      <c r="AQ18" s="563">
        <v>16</v>
      </c>
      <c r="AR18" s="602">
        <f>IF(ISNUMBER(System!$C19),PlotData!O19+ Querkraft!$E$2*$AF$1*O18,PlotData!$CB$4)</f>
        <v>5</v>
      </c>
      <c r="AS18" s="527">
        <f>IF(ISNUMBER(System!$C19),PlotData!P19+Querkraft!$E$2* $AF$1*P18,PlotData!$CB$4)</f>
        <v>5</v>
      </c>
      <c r="AT18" s="527">
        <f>IF(ISNUMBER(System!$C19),PlotData!Q19+Querkraft!$E$2*$AF$1*Q18,PlotData!$CB$4)</f>
        <v>5</v>
      </c>
      <c r="AU18" s="527">
        <f>IF(ISNUMBER(System!$C19),PlotData!R19+ Querkraft!$E$2*$AF$1*R18,PlotData!$CB$4)</f>
        <v>5</v>
      </c>
      <c r="AV18" s="527">
        <f>IF(ISNUMBER(System!$C19),PlotData!S19+ Querkraft!$E$2*$AF$1*S18,PlotData!$CB$4)</f>
        <v>5</v>
      </c>
      <c r="AW18" s="527">
        <f>IF(ISNUMBER(System!$C19),PlotData!T19+ Querkraft!$E$2*$AF$1*T18,PlotData!$CB$4)</f>
        <v>5</v>
      </c>
      <c r="AX18" s="527">
        <f>IF(ISNUMBER(System!$C19),PlotData!U19+ Querkraft!$E$2*$AF$1*U18,PlotData!$CB$4)</f>
        <v>5</v>
      </c>
      <c r="AY18" s="527">
        <f>IF(ISNUMBER(System!$C19),PlotData!V19+ Querkraft!$E$2*$AF$1*V18,PlotData!$CB$4)</f>
        <v>5</v>
      </c>
      <c r="AZ18" s="527">
        <f>IF(ISNUMBER(System!$C19),PlotData!W19+ Querkraft!$E$2*$AF$1*W18,PlotData!$CB$4)</f>
        <v>5</v>
      </c>
      <c r="BA18" s="527">
        <f>IF(ISNUMBER(System!$C19),PlotData!X19+Querkraft!$E$2* $AF$1*X18,PlotData!$CB$4)</f>
        <v>5</v>
      </c>
      <c r="BB18" s="562">
        <f>IF(ISNUMBER(System!$C19),PlotData!Y19+Querkraft!$E$2*$AF$1*Y18,PlotData!$CB$4)</f>
        <v>5</v>
      </c>
      <c r="BC18" s="561">
        <f>IF(ISNUMBER(System!$C19),PlotData!Y19, PlotData!CB$4)</f>
        <v>5</v>
      </c>
      <c r="BD18" s="527">
        <f>IF(ISNUMBER(System!$C19),PlotData!O19, PlotData!$CB$4)</f>
        <v>5</v>
      </c>
      <c r="BE18" s="562">
        <f>IF(ISNUMBER(System!$C19), AR18,PlotData!$CB$4)</f>
        <v>5</v>
      </c>
    </row>
    <row r="19" spans="1:57" x14ac:dyDescent="0.25">
      <c r="A19" s="563">
        <v>17</v>
      </c>
      <c r="B19" s="561"/>
      <c r="C19" s="527"/>
      <c r="D19" s="527"/>
      <c r="E19" s="527"/>
      <c r="F19" s="527"/>
      <c r="G19" s="527"/>
      <c r="H19" s="527"/>
      <c r="I19" s="527"/>
      <c r="J19" s="527"/>
      <c r="K19" s="527"/>
      <c r="L19" s="562"/>
      <c r="N19" s="563">
        <v>17</v>
      </c>
      <c r="O19" s="561"/>
      <c r="P19" s="527"/>
      <c r="Q19" s="527"/>
      <c r="R19" s="527"/>
      <c r="S19" s="527"/>
      <c r="T19" s="527"/>
      <c r="U19" s="527"/>
      <c r="V19" s="527"/>
      <c r="W19" s="527"/>
      <c r="X19" s="527"/>
      <c r="Y19" s="562"/>
      <c r="AA19" s="564">
        <v>17</v>
      </c>
      <c r="AB19" s="561">
        <f>IF(ISNUMBER(System!$C20),PlotData!B20+ Querkraft!$E$2*$AF$1*B19,PlotData!$CB$3)</f>
        <v>5</v>
      </c>
      <c r="AC19" s="527">
        <f>IF(ISNUMBER(System!$C20),PlotData!C20+ Querkraft!$E$2*$AF$1*C19,PlotData!$CB$3)</f>
        <v>5</v>
      </c>
      <c r="AD19" s="527">
        <f>IF(ISNUMBER(System!$C20),PlotData!D20+ Querkraft!$E$2*$AF$1*D19,PlotData!$CB$3)</f>
        <v>5</v>
      </c>
      <c r="AE19" s="527">
        <f>IF(ISNUMBER(System!$C20),PlotData!E20+ Querkraft!$E$2*$AF$1*E19,PlotData!$CB$3)</f>
        <v>5</v>
      </c>
      <c r="AF19" s="527">
        <f>IF(ISNUMBER(System!$C20),PlotData!F20+Querkraft!$E$2* $AF$1*F19,PlotData!$CB$3)</f>
        <v>5</v>
      </c>
      <c r="AG19" s="527">
        <f>IF(ISNUMBER(System!$C20),PlotData!G20+ Querkraft!$E$2*$AF$1*G19,PlotData!$CB$3)</f>
        <v>5</v>
      </c>
      <c r="AH19" s="527">
        <f>IF(ISNUMBER(System!$C20),PlotData!H20+Querkraft!$E$2* $AF$1*H19,PlotData!$CB$3)</f>
        <v>5</v>
      </c>
      <c r="AI19" s="527">
        <f>IF(ISNUMBER(System!$C20),PlotData!I20+ Querkraft!$E$2*$AF$1*I19,PlotData!$CB$3)</f>
        <v>5</v>
      </c>
      <c r="AJ19" s="527">
        <f>IF(ISNUMBER(System!$C20),PlotData!J20+Querkraft!$E$2*$AF$1*J19,PlotData!$CB$3)</f>
        <v>5</v>
      </c>
      <c r="AK19" s="527">
        <f>IF(ISNUMBER(System!$C20),PlotData!K20+ Querkraft!$E$2*$AF$1*K19,PlotData!$CB$3)</f>
        <v>5</v>
      </c>
      <c r="AL19" s="562">
        <f>IF(ISNUMBER(System!$C20),PlotData!L20+ Querkraft!$E$2*$AF$1*L19,PlotData!$CB$3)</f>
        <v>5</v>
      </c>
      <c r="AM19" s="561">
        <f>IF(ISNUMBER(System!$C20),PlotData!L20,PlotData!$CB$3)</f>
        <v>5</v>
      </c>
      <c r="AN19" s="527">
        <f>IF(ISNUMBER(System!$C20),PlotData!B20,PlotData!$CB$3)</f>
        <v>5</v>
      </c>
      <c r="AO19" s="444">
        <f>IF(ISNUMBER(System!$C20),AB19,PlotData!$CB$3)</f>
        <v>5</v>
      </c>
      <c r="AQ19" s="563">
        <v>17</v>
      </c>
      <c r="AR19" s="602">
        <f>IF(ISNUMBER(System!$C20),PlotData!O20+ Querkraft!$E$2*$AF$1*O19,PlotData!$CB$4)</f>
        <v>5</v>
      </c>
      <c r="AS19" s="527">
        <f>IF(ISNUMBER(System!$C20),PlotData!P20+Querkraft!$E$2* $AF$1*P19,PlotData!$CB$4)</f>
        <v>5</v>
      </c>
      <c r="AT19" s="527">
        <f>IF(ISNUMBER(System!$C20),PlotData!Q20+Querkraft!$E$2*$AF$1*Q19,PlotData!$CB$4)</f>
        <v>5</v>
      </c>
      <c r="AU19" s="527">
        <f>IF(ISNUMBER(System!$C20),PlotData!R20+ Querkraft!$E$2*$AF$1*R19,PlotData!$CB$4)</f>
        <v>5</v>
      </c>
      <c r="AV19" s="527">
        <f>IF(ISNUMBER(System!$C20),PlotData!S20+ Querkraft!$E$2*$AF$1*S19,PlotData!$CB$4)</f>
        <v>5</v>
      </c>
      <c r="AW19" s="527">
        <f>IF(ISNUMBER(System!$C20),PlotData!T20+ Querkraft!$E$2*$AF$1*T19,PlotData!$CB$4)</f>
        <v>5</v>
      </c>
      <c r="AX19" s="527">
        <f>IF(ISNUMBER(System!$C20),PlotData!U20+ Querkraft!$E$2*$AF$1*U19,PlotData!$CB$4)</f>
        <v>5</v>
      </c>
      <c r="AY19" s="527">
        <f>IF(ISNUMBER(System!$C20),PlotData!V20+ Querkraft!$E$2*$AF$1*V19,PlotData!$CB$4)</f>
        <v>5</v>
      </c>
      <c r="AZ19" s="527">
        <f>IF(ISNUMBER(System!$C20),PlotData!W20+ Querkraft!$E$2*$AF$1*W19,PlotData!$CB$4)</f>
        <v>5</v>
      </c>
      <c r="BA19" s="527">
        <f>IF(ISNUMBER(System!$C20),PlotData!X20+Querkraft!$E$2* $AF$1*X19,PlotData!$CB$4)</f>
        <v>5</v>
      </c>
      <c r="BB19" s="562">
        <f>IF(ISNUMBER(System!$C20),PlotData!Y20+Querkraft!$E$2*$AF$1*Y19,PlotData!$CB$4)</f>
        <v>5</v>
      </c>
      <c r="BC19" s="561">
        <f>IF(ISNUMBER(System!$C20),PlotData!Y20, PlotData!CB$4)</f>
        <v>5</v>
      </c>
      <c r="BD19" s="527">
        <f>IF(ISNUMBER(System!$C20),PlotData!O20, PlotData!$CB$4)</f>
        <v>5</v>
      </c>
      <c r="BE19" s="562">
        <f>IF(ISNUMBER(System!$C20), AR19,PlotData!$CB$4)</f>
        <v>5</v>
      </c>
    </row>
    <row r="20" spans="1:57" x14ac:dyDescent="0.25">
      <c r="A20" s="563">
        <v>18</v>
      </c>
      <c r="B20" s="561"/>
      <c r="C20" s="527"/>
      <c r="D20" s="527"/>
      <c r="E20" s="527"/>
      <c r="F20" s="527"/>
      <c r="G20" s="527"/>
      <c r="H20" s="527"/>
      <c r="I20" s="527"/>
      <c r="J20" s="527"/>
      <c r="K20" s="527"/>
      <c r="L20" s="562"/>
      <c r="N20" s="563">
        <v>18</v>
      </c>
      <c r="O20" s="561"/>
      <c r="P20" s="527"/>
      <c r="Q20" s="527"/>
      <c r="R20" s="527"/>
      <c r="S20" s="527"/>
      <c r="T20" s="527"/>
      <c r="U20" s="527"/>
      <c r="V20" s="527"/>
      <c r="W20" s="527"/>
      <c r="X20" s="527"/>
      <c r="Y20" s="562"/>
      <c r="AA20" s="564">
        <v>18</v>
      </c>
      <c r="AB20" s="561">
        <f>IF(ISNUMBER(System!$C21),PlotData!B21+ Querkraft!$E$2*$AF$1*B20,PlotData!$CB$3)</f>
        <v>5</v>
      </c>
      <c r="AC20" s="527">
        <f>IF(ISNUMBER(System!$C21),PlotData!C21+ Querkraft!$E$2*$AF$1*C20,PlotData!$CB$3)</f>
        <v>5</v>
      </c>
      <c r="AD20" s="527">
        <f>IF(ISNUMBER(System!$C21),PlotData!D21+ Querkraft!$E$2*$AF$1*D20,PlotData!$CB$3)</f>
        <v>5</v>
      </c>
      <c r="AE20" s="527">
        <f>IF(ISNUMBER(System!$C21),PlotData!E21+ Querkraft!$E$2*$AF$1*E20,PlotData!$CB$3)</f>
        <v>5</v>
      </c>
      <c r="AF20" s="527">
        <f>IF(ISNUMBER(System!$C21),PlotData!F21+Querkraft!$E$2* $AF$1*F20,PlotData!$CB$3)</f>
        <v>5</v>
      </c>
      <c r="AG20" s="527">
        <f>IF(ISNUMBER(System!$C21),PlotData!G21+ Querkraft!$E$2*$AF$1*G20,PlotData!$CB$3)</f>
        <v>5</v>
      </c>
      <c r="AH20" s="527">
        <f>IF(ISNUMBER(System!$C21),PlotData!H21+Querkraft!$E$2* $AF$1*H20,PlotData!$CB$3)</f>
        <v>5</v>
      </c>
      <c r="AI20" s="527">
        <f>IF(ISNUMBER(System!$C21),PlotData!I21+ Querkraft!$E$2*$AF$1*I20,PlotData!$CB$3)</f>
        <v>5</v>
      </c>
      <c r="AJ20" s="527">
        <f>IF(ISNUMBER(System!$C21),PlotData!J21+Querkraft!$E$2*$AF$1*J20,PlotData!$CB$3)</f>
        <v>5</v>
      </c>
      <c r="AK20" s="527">
        <f>IF(ISNUMBER(System!$C21),PlotData!K21+ Querkraft!$E$2*$AF$1*K20,PlotData!$CB$3)</f>
        <v>5</v>
      </c>
      <c r="AL20" s="562">
        <f>IF(ISNUMBER(System!$C21),PlotData!L21+ Querkraft!$E$2*$AF$1*L20,PlotData!$CB$3)</f>
        <v>5</v>
      </c>
      <c r="AM20" s="561">
        <f>IF(ISNUMBER(System!$C21),PlotData!L21,PlotData!$CB$3)</f>
        <v>5</v>
      </c>
      <c r="AN20" s="527">
        <f>IF(ISNUMBER(System!$C21),PlotData!B21,PlotData!$CB$3)</f>
        <v>5</v>
      </c>
      <c r="AO20" s="444">
        <f>IF(ISNUMBER(System!$C21),AB20,PlotData!$CB$3)</f>
        <v>5</v>
      </c>
      <c r="AQ20" s="563">
        <v>18</v>
      </c>
      <c r="AR20" s="602">
        <f>IF(ISNUMBER(System!$C21),PlotData!O21+ Querkraft!$E$2*$AF$1*O20,PlotData!$CB$4)</f>
        <v>5</v>
      </c>
      <c r="AS20" s="527">
        <f>IF(ISNUMBER(System!$C21),PlotData!P21+Querkraft!$E$2* $AF$1*P20,PlotData!$CB$4)</f>
        <v>5</v>
      </c>
      <c r="AT20" s="527">
        <f>IF(ISNUMBER(System!$C21),PlotData!Q21+Querkraft!$E$2*$AF$1*Q20,PlotData!$CB$4)</f>
        <v>5</v>
      </c>
      <c r="AU20" s="527">
        <f>IF(ISNUMBER(System!$C21),PlotData!R21+ Querkraft!$E$2*$AF$1*R20,PlotData!$CB$4)</f>
        <v>5</v>
      </c>
      <c r="AV20" s="527">
        <f>IF(ISNUMBER(System!$C21),PlotData!S21+ Querkraft!$E$2*$AF$1*S20,PlotData!$CB$4)</f>
        <v>5</v>
      </c>
      <c r="AW20" s="527">
        <f>IF(ISNUMBER(System!$C21),PlotData!T21+ Querkraft!$E$2*$AF$1*T20,PlotData!$CB$4)</f>
        <v>5</v>
      </c>
      <c r="AX20" s="527">
        <f>IF(ISNUMBER(System!$C21),PlotData!U21+ Querkraft!$E$2*$AF$1*U20,PlotData!$CB$4)</f>
        <v>5</v>
      </c>
      <c r="AY20" s="527">
        <f>IF(ISNUMBER(System!$C21),PlotData!V21+ Querkraft!$E$2*$AF$1*V20,PlotData!$CB$4)</f>
        <v>5</v>
      </c>
      <c r="AZ20" s="527">
        <f>IF(ISNUMBER(System!$C21),PlotData!W21+ Querkraft!$E$2*$AF$1*W20,PlotData!$CB$4)</f>
        <v>5</v>
      </c>
      <c r="BA20" s="527">
        <f>IF(ISNUMBER(System!$C21),PlotData!X21+Querkraft!$E$2* $AF$1*X20,PlotData!$CB$4)</f>
        <v>5</v>
      </c>
      <c r="BB20" s="562">
        <f>IF(ISNUMBER(System!$C21),PlotData!Y21+Querkraft!$E$2*$AF$1*Y20,PlotData!$CB$4)</f>
        <v>5</v>
      </c>
      <c r="BC20" s="561">
        <f>IF(ISNUMBER(System!$C21),PlotData!Y21, PlotData!CB$4)</f>
        <v>5</v>
      </c>
      <c r="BD20" s="527">
        <f>IF(ISNUMBER(System!$C21),PlotData!O21, PlotData!$CB$4)</f>
        <v>5</v>
      </c>
      <c r="BE20" s="562">
        <f>IF(ISNUMBER(System!$C21), AR20,PlotData!$CB$4)</f>
        <v>5</v>
      </c>
    </row>
    <row r="21" spans="1:57" x14ac:dyDescent="0.25">
      <c r="A21" s="603">
        <v>19</v>
      </c>
      <c r="B21" s="571"/>
      <c r="C21" s="572"/>
      <c r="D21" s="572"/>
      <c r="E21" s="572"/>
      <c r="F21" s="572"/>
      <c r="G21" s="572"/>
      <c r="H21" s="572"/>
      <c r="I21" s="572"/>
      <c r="J21" s="572"/>
      <c r="K21" s="572"/>
      <c r="L21" s="573"/>
      <c r="N21" s="563">
        <v>19</v>
      </c>
      <c r="O21" s="561"/>
      <c r="P21" s="527"/>
      <c r="Q21" s="527"/>
      <c r="R21" s="527"/>
      <c r="S21" s="527"/>
      <c r="T21" s="527"/>
      <c r="U21" s="527"/>
      <c r="V21" s="527"/>
      <c r="W21" s="527"/>
      <c r="X21" s="527"/>
      <c r="Y21" s="562"/>
      <c r="AA21" s="564">
        <v>19</v>
      </c>
      <c r="AB21" s="561">
        <f>IF(ISNUMBER(System!$C22),PlotData!B22+ Querkraft!$E$2*$AF$1*B21,PlotData!$CB$3)</f>
        <v>5</v>
      </c>
      <c r="AC21" s="527">
        <f>IF(ISNUMBER(System!$C22),PlotData!C22+ Querkraft!$E$2*$AF$1*C21,PlotData!$CB$3)</f>
        <v>5</v>
      </c>
      <c r="AD21" s="527">
        <f>IF(ISNUMBER(System!$C22),PlotData!D22+ Querkraft!$E$2*$AF$1*D21,PlotData!$CB$3)</f>
        <v>5</v>
      </c>
      <c r="AE21" s="527">
        <f>IF(ISNUMBER(System!$C22),PlotData!E22+ Querkraft!$E$2*$AF$1*E21,PlotData!$CB$3)</f>
        <v>5</v>
      </c>
      <c r="AF21" s="527">
        <f>IF(ISNUMBER(System!$C22),PlotData!F22+Querkraft!$E$2* $AF$1*F21,PlotData!$CB$3)</f>
        <v>5</v>
      </c>
      <c r="AG21" s="527">
        <f>IF(ISNUMBER(System!$C22),PlotData!G22+ Querkraft!$E$2*$AF$1*G21,PlotData!$CB$3)</f>
        <v>5</v>
      </c>
      <c r="AH21" s="527">
        <f>IF(ISNUMBER(System!$C22),PlotData!H22+Querkraft!$E$2* $AF$1*H21,PlotData!$CB$3)</f>
        <v>5</v>
      </c>
      <c r="AI21" s="527">
        <f>IF(ISNUMBER(System!$C22),PlotData!I22+ Querkraft!$E$2*$AF$1*I21,PlotData!$CB$3)</f>
        <v>5</v>
      </c>
      <c r="AJ21" s="527">
        <f>IF(ISNUMBER(System!$C22),PlotData!J22+Querkraft!$E$2*$AF$1*J21,PlotData!$CB$3)</f>
        <v>5</v>
      </c>
      <c r="AK21" s="527">
        <f>IF(ISNUMBER(System!$C22),PlotData!K22+ Querkraft!$E$2*$AF$1*K21,PlotData!$CB$3)</f>
        <v>5</v>
      </c>
      <c r="AL21" s="562">
        <f>IF(ISNUMBER(System!$C22),PlotData!L22+ Querkraft!$E$2*$AF$1*L21,PlotData!$CB$3)</f>
        <v>5</v>
      </c>
      <c r="AM21" s="561">
        <f>IF(ISNUMBER(System!$C22),PlotData!L22,PlotData!$CB$3)</f>
        <v>5</v>
      </c>
      <c r="AN21" s="527">
        <f>IF(ISNUMBER(System!$C22),PlotData!B22,PlotData!$CB$3)</f>
        <v>5</v>
      </c>
      <c r="AO21" s="444">
        <f>IF(ISNUMBER(System!$C22),AB21,PlotData!$CB$3)</f>
        <v>5</v>
      </c>
      <c r="AQ21" s="563">
        <v>19</v>
      </c>
      <c r="AR21" s="602">
        <f>IF(ISNUMBER(System!$C22),PlotData!O22+ Querkraft!$E$2*$AF$1*O21,PlotData!$CB$4)</f>
        <v>5</v>
      </c>
      <c r="AS21" s="527">
        <f>IF(ISNUMBER(System!$C22),PlotData!P22+Querkraft!$E$2* $AF$1*P21,PlotData!$CB$4)</f>
        <v>5</v>
      </c>
      <c r="AT21" s="527">
        <f>IF(ISNUMBER(System!$C22),PlotData!Q22+Querkraft!$E$2*$AF$1*Q21,PlotData!$CB$4)</f>
        <v>5</v>
      </c>
      <c r="AU21" s="527">
        <f>IF(ISNUMBER(System!$C22),PlotData!R22+ Querkraft!$E$2*$AF$1*R21,PlotData!$CB$4)</f>
        <v>5</v>
      </c>
      <c r="AV21" s="527">
        <f>IF(ISNUMBER(System!$C22),PlotData!S22+ Querkraft!$E$2*$AF$1*S21,PlotData!$CB$4)</f>
        <v>5</v>
      </c>
      <c r="AW21" s="527">
        <f>IF(ISNUMBER(System!$C22),PlotData!T22+ Querkraft!$E$2*$AF$1*T21,PlotData!$CB$4)</f>
        <v>5</v>
      </c>
      <c r="AX21" s="527">
        <f>IF(ISNUMBER(System!$C22),PlotData!U22+ Querkraft!$E$2*$AF$1*U21,PlotData!$CB$4)</f>
        <v>5</v>
      </c>
      <c r="AY21" s="527">
        <f>IF(ISNUMBER(System!$C22),PlotData!V22+ Querkraft!$E$2*$AF$1*V21,PlotData!$CB$4)</f>
        <v>5</v>
      </c>
      <c r="AZ21" s="527">
        <f>IF(ISNUMBER(System!$C22),PlotData!W22+ Querkraft!$E$2*$AF$1*W21,PlotData!$CB$4)</f>
        <v>5</v>
      </c>
      <c r="BA21" s="527">
        <f>IF(ISNUMBER(System!$C22),PlotData!X22+Querkraft!$E$2* $AF$1*X21,PlotData!$CB$4)</f>
        <v>5</v>
      </c>
      <c r="BB21" s="562">
        <f>IF(ISNUMBER(System!$C22),PlotData!Y22+Querkraft!$E$2*$AF$1*Y21,PlotData!$CB$4)</f>
        <v>5</v>
      </c>
      <c r="BC21" s="561">
        <f>IF(ISNUMBER(System!$C22),PlotData!Y22, PlotData!CB$4)</f>
        <v>5</v>
      </c>
      <c r="BD21" s="527">
        <f>IF(ISNUMBER(System!$C22),PlotData!O22, PlotData!$CB$4)</f>
        <v>5</v>
      </c>
      <c r="BE21" s="562">
        <f>IF(ISNUMBER(System!$C22), AR21,PlotData!$CB$4)</f>
        <v>5</v>
      </c>
    </row>
    <row r="22" spans="1:57" x14ac:dyDescent="0.25">
      <c r="A22" s="563">
        <v>20</v>
      </c>
      <c r="B22" s="561"/>
      <c r="C22" s="527"/>
      <c r="D22" s="527"/>
      <c r="E22" s="527"/>
      <c r="F22" s="527"/>
      <c r="G22" s="527"/>
      <c r="H22" s="527"/>
      <c r="I22" s="527"/>
      <c r="J22" s="527"/>
      <c r="K22" s="527"/>
      <c r="L22" s="562"/>
      <c r="N22" s="603">
        <v>20</v>
      </c>
      <c r="O22" s="571"/>
      <c r="P22" s="572"/>
      <c r="Q22" s="572"/>
      <c r="R22" s="572"/>
      <c r="S22" s="572"/>
      <c r="T22" s="572"/>
      <c r="U22" s="572"/>
      <c r="V22" s="572"/>
      <c r="W22" s="572"/>
      <c r="X22" s="572"/>
      <c r="Y22" s="573"/>
      <c r="AA22" s="574">
        <v>20</v>
      </c>
      <c r="AB22" s="561">
        <f>IF(ISNUMBER(System!$C23),PlotData!B23+ Querkraft!$E$2*$AF$1*B22,PlotData!$CB$3)</f>
        <v>5</v>
      </c>
      <c r="AC22" s="527">
        <f>IF(ISNUMBER(System!$C23),PlotData!C23+ Querkraft!$E$2*$AF$1*C22,PlotData!$CB$3)</f>
        <v>5</v>
      </c>
      <c r="AD22" s="527">
        <f>IF(ISNUMBER(System!$C23),PlotData!D23+ Querkraft!$E$2*$AF$1*D22,PlotData!$CB$3)</f>
        <v>5</v>
      </c>
      <c r="AE22" s="527">
        <f>IF(ISNUMBER(System!$C23),PlotData!E23+ Querkraft!$E$2*$AF$1*E22,PlotData!$CB$3)</f>
        <v>5</v>
      </c>
      <c r="AF22" s="527">
        <f>IF(ISNUMBER(System!$C23),PlotData!F23+Querkraft!$E$2* $AF$1*F22,PlotData!$CB$3)</f>
        <v>5</v>
      </c>
      <c r="AG22" s="527">
        <f>IF(ISNUMBER(System!$C23),PlotData!G23+ Querkraft!$E$2*$AF$1*G22,PlotData!$CB$3)</f>
        <v>5</v>
      </c>
      <c r="AH22" s="527">
        <f>IF(ISNUMBER(System!$C23),PlotData!H23+Querkraft!$E$2* $AF$1*H22,PlotData!$CB$3)</f>
        <v>5</v>
      </c>
      <c r="AI22" s="527">
        <f>IF(ISNUMBER(System!$C23),PlotData!I23+ Querkraft!$E$2*$AF$1*I22,PlotData!$CB$3)</f>
        <v>5</v>
      </c>
      <c r="AJ22" s="527">
        <f>IF(ISNUMBER(System!$C23),PlotData!J23+Querkraft!$E$2*$AF$1*J22,PlotData!$CB$3)</f>
        <v>5</v>
      </c>
      <c r="AK22" s="527">
        <f>IF(ISNUMBER(System!$C23),PlotData!K23+ Querkraft!$E$2*$AF$1*K22,PlotData!$CB$3)</f>
        <v>5</v>
      </c>
      <c r="AL22" s="562">
        <f>IF(ISNUMBER(System!$C23),PlotData!L23+ Querkraft!$E$2*$AF$1*L22,PlotData!$CB$3)</f>
        <v>5</v>
      </c>
      <c r="AM22" s="561">
        <f>IF(ISNUMBER(System!$C23),PlotData!L23,PlotData!$CB$3)</f>
        <v>5</v>
      </c>
      <c r="AN22" s="527">
        <f>IF(ISNUMBER(System!$C23),PlotData!B23,PlotData!$CB$3)</f>
        <v>5</v>
      </c>
      <c r="AO22" s="444">
        <f>IF(ISNUMBER(System!$C23),AB22,PlotData!$CB$3)</f>
        <v>5</v>
      </c>
      <c r="AQ22" s="603">
        <v>20</v>
      </c>
      <c r="AR22" s="602">
        <f>IF(ISNUMBER(System!$C23),PlotData!O23+ Querkraft!$E$2*$AF$1*O22,PlotData!$CB$4)</f>
        <v>5</v>
      </c>
      <c r="AS22" s="527">
        <f>IF(ISNUMBER(System!$C23),PlotData!P23+Querkraft!$E$2* $AF$1*P22,PlotData!$CB$4)</f>
        <v>5</v>
      </c>
      <c r="AT22" s="527">
        <f>IF(ISNUMBER(System!$C23),PlotData!Q23+Querkraft!$E$2*$AF$1*Q22,PlotData!$CB$4)</f>
        <v>5</v>
      </c>
      <c r="AU22" s="527">
        <f>IF(ISNUMBER(System!$C23),PlotData!R23+ Querkraft!$E$2*$AF$1*R22,PlotData!$CB$4)</f>
        <v>5</v>
      </c>
      <c r="AV22" s="527">
        <f>IF(ISNUMBER(System!$C23),PlotData!S23+ Querkraft!$E$2*$AF$1*S22,PlotData!$CB$4)</f>
        <v>5</v>
      </c>
      <c r="AW22" s="527">
        <f>IF(ISNUMBER(System!$C23),PlotData!T23+ Querkraft!$E$2*$AF$1*T22,PlotData!$CB$4)</f>
        <v>5</v>
      </c>
      <c r="AX22" s="527">
        <f>IF(ISNUMBER(System!$C23),PlotData!U23+ Querkraft!$E$2*$AF$1*U22,PlotData!$CB$4)</f>
        <v>5</v>
      </c>
      <c r="AY22" s="527">
        <f>IF(ISNUMBER(System!$C23),PlotData!V23+ Querkraft!$E$2*$AF$1*V22,PlotData!$CB$4)</f>
        <v>5</v>
      </c>
      <c r="AZ22" s="527">
        <f>IF(ISNUMBER(System!$C23),PlotData!W23+ Querkraft!$E$2*$AF$1*W22,PlotData!$CB$4)</f>
        <v>5</v>
      </c>
      <c r="BA22" s="527">
        <f>IF(ISNUMBER(System!$C23),PlotData!X23+Querkraft!$E$2* $AF$1*X22,PlotData!$CB$4)</f>
        <v>5</v>
      </c>
      <c r="BB22" s="562">
        <f>IF(ISNUMBER(System!$C23),PlotData!Y23+Querkraft!$E$2*$AF$1*Y22,PlotData!$CB$4)</f>
        <v>5</v>
      </c>
      <c r="BC22" s="561">
        <f>IF(ISNUMBER(System!$C23),PlotData!Y23, PlotData!CB$4)</f>
        <v>5</v>
      </c>
      <c r="BD22" s="527">
        <f>IF(ISNUMBER(System!$C23),PlotData!O23, PlotData!$CB$4)</f>
        <v>5</v>
      </c>
      <c r="BE22" s="562">
        <f>IF(ISNUMBER(System!$C23), AR22,PlotData!$CB$4)</f>
        <v>5</v>
      </c>
    </row>
    <row r="23" spans="1:57" x14ac:dyDescent="0.25">
      <c r="A23" s="604">
        <v>21</v>
      </c>
      <c r="B23" s="561"/>
      <c r="C23" s="527"/>
      <c r="D23" s="527"/>
      <c r="E23" s="527"/>
      <c r="F23" s="527"/>
      <c r="G23" s="527"/>
      <c r="H23" s="527"/>
      <c r="I23" s="527"/>
      <c r="J23" s="527"/>
      <c r="K23" s="527"/>
      <c r="L23" s="562"/>
      <c r="N23" s="604">
        <v>21</v>
      </c>
      <c r="O23" s="561"/>
      <c r="P23" s="527"/>
      <c r="Q23" s="527"/>
      <c r="R23" s="527"/>
      <c r="S23" s="527"/>
      <c r="T23" s="527"/>
      <c r="U23" s="527"/>
      <c r="V23" s="527"/>
      <c r="W23" s="527"/>
      <c r="X23" s="527"/>
      <c r="Y23" s="562"/>
      <c r="AA23" s="575">
        <v>21</v>
      </c>
      <c r="AB23" s="561">
        <f>IF(ISNUMBER(System!$C24),PlotData!B24+ Querkraft!$E$2*$AF$1*B23,PlotData!$CB$3)</f>
        <v>5</v>
      </c>
      <c r="AC23" s="527">
        <f>IF(ISNUMBER(System!$C24),PlotData!C24+ Querkraft!$E$2*$AF$1*C23,PlotData!$CB$3)</f>
        <v>5</v>
      </c>
      <c r="AD23" s="527">
        <f>IF(ISNUMBER(System!$C24),PlotData!D24+ Querkraft!$E$2*$AF$1*D23,PlotData!$CB$3)</f>
        <v>5</v>
      </c>
      <c r="AE23" s="527">
        <f>IF(ISNUMBER(System!$C24),PlotData!E24+ Querkraft!$E$2*$AF$1*E23,PlotData!$CB$3)</f>
        <v>5</v>
      </c>
      <c r="AF23" s="527">
        <f>IF(ISNUMBER(System!$C24),PlotData!F24+Querkraft!$E$2* $AF$1*F23,PlotData!$CB$3)</f>
        <v>5</v>
      </c>
      <c r="AG23" s="527">
        <f>IF(ISNUMBER(System!$C24),PlotData!G24+ Querkraft!$E$2*$AF$1*G23,PlotData!$CB$3)</f>
        <v>5</v>
      </c>
      <c r="AH23" s="527">
        <f>IF(ISNUMBER(System!$C24),PlotData!H24+Querkraft!$E$2* $AF$1*H23,PlotData!$CB$3)</f>
        <v>5</v>
      </c>
      <c r="AI23" s="527">
        <f>IF(ISNUMBER(System!$C24),PlotData!I24+ Querkraft!$E$2*$AF$1*I23,PlotData!$CB$3)</f>
        <v>5</v>
      </c>
      <c r="AJ23" s="527">
        <f>IF(ISNUMBER(System!$C24),PlotData!J24+Querkraft!$E$2*$AF$1*J23,PlotData!$CB$3)</f>
        <v>5</v>
      </c>
      <c r="AK23" s="527">
        <f>IF(ISNUMBER(System!$C24),PlotData!K24+ Querkraft!$E$2*$AF$1*K23,PlotData!$CB$3)</f>
        <v>5</v>
      </c>
      <c r="AL23" s="562">
        <f>IF(ISNUMBER(System!$C24),PlotData!L24+ Querkraft!$E$2*$AF$1*L23,PlotData!$CB$3)</f>
        <v>5</v>
      </c>
      <c r="AM23" s="561">
        <f>IF(ISNUMBER(System!$C24),PlotData!L24,PlotData!$CB$3)</f>
        <v>5</v>
      </c>
      <c r="AN23" s="527">
        <f>IF(ISNUMBER(System!$C24),PlotData!B24,PlotData!$CB$3)</f>
        <v>5</v>
      </c>
      <c r="AO23" s="444">
        <f>IF(ISNUMBER(System!$C24),AB23,PlotData!$CB$3)</f>
        <v>5</v>
      </c>
      <c r="AQ23" s="604">
        <v>21</v>
      </c>
      <c r="AR23" s="602">
        <f>IF(ISNUMBER(System!$C24),PlotData!O24+ Querkraft!$E$2*$AF$1*O23,PlotData!$CB$4)</f>
        <v>5</v>
      </c>
      <c r="AS23" s="527">
        <f>IF(ISNUMBER(System!$C24),PlotData!P24+Querkraft!$E$2* $AF$1*P23,PlotData!$CB$4)</f>
        <v>5</v>
      </c>
      <c r="AT23" s="527">
        <f>IF(ISNUMBER(System!$C24),PlotData!Q24+Querkraft!$E$2*$AF$1*Q23,PlotData!$CB$4)</f>
        <v>5</v>
      </c>
      <c r="AU23" s="527">
        <f>IF(ISNUMBER(System!$C24),PlotData!R24+ Querkraft!$E$2*$AF$1*R23,PlotData!$CB$4)</f>
        <v>5</v>
      </c>
      <c r="AV23" s="527">
        <f>IF(ISNUMBER(System!$C24),PlotData!S24+ Querkraft!$E$2*$AF$1*S23,PlotData!$CB$4)</f>
        <v>5</v>
      </c>
      <c r="AW23" s="527">
        <f>IF(ISNUMBER(System!$C24),PlotData!T24+ Querkraft!$E$2*$AF$1*T23,PlotData!$CB$4)</f>
        <v>5</v>
      </c>
      <c r="AX23" s="527">
        <f>IF(ISNUMBER(System!$C24),PlotData!U24+ Querkraft!$E$2*$AF$1*U23,PlotData!$CB$4)</f>
        <v>5</v>
      </c>
      <c r="AY23" s="527">
        <f>IF(ISNUMBER(System!$C24),PlotData!V24+ Querkraft!$E$2*$AF$1*V23,PlotData!$CB$4)</f>
        <v>5</v>
      </c>
      <c r="AZ23" s="527">
        <f>IF(ISNUMBER(System!$C24),PlotData!W24+ Querkraft!$E$2*$AF$1*W23,PlotData!$CB$4)</f>
        <v>5</v>
      </c>
      <c r="BA23" s="527">
        <f>IF(ISNUMBER(System!$C24),PlotData!X24+Querkraft!$E$2* $AF$1*X23,PlotData!$CB$4)</f>
        <v>5</v>
      </c>
      <c r="BB23" s="562">
        <f>IF(ISNUMBER(System!$C24),PlotData!Y24+Querkraft!$E$2*$AF$1*Y23,PlotData!$CB$4)</f>
        <v>5</v>
      </c>
      <c r="BC23" s="561">
        <f>IF(ISNUMBER(System!$C24),PlotData!Y24, PlotData!CB$4)</f>
        <v>5</v>
      </c>
      <c r="BD23" s="527">
        <f>IF(ISNUMBER(System!$C24),PlotData!O24, PlotData!$CB$4)</f>
        <v>5</v>
      </c>
      <c r="BE23" s="562">
        <f>IF(ISNUMBER(System!$C24), AR23,PlotData!$CB$4)</f>
        <v>5</v>
      </c>
    </row>
    <row r="24" spans="1:57" x14ac:dyDescent="0.25">
      <c r="A24" s="604">
        <v>22</v>
      </c>
      <c r="B24" s="561"/>
      <c r="C24" s="527"/>
      <c r="D24" s="527"/>
      <c r="E24" s="527"/>
      <c r="F24" s="527"/>
      <c r="G24" s="527"/>
      <c r="H24" s="527"/>
      <c r="I24" s="527"/>
      <c r="J24" s="527"/>
      <c r="K24" s="527"/>
      <c r="L24" s="562"/>
      <c r="N24" s="604">
        <v>22</v>
      </c>
      <c r="O24" s="561"/>
      <c r="P24" s="527"/>
      <c r="Q24" s="527"/>
      <c r="R24" s="527"/>
      <c r="S24" s="527"/>
      <c r="T24" s="527"/>
      <c r="U24" s="527"/>
      <c r="V24" s="527"/>
      <c r="W24" s="527"/>
      <c r="X24" s="527"/>
      <c r="Y24" s="562"/>
      <c r="AA24" s="575">
        <v>22</v>
      </c>
      <c r="AB24" s="561">
        <f>IF(ISNUMBER(System!$C25),PlotData!B25+ Querkraft!$E$2*$AF$1*B24,PlotData!$CB$3)</f>
        <v>5</v>
      </c>
      <c r="AC24" s="527">
        <f>IF(ISNUMBER(System!$C25),PlotData!C25+ Querkraft!$E$2*$AF$1*C24,PlotData!$CB$3)</f>
        <v>5</v>
      </c>
      <c r="AD24" s="527">
        <f>IF(ISNUMBER(System!$C25),PlotData!D25+ Querkraft!$E$2*$AF$1*D24,PlotData!$CB$3)</f>
        <v>5</v>
      </c>
      <c r="AE24" s="527">
        <f>IF(ISNUMBER(System!$C25),PlotData!E25+ Querkraft!$E$2*$AF$1*E24,PlotData!$CB$3)</f>
        <v>5</v>
      </c>
      <c r="AF24" s="527">
        <f>IF(ISNUMBER(System!$C25),PlotData!F25+Querkraft!$E$2* $AF$1*F24,PlotData!$CB$3)</f>
        <v>5</v>
      </c>
      <c r="AG24" s="527">
        <f>IF(ISNUMBER(System!$C25),PlotData!G25+ Querkraft!$E$2*$AF$1*G24,PlotData!$CB$3)</f>
        <v>5</v>
      </c>
      <c r="AH24" s="527">
        <f>IF(ISNUMBER(System!$C25),PlotData!H25+Querkraft!$E$2* $AF$1*H24,PlotData!$CB$3)</f>
        <v>5</v>
      </c>
      <c r="AI24" s="527">
        <f>IF(ISNUMBER(System!$C25),PlotData!I25+ Querkraft!$E$2*$AF$1*I24,PlotData!$CB$3)</f>
        <v>5</v>
      </c>
      <c r="AJ24" s="527">
        <f>IF(ISNUMBER(System!$C25),PlotData!J25+Querkraft!$E$2*$AF$1*J24,PlotData!$CB$3)</f>
        <v>5</v>
      </c>
      <c r="AK24" s="527">
        <f>IF(ISNUMBER(System!$C25),PlotData!K25+ Querkraft!$E$2*$AF$1*K24,PlotData!$CB$3)</f>
        <v>5</v>
      </c>
      <c r="AL24" s="562">
        <f>IF(ISNUMBER(System!$C25),PlotData!L25+ Querkraft!$E$2*$AF$1*L24,PlotData!$CB$3)</f>
        <v>5</v>
      </c>
      <c r="AM24" s="561">
        <f>IF(ISNUMBER(System!$C25),PlotData!L25,PlotData!$CB$3)</f>
        <v>5</v>
      </c>
      <c r="AN24" s="527">
        <f>IF(ISNUMBER(System!$C25),PlotData!B25,PlotData!$CB$3)</f>
        <v>5</v>
      </c>
      <c r="AO24" s="444">
        <f>IF(ISNUMBER(System!$C25),AB24,PlotData!$CB$3)</f>
        <v>5</v>
      </c>
      <c r="AQ24" s="604">
        <v>22</v>
      </c>
      <c r="AR24" s="602">
        <f>IF(ISNUMBER(System!$C25),PlotData!O25+ Querkraft!$E$2*$AF$1*O24,PlotData!$CB$4)</f>
        <v>5</v>
      </c>
      <c r="AS24" s="527">
        <f>IF(ISNUMBER(System!$C25),PlotData!P25+Querkraft!$E$2* $AF$1*P24,PlotData!$CB$4)</f>
        <v>5</v>
      </c>
      <c r="AT24" s="527">
        <f>IF(ISNUMBER(System!$C25),PlotData!Q25+Querkraft!$E$2*$AF$1*Q24,PlotData!$CB$4)</f>
        <v>5</v>
      </c>
      <c r="AU24" s="527">
        <f>IF(ISNUMBER(System!$C25),PlotData!R25+ Querkraft!$E$2*$AF$1*R24,PlotData!$CB$4)</f>
        <v>5</v>
      </c>
      <c r="AV24" s="527">
        <f>IF(ISNUMBER(System!$C25),PlotData!S25+ Querkraft!$E$2*$AF$1*S24,PlotData!$CB$4)</f>
        <v>5</v>
      </c>
      <c r="AW24" s="527">
        <f>IF(ISNUMBER(System!$C25),PlotData!T25+ Querkraft!$E$2*$AF$1*T24,PlotData!$CB$4)</f>
        <v>5</v>
      </c>
      <c r="AX24" s="527">
        <f>IF(ISNUMBER(System!$C25),PlotData!U25+ Querkraft!$E$2*$AF$1*U24,PlotData!$CB$4)</f>
        <v>5</v>
      </c>
      <c r="AY24" s="527">
        <f>IF(ISNUMBER(System!$C25),PlotData!V25+ Querkraft!$E$2*$AF$1*V24,PlotData!$CB$4)</f>
        <v>5</v>
      </c>
      <c r="AZ24" s="527">
        <f>IF(ISNUMBER(System!$C25),PlotData!W25+ Querkraft!$E$2*$AF$1*W24,PlotData!$CB$4)</f>
        <v>5</v>
      </c>
      <c r="BA24" s="527">
        <f>IF(ISNUMBER(System!$C25),PlotData!X25+Querkraft!$E$2* $AF$1*X24,PlotData!$CB$4)</f>
        <v>5</v>
      </c>
      <c r="BB24" s="562">
        <f>IF(ISNUMBER(System!$C25),PlotData!Y25+Querkraft!$E$2*$AF$1*Y24,PlotData!$CB$4)</f>
        <v>5</v>
      </c>
      <c r="BC24" s="561">
        <f>IF(ISNUMBER(System!$C25),PlotData!Y25, PlotData!CB$4)</f>
        <v>5</v>
      </c>
      <c r="BD24" s="527">
        <f>IF(ISNUMBER(System!$C25),PlotData!O25, PlotData!$CB$4)</f>
        <v>5</v>
      </c>
      <c r="BE24" s="562">
        <f>IF(ISNUMBER(System!$C25), AR24,PlotData!$CB$4)</f>
        <v>5</v>
      </c>
    </row>
    <row r="25" spans="1:57" x14ac:dyDescent="0.25">
      <c r="A25" s="604">
        <v>23</v>
      </c>
      <c r="B25" s="561"/>
      <c r="C25" s="527"/>
      <c r="D25" s="527"/>
      <c r="E25" s="527"/>
      <c r="F25" s="527"/>
      <c r="G25" s="527"/>
      <c r="H25" s="527"/>
      <c r="I25" s="527"/>
      <c r="J25" s="527"/>
      <c r="K25" s="527"/>
      <c r="L25" s="562"/>
      <c r="N25" s="604">
        <v>23</v>
      </c>
      <c r="O25" s="561"/>
      <c r="P25" s="527"/>
      <c r="Q25" s="527"/>
      <c r="R25" s="527"/>
      <c r="S25" s="527"/>
      <c r="T25" s="527"/>
      <c r="U25" s="527"/>
      <c r="V25" s="527"/>
      <c r="W25" s="527"/>
      <c r="X25" s="527"/>
      <c r="Y25" s="562"/>
      <c r="AA25" s="575">
        <v>23</v>
      </c>
      <c r="AB25" s="561">
        <f>IF(ISNUMBER(System!$C26),PlotData!B26+ Querkraft!$E$2*$AF$1*B25,PlotData!$CB$3)</f>
        <v>5</v>
      </c>
      <c r="AC25" s="527">
        <f>IF(ISNUMBER(System!$C26),PlotData!C26+ Querkraft!$E$2*$AF$1*C25,PlotData!$CB$3)</f>
        <v>5</v>
      </c>
      <c r="AD25" s="527">
        <f>IF(ISNUMBER(System!$C26),PlotData!D26+ Querkraft!$E$2*$AF$1*D25,PlotData!$CB$3)</f>
        <v>5</v>
      </c>
      <c r="AE25" s="527">
        <f>IF(ISNUMBER(System!$C26),PlotData!E26+ Querkraft!$E$2*$AF$1*E25,PlotData!$CB$3)</f>
        <v>5</v>
      </c>
      <c r="AF25" s="527">
        <f>IF(ISNUMBER(System!$C26),PlotData!F26+Querkraft!$E$2* $AF$1*F25,PlotData!$CB$3)</f>
        <v>5</v>
      </c>
      <c r="AG25" s="527">
        <f>IF(ISNUMBER(System!$C26),PlotData!G26+ Querkraft!$E$2*$AF$1*G25,PlotData!$CB$3)</f>
        <v>5</v>
      </c>
      <c r="AH25" s="527">
        <f>IF(ISNUMBER(System!$C26),PlotData!H26+Querkraft!$E$2* $AF$1*H25,PlotData!$CB$3)</f>
        <v>5</v>
      </c>
      <c r="AI25" s="527">
        <f>IF(ISNUMBER(System!$C26),PlotData!I26+ Querkraft!$E$2*$AF$1*I25,PlotData!$CB$3)</f>
        <v>5</v>
      </c>
      <c r="AJ25" s="527">
        <f>IF(ISNUMBER(System!$C26),PlotData!J26+Querkraft!$E$2*$AF$1*J25,PlotData!$CB$3)</f>
        <v>5</v>
      </c>
      <c r="AK25" s="527">
        <f>IF(ISNUMBER(System!$C26),PlotData!K26+ Querkraft!$E$2*$AF$1*K25,PlotData!$CB$3)</f>
        <v>5</v>
      </c>
      <c r="AL25" s="562">
        <f>IF(ISNUMBER(System!$C26),PlotData!L26+ Querkraft!$E$2*$AF$1*L25,PlotData!$CB$3)</f>
        <v>5</v>
      </c>
      <c r="AM25" s="561">
        <f>IF(ISNUMBER(System!$C26),PlotData!L26,PlotData!$CB$3)</f>
        <v>5</v>
      </c>
      <c r="AN25" s="527">
        <f>IF(ISNUMBER(System!$C26),PlotData!B26,PlotData!$CB$3)</f>
        <v>5</v>
      </c>
      <c r="AO25" s="444">
        <f>IF(ISNUMBER(System!$C26),AB25,PlotData!$CB$3)</f>
        <v>5</v>
      </c>
      <c r="AQ25" s="604">
        <v>23</v>
      </c>
      <c r="AR25" s="602">
        <f>IF(ISNUMBER(System!$C26),PlotData!O26+ Querkraft!$E$2*$AF$1*O25,PlotData!$CB$4)</f>
        <v>5</v>
      </c>
      <c r="AS25" s="527">
        <f>IF(ISNUMBER(System!$C26),PlotData!P26+Querkraft!$E$2* $AF$1*P25,PlotData!$CB$4)</f>
        <v>5</v>
      </c>
      <c r="AT25" s="527">
        <f>IF(ISNUMBER(System!$C26),PlotData!Q26+Querkraft!$E$2*$AF$1*Q25,PlotData!$CB$4)</f>
        <v>5</v>
      </c>
      <c r="AU25" s="527">
        <f>IF(ISNUMBER(System!$C26),PlotData!R26+ Querkraft!$E$2*$AF$1*R25,PlotData!$CB$4)</f>
        <v>5</v>
      </c>
      <c r="AV25" s="527">
        <f>IF(ISNUMBER(System!$C26),PlotData!S26+ Querkraft!$E$2*$AF$1*S25,PlotData!$CB$4)</f>
        <v>5</v>
      </c>
      <c r="AW25" s="527">
        <f>IF(ISNUMBER(System!$C26),PlotData!T26+ Querkraft!$E$2*$AF$1*T25,PlotData!$CB$4)</f>
        <v>5</v>
      </c>
      <c r="AX25" s="527">
        <f>IF(ISNUMBER(System!$C26),PlotData!U26+ Querkraft!$E$2*$AF$1*U25,PlotData!$CB$4)</f>
        <v>5</v>
      </c>
      <c r="AY25" s="527">
        <f>IF(ISNUMBER(System!$C26),PlotData!V26+ Querkraft!$E$2*$AF$1*V25,PlotData!$CB$4)</f>
        <v>5</v>
      </c>
      <c r="AZ25" s="527">
        <f>IF(ISNUMBER(System!$C26),PlotData!W26+ Querkraft!$E$2*$AF$1*W25,PlotData!$CB$4)</f>
        <v>5</v>
      </c>
      <c r="BA25" s="527">
        <f>IF(ISNUMBER(System!$C26),PlotData!X26+Querkraft!$E$2* $AF$1*X25,PlotData!$CB$4)</f>
        <v>5</v>
      </c>
      <c r="BB25" s="562">
        <f>IF(ISNUMBER(System!$C26),PlotData!Y26+Querkraft!$E$2*$AF$1*Y25,PlotData!$CB$4)</f>
        <v>5</v>
      </c>
      <c r="BC25" s="561">
        <f>IF(ISNUMBER(System!$C26),PlotData!Y26, PlotData!CB$4)</f>
        <v>5</v>
      </c>
      <c r="BD25" s="527">
        <f>IF(ISNUMBER(System!$C26),PlotData!O26, PlotData!$CB$4)</f>
        <v>5</v>
      </c>
      <c r="BE25" s="562">
        <f>IF(ISNUMBER(System!$C26), AR25,PlotData!$CB$4)</f>
        <v>5</v>
      </c>
    </row>
    <row r="26" spans="1:57" x14ac:dyDescent="0.25">
      <c r="A26" s="604">
        <v>24</v>
      </c>
      <c r="B26" s="561"/>
      <c r="C26" s="527"/>
      <c r="D26" s="527"/>
      <c r="E26" s="527"/>
      <c r="F26" s="527"/>
      <c r="G26" s="527"/>
      <c r="H26" s="527"/>
      <c r="I26" s="527"/>
      <c r="J26" s="527"/>
      <c r="K26" s="527"/>
      <c r="L26" s="562"/>
      <c r="N26" s="604">
        <v>24</v>
      </c>
      <c r="O26" s="561"/>
      <c r="P26" s="527"/>
      <c r="Q26" s="527"/>
      <c r="R26" s="527"/>
      <c r="S26" s="527"/>
      <c r="T26" s="527"/>
      <c r="U26" s="527"/>
      <c r="V26" s="527"/>
      <c r="W26" s="527"/>
      <c r="X26" s="527"/>
      <c r="Y26" s="562"/>
      <c r="AA26" s="575">
        <v>24</v>
      </c>
      <c r="AB26" s="561">
        <f>IF(ISNUMBER(System!$C27),PlotData!B27+ Querkraft!$E$2*$AF$1*B26,PlotData!$CB$3)</f>
        <v>5</v>
      </c>
      <c r="AC26" s="527">
        <f>IF(ISNUMBER(System!$C27),PlotData!C27+ Querkraft!$E$2*$AF$1*C26,PlotData!$CB$3)</f>
        <v>5</v>
      </c>
      <c r="AD26" s="527">
        <f>IF(ISNUMBER(System!$C27),PlotData!D27+ Querkraft!$E$2*$AF$1*D26,PlotData!$CB$3)</f>
        <v>5</v>
      </c>
      <c r="AE26" s="527">
        <f>IF(ISNUMBER(System!$C27),PlotData!E27+ Querkraft!$E$2*$AF$1*E26,PlotData!$CB$3)</f>
        <v>5</v>
      </c>
      <c r="AF26" s="527">
        <f>IF(ISNUMBER(System!$C27),PlotData!F27+Querkraft!$E$2* $AF$1*F26,PlotData!$CB$3)</f>
        <v>5</v>
      </c>
      <c r="AG26" s="527">
        <f>IF(ISNUMBER(System!$C27),PlotData!G27+ Querkraft!$E$2*$AF$1*G26,PlotData!$CB$3)</f>
        <v>5</v>
      </c>
      <c r="AH26" s="527">
        <f>IF(ISNUMBER(System!$C27),PlotData!H27+Querkraft!$E$2* $AF$1*H26,PlotData!$CB$3)</f>
        <v>5</v>
      </c>
      <c r="AI26" s="527">
        <f>IF(ISNUMBER(System!$C27),PlotData!I27+ Querkraft!$E$2*$AF$1*I26,PlotData!$CB$3)</f>
        <v>5</v>
      </c>
      <c r="AJ26" s="527">
        <f>IF(ISNUMBER(System!$C27),PlotData!J27+Querkraft!$E$2*$AF$1*J26,PlotData!$CB$3)</f>
        <v>5</v>
      </c>
      <c r="AK26" s="527">
        <f>IF(ISNUMBER(System!$C27),PlotData!K27+ Querkraft!$E$2*$AF$1*K26,PlotData!$CB$3)</f>
        <v>5</v>
      </c>
      <c r="AL26" s="562">
        <f>IF(ISNUMBER(System!$C27),PlotData!L27+ Querkraft!$E$2*$AF$1*L26,PlotData!$CB$3)</f>
        <v>5</v>
      </c>
      <c r="AM26" s="561">
        <f>IF(ISNUMBER(System!$C27),PlotData!L27,PlotData!$CB$3)</f>
        <v>5</v>
      </c>
      <c r="AN26" s="527">
        <f>IF(ISNUMBER(System!$C27),PlotData!B27,PlotData!$CB$3)</f>
        <v>5</v>
      </c>
      <c r="AO26" s="444">
        <f>IF(ISNUMBER(System!$C27),AB26,PlotData!$CB$3)</f>
        <v>5</v>
      </c>
      <c r="AQ26" s="604">
        <v>24</v>
      </c>
      <c r="AR26" s="602">
        <f>IF(ISNUMBER(System!$C27),PlotData!O27+ Querkraft!$E$2*$AF$1*O26,PlotData!$CB$4)</f>
        <v>5</v>
      </c>
      <c r="AS26" s="527">
        <f>IF(ISNUMBER(System!$C27),PlotData!P27+Querkraft!$E$2* $AF$1*P26,PlotData!$CB$4)</f>
        <v>5</v>
      </c>
      <c r="AT26" s="527">
        <f>IF(ISNUMBER(System!$C27),PlotData!Q27+Querkraft!$E$2*$AF$1*Q26,PlotData!$CB$4)</f>
        <v>5</v>
      </c>
      <c r="AU26" s="527">
        <f>IF(ISNUMBER(System!$C27),PlotData!R27+ Querkraft!$E$2*$AF$1*R26,PlotData!$CB$4)</f>
        <v>5</v>
      </c>
      <c r="AV26" s="527">
        <f>IF(ISNUMBER(System!$C27),PlotData!S27+ Querkraft!$E$2*$AF$1*S26,PlotData!$CB$4)</f>
        <v>5</v>
      </c>
      <c r="AW26" s="527">
        <f>IF(ISNUMBER(System!$C27),PlotData!T27+ Querkraft!$E$2*$AF$1*T26,PlotData!$CB$4)</f>
        <v>5</v>
      </c>
      <c r="AX26" s="527">
        <f>IF(ISNUMBER(System!$C27),PlotData!U27+ Querkraft!$E$2*$AF$1*U26,PlotData!$CB$4)</f>
        <v>5</v>
      </c>
      <c r="AY26" s="527">
        <f>IF(ISNUMBER(System!$C27),PlotData!V27+ Querkraft!$E$2*$AF$1*V26,PlotData!$CB$4)</f>
        <v>5</v>
      </c>
      <c r="AZ26" s="527">
        <f>IF(ISNUMBER(System!$C27),PlotData!W27+ Querkraft!$E$2*$AF$1*W26,PlotData!$CB$4)</f>
        <v>5</v>
      </c>
      <c r="BA26" s="527">
        <f>IF(ISNUMBER(System!$C27),PlotData!X27+Querkraft!$E$2* $AF$1*X26,PlotData!$CB$4)</f>
        <v>5</v>
      </c>
      <c r="BB26" s="562">
        <f>IF(ISNUMBER(System!$C27),PlotData!Y27+Querkraft!$E$2*$AF$1*Y26,PlotData!$CB$4)</f>
        <v>5</v>
      </c>
      <c r="BC26" s="561">
        <f>IF(ISNUMBER(System!$C27),PlotData!Y27, PlotData!CB$4)</f>
        <v>5</v>
      </c>
      <c r="BD26" s="527">
        <f>IF(ISNUMBER(System!$C27),PlotData!O27, PlotData!$CB$4)</f>
        <v>5</v>
      </c>
      <c r="BE26" s="562">
        <f>IF(ISNUMBER(System!$C27), AR26,PlotData!$CB$4)</f>
        <v>5</v>
      </c>
    </row>
    <row r="27" spans="1:57" x14ac:dyDescent="0.25">
      <c r="A27" s="604">
        <v>25</v>
      </c>
      <c r="B27" s="561"/>
      <c r="C27" s="527"/>
      <c r="D27" s="527"/>
      <c r="E27" s="527"/>
      <c r="F27" s="527"/>
      <c r="G27" s="527"/>
      <c r="H27" s="527"/>
      <c r="I27" s="527"/>
      <c r="J27" s="527"/>
      <c r="K27" s="527"/>
      <c r="L27" s="562"/>
      <c r="N27" s="604">
        <v>25</v>
      </c>
      <c r="O27" s="561"/>
      <c r="P27" s="527"/>
      <c r="Q27" s="527"/>
      <c r="R27" s="527"/>
      <c r="S27" s="527"/>
      <c r="T27" s="527"/>
      <c r="U27" s="527"/>
      <c r="V27" s="527"/>
      <c r="W27" s="527"/>
      <c r="X27" s="527"/>
      <c r="Y27" s="562"/>
      <c r="AA27" s="575">
        <v>25</v>
      </c>
      <c r="AB27" s="561">
        <f>IF(ISNUMBER(System!$C28),PlotData!B28+ Querkraft!$E$2*$AF$1*B27,PlotData!$CB$3)</f>
        <v>5</v>
      </c>
      <c r="AC27" s="527">
        <f>IF(ISNUMBER(System!$C28),PlotData!C28+ Querkraft!$E$2*$AF$1*C27,PlotData!$CB$3)</f>
        <v>5</v>
      </c>
      <c r="AD27" s="527">
        <f>IF(ISNUMBER(System!$C28),PlotData!D28+ Querkraft!$E$2*$AF$1*D27,PlotData!$CB$3)</f>
        <v>5</v>
      </c>
      <c r="AE27" s="527">
        <f>IF(ISNUMBER(System!$C28),PlotData!E28+ Querkraft!$E$2*$AF$1*E27,PlotData!$CB$3)</f>
        <v>5</v>
      </c>
      <c r="AF27" s="527">
        <f>IF(ISNUMBER(System!$C28),PlotData!F28+Querkraft!$E$2* $AF$1*F27,PlotData!$CB$3)</f>
        <v>5</v>
      </c>
      <c r="AG27" s="527">
        <f>IF(ISNUMBER(System!$C28),PlotData!G28+ Querkraft!$E$2*$AF$1*G27,PlotData!$CB$3)</f>
        <v>5</v>
      </c>
      <c r="AH27" s="527">
        <f>IF(ISNUMBER(System!$C28),PlotData!H28+Querkraft!$E$2* $AF$1*H27,PlotData!$CB$3)</f>
        <v>5</v>
      </c>
      <c r="AI27" s="527">
        <f>IF(ISNUMBER(System!$C28),PlotData!I28+ Querkraft!$E$2*$AF$1*I27,PlotData!$CB$3)</f>
        <v>5</v>
      </c>
      <c r="AJ27" s="527">
        <f>IF(ISNUMBER(System!$C28),PlotData!J28+Querkraft!$E$2*$AF$1*J27,PlotData!$CB$3)</f>
        <v>5</v>
      </c>
      <c r="AK27" s="527">
        <f>IF(ISNUMBER(System!$C28),PlotData!K28+ Querkraft!$E$2*$AF$1*K27,PlotData!$CB$3)</f>
        <v>5</v>
      </c>
      <c r="AL27" s="562">
        <f>IF(ISNUMBER(System!$C28),PlotData!L28+ Querkraft!$E$2*$AF$1*L27,PlotData!$CB$3)</f>
        <v>5</v>
      </c>
      <c r="AM27" s="561">
        <f>IF(ISNUMBER(System!$C28),PlotData!L28,PlotData!$CB$3)</f>
        <v>5</v>
      </c>
      <c r="AN27" s="527">
        <f>IF(ISNUMBER(System!$C28),PlotData!B28,PlotData!$CB$3)</f>
        <v>5</v>
      </c>
      <c r="AO27" s="444">
        <f>IF(ISNUMBER(System!$C28),AB27,PlotData!$CB$3)</f>
        <v>5</v>
      </c>
      <c r="AQ27" s="604">
        <v>25</v>
      </c>
      <c r="AR27" s="602">
        <f>IF(ISNUMBER(System!$C28),PlotData!O28+ Querkraft!$E$2*$AF$1*O27,PlotData!$CB$4)</f>
        <v>5</v>
      </c>
      <c r="AS27" s="527">
        <f>IF(ISNUMBER(System!$C28),PlotData!P28+Querkraft!$E$2* $AF$1*P27,PlotData!$CB$4)</f>
        <v>5</v>
      </c>
      <c r="AT27" s="527">
        <f>IF(ISNUMBER(System!$C28),PlotData!Q28+Querkraft!$E$2*$AF$1*Q27,PlotData!$CB$4)</f>
        <v>5</v>
      </c>
      <c r="AU27" s="527">
        <f>IF(ISNUMBER(System!$C28),PlotData!R28+ Querkraft!$E$2*$AF$1*R27,PlotData!$CB$4)</f>
        <v>5</v>
      </c>
      <c r="AV27" s="527">
        <f>IF(ISNUMBER(System!$C28),PlotData!S28+ Querkraft!$E$2*$AF$1*S27,PlotData!$CB$4)</f>
        <v>5</v>
      </c>
      <c r="AW27" s="527">
        <f>IF(ISNUMBER(System!$C28),PlotData!T28+ Querkraft!$E$2*$AF$1*T27,PlotData!$CB$4)</f>
        <v>5</v>
      </c>
      <c r="AX27" s="527">
        <f>IF(ISNUMBER(System!$C28),PlotData!U28+ Querkraft!$E$2*$AF$1*U27,PlotData!$CB$4)</f>
        <v>5</v>
      </c>
      <c r="AY27" s="527">
        <f>IF(ISNUMBER(System!$C28),PlotData!V28+ Querkraft!$E$2*$AF$1*V27,PlotData!$CB$4)</f>
        <v>5</v>
      </c>
      <c r="AZ27" s="527">
        <f>IF(ISNUMBER(System!$C28),PlotData!W28+ Querkraft!$E$2*$AF$1*W27,PlotData!$CB$4)</f>
        <v>5</v>
      </c>
      <c r="BA27" s="527">
        <f>IF(ISNUMBER(System!$C28),PlotData!X28+Querkraft!$E$2* $AF$1*X27,PlotData!$CB$4)</f>
        <v>5</v>
      </c>
      <c r="BB27" s="562">
        <f>IF(ISNUMBER(System!$C28),PlotData!Y28+Querkraft!$E$2*$AF$1*Y27,PlotData!$CB$4)</f>
        <v>5</v>
      </c>
      <c r="BC27" s="561">
        <f>IF(ISNUMBER(System!$C28),PlotData!Y28, PlotData!CB$4)</f>
        <v>5</v>
      </c>
      <c r="BD27" s="527">
        <f>IF(ISNUMBER(System!$C28),PlotData!O28, PlotData!$CB$4)</f>
        <v>5</v>
      </c>
      <c r="BE27" s="562">
        <f>IF(ISNUMBER(System!$C28), AR27,PlotData!$CB$4)</f>
        <v>5</v>
      </c>
    </row>
    <row r="28" spans="1:57" x14ac:dyDescent="0.25">
      <c r="A28" s="604">
        <v>26</v>
      </c>
      <c r="B28" s="561"/>
      <c r="C28" s="527"/>
      <c r="D28" s="527"/>
      <c r="E28" s="527"/>
      <c r="F28" s="527"/>
      <c r="G28" s="527"/>
      <c r="H28" s="527"/>
      <c r="I28" s="527"/>
      <c r="J28" s="527"/>
      <c r="K28" s="527"/>
      <c r="L28" s="562"/>
      <c r="N28" s="604">
        <v>26</v>
      </c>
      <c r="O28" s="561"/>
      <c r="P28" s="527"/>
      <c r="Q28" s="527"/>
      <c r="R28" s="527"/>
      <c r="S28" s="527"/>
      <c r="T28" s="527"/>
      <c r="U28" s="527"/>
      <c r="V28" s="527"/>
      <c r="W28" s="527"/>
      <c r="X28" s="527"/>
      <c r="Y28" s="562"/>
      <c r="AA28" s="575">
        <v>26</v>
      </c>
      <c r="AB28" s="561">
        <f>IF(ISNUMBER(System!$C29),PlotData!B29+ Querkraft!$E$2*$AF$1*B28,PlotData!$CB$3)</f>
        <v>5</v>
      </c>
      <c r="AC28" s="527">
        <f>IF(ISNUMBER(System!$C29),PlotData!C29+ Querkraft!$E$2*$AF$1*C28,PlotData!$CB$3)</f>
        <v>5</v>
      </c>
      <c r="AD28" s="527">
        <f>IF(ISNUMBER(System!$C29),PlotData!D29+ Querkraft!$E$2*$AF$1*D28,PlotData!$CB$3)</f>
        <v>5</v>
      </c>
      <c r="AE28" s="527">
        <f>IF(ISNUMBER(System!$C29),PlotData!E29+ Querkraft!$E$2*$AF$1*E28,PlotData!$CB$3)</f>
        <v>5</v>
      </c>
      <c r="AF28" s="527">
        <f>IF(ISNUMBER(System!$C29),PlotData!F29+Querkraft!$E$2* $AF$1*F28,PlotData!$CB$3)</f>
        <v>5</v>
      </c>
      <c r="AG28" s="527">
        <f>IF(ISNUMBER(System!$C29),PlotData!G29+ Querkraft!$E$2*$AF$1*G28,PlotData!$CB$3)</f>
        <v>5</v>
      </c>
      <c r="AH28" s="527">
        <f>IF(ISNUMBER(System!$C29),PlotData!H29+Querkraft!$E$2* $AF$1*H28,PlotData!$CB$3)</f>
        <v>5</v>
      </c>
      <c r="AI28" s="527">
        <f>IF(ISNUMBER(System!$C29),PlotData!I29+ Querkraft!$E$2*$AF$1*I28,PlotData!$CB$3)</f>
        <v>5</v>
      </c>
      <c r="AJ28" s="527">
        <f>IF(ISNUMBER(System!$C29),PlotData!J29+Querkraft!$E$2*$AF$1*J28,PlotData!$CB$3)</f>
        <v>5</v>
      </c>
      <c r="AK28" s="527">
        <f>IF(ISNUMBER(System!$C29),PlotData!K29+ Querkraft!$E$2*$AF$1*K28,PlotData!$CB$3)</f>
        <v>5</v>
      </c>
      <c r="AL28" s="562">
        <f>IF(ISNUMBER(System!$C29),PlotData!L29+ Querkraft!$E$2*$AF$1*L28,PlotData!$CB$3)</f>
        <v>5</v>
      </c>
      <c r="AM28" s="561">
        <f>IF(ISNUMBER(System!$C29),PlotData!L29,PlotData!$CB$3)</f>
        <v>5</v>
      </c>
      <c r="AN28" s="527">
        <f>IF(ISNUMBER(System!$C29),PlotData!B29,PlotData!$CB$3)</f>
        <v>5</v>
      </c>
      <c r="AO28" s="444">
        <f>IF(ISNUMBER(System!$C29),AB28,PlotData!$CB$3)</f>
        <v>5</v>
      </c>
      <c r="AQ28" s="604">
        <v>26</v>
      </c>
      <c r="AR28" s="602">
        <f>IF(ISNUMBER(System!$C29),PlotData!O29+ Querkraft!$E$2*$AF$1*O28,PlotData!$CB$4)</f>
        <v>5</v>
      </c>
      <c r="AS28" s="527">
        <f>IF(ISNUMBER(System!$C29),PlotData!P29+Querkraft!$E$2* $AF$1*P28,PlotData!$CB$4)</f>
        <v>5</v>
      </c>
      <c r="AT28" s="527">
        <f>IF(ISNUMBER(System!$C29),PlotData!Q29+Querkraft!$E$2*$AF$1*Q28,PlotData!$CB$4)</f>
        <v>5</v>
      </c>
      <c r="AU28" s="527">
        <f>IF(ISNUMBER(System!$C29),PlotData!R29+ Querkraft!$E$2*$AF$1*R28,PlotData!$CB$4)</f>
        <v>5</v>
      </c>
      <c r="AV28" s="527">
        <f>IF(ISNUMBER(System!$C29),PlotData!S29+ Querkraft!$E$2*$AF$1*S28,PlotData!$CB$4)</f>
        <v>5</v>
      </c>
      <c r="AW28" s="527">
        <f>IF(ISNUMBER(System!$C29),PlotData!T29+ Querkraft!$E$2*$AF$1*T28,PlotData!$CB$4)</f>
        <v>5</v>
      </c>
      <c r="AX28" s="527">
        <f>IF(ISNUMBER(System!$C29),PlotData!U29+ Querkraft!$E$2*$AF$1*U28,PlotData!$CB$4)</f>
        <v>5</v>
      </c>
      <c r="AY28" s="527">
        <f>IF(ISNUMBER(System!$C29),PlotData!V29+ Querkraft!$E$2*$AF$1*V28,PlotData!$CB$4)</f>
        <v>5</v>
      </c>
      <c r="AZ28" s="527">
        <f>IF(ISNUMBER(System!$C29),PlotData!W29+ Querkraft!$E$2*$AF$1*W28,PlotData!$CB$4)</f>
        <v>5</v>
      </c>
      <c r="BA28" s="527">
        <f>IF(ISNUMBER(System!$C29),PlotData!X29+Querkraft!$E$2* $AF$1*X28,PlotData!$CB$4)</f>
        <v>5</v>
      </c>
      <c r="BB28" s="562">
        <f>IF(ISNUMBER(System!$C29),PlotData!Y29+Querkraft!$E$2*$AF$1*Y28,PlotData!$CB$4)</f>
        <v>5</v>
      </c>
      <c r="BC28" s="561">
        <f>IF(ISNUMBER(System!$C29),PlotData!Y29, PlotData!CB$4)</f>
        <v>5</v>
      </c>
      <c r="BD28" s="527">
        <f>IF(ISNUMBER(System!$C29),PlotData!O29, PlotData!$CB$4)</f>
        <v>5</v>
      </c>
      <c r="BE28" s="562">
        <f>IF(ISNUMBER(System!$C29), AR28,PlotData!$CB$4)</f>
        <v>5</v>
      </c>
    </row>
    <row r="29" spans="1:57" x14ac:dyDescent="0.25">
      <c r="A29" s="604">
        <v>27</v>
      </c>
      <c r="B29" s="561"/>
      <c r="C29" s="527"/>
      <c r="D29" s="527"/>
      <c r="E29" s="527"/>
      <c r="F29" s="527"/>
      <c r="G29" s="527"/>
      <c r="H29" s="527"/>
      <c r="I29" s="527"/>
      <c r="J29" s="527"/>
      <c r="K29" s="527"/>
      <c r="L29" s="562"/>
      <c r="N29" s="604">
        <v>27</v>
      </c>
      <c r="O29" s="561"/>
      <c r="P29" s="527"/>
      <c r="Q29" s="527"/>
      <c r="R29" s="527"/>
      <c r="S29" s="527"/>
      <c r="T29" s="527"/>
      <c r="U29" s="527"/>
      <c r="V29" s="527"/>
      <c r="W29" s="527"/>
      <c r="X29" s="527"/>
      <c r="Y29" s="562"/>
      <c r="AA29" s="575">
        <v>27</v>
      </c>
      <c r="AB29" s="561">
        <f>IF(ISNUMBER(System!$C30),PlotData!B30+ Querkraft!$E$2*$AF$1*B29,PlotData!$CB$3)</f>
        <v>5</v>
      </c>
      <c r="AC29" s="527">
        <f>IF(ISNUMBER(System!$C30),PlotData!C30+ Querkraft!$E$2*$AF$1*C29,PlotData!$CB$3)</f>
        <v>5</v>
      </c>
      <c r="AD29" s="527">
        <f>IF(ISNUMBER(System!$C30),PlotData!D30+ Querkraft!$E$2*$AF$1*D29,PlotData!$CB$3)</f>
        <v>5</v>
      </c>
      <c r="AE29" s="527">
        <f>IF(ISNUMBER(System!$C30),PlotData!E30+ Querkraft!$E$2*$AF$1*E29,PlotData!$CB$3)</f>
        <v>5</v>
      </c>
      <c r="AF29" s="527">
        <f>IF(ISNUMBER(System!$C30),PlotData!F30+Querkraft!$E$2* $AF$1*F29,PlotData!$CB$3)</f>
        <v>5</v>
      </c>
      <c r="AG29" s="527">
        <f>IF(ISNUMBER(System!$C30),PlotData!G30+ Querkraft!$E$2*$AF$1*G29,PlotData!$CB$3)</f>
        <v>5</v>
      </c>
      <c r="AH29" s="527">
        <f>IF(ISNUMBER(System!$C30),PlotData!H30+Querkraft!$E$2* $AF$1*H29,PlotData!$CB$3)</f>
        <v>5</v>
      </c>
      <c r="AI29" s="527">
        <f>IF(ISNUMBER(System!$C30),PlotData!I30+ Querkraft!$E$2*$AF$1*I29,PlotData!$CB$3)</f>
        <v>5</v>
      </c>
      <c r="AJ29" s="527">
        <f>IF(ISNUMBER(System!$C30),PlotData!J30+Querkraft!$E$2*$AF$1*J29,PlotData!$CB$3)</f>
        <v>5</v>
      </c>
      <c r="AK29" s="527">
        <f>IF(ISNUMBER(System!$C30),PlotData!K30+ Querkraft!$E$2*$AF$1*K29,PlotData!$CB$3)</f>
        <v>5</v>
      </c>
      <c r="AL29" s="562">
        <f>IF(ISNUMBER(System!$C30),PlotData!L30+ Querkraft!$E$2*$AF$1*L29,PlotData!$CB$3)</f>
        <v>5</v>
      </c>
      <c r="AM29" s="561">
        <f>IF(ISNUMBER(System!$C30),PlotData!L30,PlotData!$CB$3)</f>
        <v>5</v>
      </c>
      <c r="AN29" s="527">
        <f>IF(ISNUMBER(System!$C30),PlotData!B30,PlotData!$CB$3)</f>
        <v>5</v>
      </c>
      <c r="AO29" s="444">
        <f>IF(ISNUMBER(System!$C30),AB29,PlotData!$CB$3)</f>
        <v>5</v>
      </c>
      <c r="AQ29" s="604">
        <v>27</v>
      </c>
      <c r="AR29" s="602">
        <f>IF(ISNUMBER(System!$C30),PlotData!O30+ Querkraft!$E$2*$AF$1*O29,PlotData!$CB$4)</f>
        <v>5</v>
      </c>
      <c r="AS29" s="527">
        <f>IF(ISNUMBER(System!$C30),PlotData!P30+Querkraft!$E$2* $AF$1*P29,PlotData!$CB$4)</f>
        <v>5</v>
      </c>
      <c r="AT29" s="527">
        <f>IF(ISNUMBER(System!$C30),PlotData!Q30+Querkraft!$E$2*$AF$1*Q29,PlotData!$CB$4)</f>
        <v>5</v>
      </c>
      <c r="AU29" s="527">
        <f>IF(ISNUMBER(System!$C30),PlotData!R30+ Querkraft!$E$2*$AF$1*R29,PlotData!$CB$4)</f>
        <v>5</v>
      </c>
      <c r="AV29" s="527">
        <f>IF(ISNUMBER(System!$C30),PlotData!S30+ Querkraft!$E$2*$AF$1*S29,PlotData!$CB$4)</f>
        <v>5</v>
      </c>
      <c r="AW29" s="527">
        <f>IF(ISNUMBER(System!$C30),PlotData!T30+ Querkraft!$E$2*$AF$1*T29,PlotData!$CB$4)</f>
        <v>5</v>
      </c>
      <c r="AX29" s="527">
        <f>IF(ISNUMBER(System!$C30),PlotData!U30+ Querkraft!$E$2*$AF$1*U29,PlotData!$CB$4)</f>
        <v>5</v>
      </c>
      <c r="AY29" s="527">
        <f>IF(ISNUMBER(System!$C30),PlotData!V30+ Querkraft!$E$2*$AF$1*V29,PlotData!$CB$4)</f>
        <v>5</v>
      </c>
      <c r="AZ29" s="527">
        <f>IF(ISNUMBER(System!$C30),PlotData!W30+ Querkraft!$E$2*$AF$1*W29,PlotData!$CB$4)</f>
        <v>5</v>
      </c>
      <c r="BA29" s="527">
        <f>IF(ISNUMBER(System!$C30),PlotData!X30+Querkraft!$E$2* $AF$1*X29,PlotData!$CB$4)</f>
        <v>5</v>
      </c>
      <c r="BB29" s="562">
        <f>IF(ISNUMBER(System!$C30),PlotData!Y30+Querkraft!$E$2*$AF$1*Y29,PlotData!$CB$4)</f>
        <v>5</v>
      </c>
      <c r="BC29" s="561">
        <f>IF(ISNUMBER(System!$C30),PlotData!Y30, PlotData!CB$4)</f>
        <v>5</v>
      </c>
      <c r="BD29" s="527">
        <f>IF(ISNUMBER(System!$C30),PlotData!O30, PlotData!$CB$4)</f>
        <v>5</v>
      </c>
      <c r="BE29" s="562">
        <f>IF(ISNUMBER(System!$C30), AR29,PlotData!$CB$4)</f>
        <v>5</v>
      </c>
    </row>
    <row r="30" spans="1:57" x14ac:dyDescent="0.25">
      <c r="A30" s="604">
        <v>28</v>
      </c>
      <c r="B30" s="561"/>
      <c r="C30" s="527"/>
      <c r="D30" s="527"/>
      <c r="E30" s="527"/>
      <c r="F30" s="527"/>
      <c r="G30" s="527"/>
      <c r="H30" s="527"/>
      <c r="I30" s="527"/>
      <c r="J30" s="527"/>
      <c r="K30" s="527"/>
      <c r="L30" s="562"/>
      <c r="N30" s="604">
        <v>28</v>
      </c>
      <c r="O30" s="561"/>
      <c r="P30" s="527"/>
      <c r="Q30" s="527"/>
      <c r="R30" s="527"/>
      <c r="S30" s="527"/>
      <c r="T30" s="527"/>
      <c r="U30" s="527"/>
      <c r="V30" s="527"/>
      <c r="W30" s="527"/>
      <c r="X30" s="527"/>
      <c r="Y30" s="562"/>
      <c r="AA30" s="575">
        <v>28</v>
      </c>
      <c r="AB30" s="561">
        <f>IF(ISNUMBER(System!$C31),PlotData!B31+ Querkraft!$E$2*$AF$1*B30,PlotData!$CB$3)</f>
        <v>5</v>
      </c>
      <c r="AC30" s="527">
        <f>IF(ISNUMBER(System!$C31),PlotData!C31+ Querkraft!$E$2*$AF$1*C30,PlotData!$CB$3)</f>
        <v>5</v>
      </c>
      <c r="AD30" s="527">
        <f>IF(ISNUMBER(System!$C31),PlotData!D31+ Querkraft!$E$2*$AF$1*D30,PlotData!$CB$3)</f>
        <v>5</v>
      </c>
      <c r="AE30" s="527">
        <f>IF(ISNUMBER(System!$C31),PlotData!E31+ Querkraft!$E$2*$AF$1*E30,PlotData!$CB$3)</f>
        <v>5</v>
      </c>
      <c r="AF30" s="527">
        <f>IF(ISNUMBER(System!$C31),PlotData!F31+Querkraft!$E$2* $AF$1*F30,PlotData!$CB$3)</f>
        <v>5</v>
      </c>
      <c r="AG30" s="527">
        <f>IF(ISNUMBER(System!$C31),PlotData!G31+ Querkraft!$E$2*$AF$1*G30,PlotData!$CB$3)</f>
        <v>5</v>
      </c>
      <c r="AH30" s="527">
        <f>IF(ISNUMBER(System!$C31),PlotData!H31+Querkraft!$E$2* $AF$1*H30,PlotData!$CB$3)</f>
        <v>5</v>
      </c>
      <c r="AI30" s="527">
        <f>IF(ISNUMBER(System!$C31),PlotData!I31+ Querkraft!$E$2*$AF$1*I30,PlotData!$CB$3)</f>
        <v>5</v>
      </c>
      <c r="AJ30" s="527">
        <f>IF(ISNUMBER(System!$C31),PlotData!J31+Querkraft!$E$2*$AF$1*J30,PlotData!$CB$3)</f>
        <v>5</v>
      </c>
      <c r="AK30" s="527">
        <f>IF(ISNUMBER(System!$C31),PlotData!K31+ Querkraft!$E$2*$AF$1*K30,PlotData!$CB$3)</f>
        <v>5</v>
      </c>
      <c r="AL30" s="562">
        <f>IF(ISNUMBER(System!$C31),PlotData!L31+ Querkraft!$E$2*$AF$1*L30,PlotData!$CB$3)</f>
        <v>5</v>
      </c>
      <c r="AM30" s="561">
        <f>IF(ISNUMBER(System!$C31),PlotData!L31,PlotData!$CB$3)</f>
        <v>5</v>
      </c>
      <c r="AN30" s="527">
        <f>IF(ISNUMBER(System!$C31),PlotData!B31,PlotData!$CB$3)</f>
        <v>5</v>
      </c>
      <c r="AO30" s="444">
        <f>IF(ISNUMBER(System!$C31),AB30,PlotData!$CB$3)</f>
        <v>5</v>
      </c>
      <c r="AQ30" s="604">
        <v>28</v>
      </c>
      <c r="AR30" s="602">
        <f>IF(ISNUMBER(System!$C31),PlotData!O31+ Querkraft!$E$2*$AF$1*O30,PlotData!$CB$4)</f>
        <v>5</v>
      </c>
      <c r="AS30" s="527">
        <f>IF(ISNUMBER(System!$C31),PlotData!P31+Querkraft!$E$2* $AF$1*P30,PlotData!$CB$4)</f>
        <v>5</v>
      </c>
      <c r="AT30" s="527">
        <f>IF(ISNUMBER(System!$C31),PlotData!Q31+Querkraft!$E$2*$AF$1*Q30,PlotData!$CB$4)</f>
        <v>5</v>
      </c>
      <c r="AU30" s="527">
        <f>IF(ISNUMBER(System!$C31),PlotData!R31+ Querkraft!$E$2*$AF$1*R30,PlotData!$CB$4)</f>
        <v>5</v>
      </c>
      <c r="AV30" s="527">
        <f>IF(ISNUMBER(System!$C31),PlotData!S31+ Querkraft!$E$2*$AF$1*S30,PlotData!$CB$4)</f>
        <v>5</v>
      </c>
      <c r="AW30" s="527">
        <f>IF(ISNUMBER(System!$C31),PlotData!T31+ Querkraft!$E$2*$AF$1*T30,PlotData!$CB$4)</f>
        <v>5</v>
      </c>
      <c r="AX30" s="527">
        <f>IF(ISNUMBER(System!$C31),PlotData!U31+ Querkraft!$E$2*$AF$1*U30,PlotData!$CB$4)</f>
        <v>5</v>
      </c>
      <c r="AY30" s="527">
        <f>IF(ISNUMBER(System!$C31),PlotData!V31+ Querkraft!$E$2*$AF$1*V30,PlotData!$CB$4)</f>
        <v>5</v>
      </c>
      <c r="AZ30" s="527">
        <f>IF(ISNUMBER(System!$C31),PlotData!W31+ Querkraft!$E$2*$AF$1*W30,PlotData!$CB$4)</f>
        <v>5</v>
      </c>
      <c r="BA30" s="527">
        <f>IF(ISNUMBER(System!$C31),PlotData!X31+Querkraft!$E$2* $AF$1*X30,PlotData!$CB$4)</f>
        <v>5</v>
      </c>
      <c r="BB30" s="562">
        <f>IF(ISNUMBER(System!$C31),PlotData!Y31+Querkraft!$E$2*$AF$1*Y30,PlotData!$CB$4)</f>
        <v>5</v>
      </c>
      <c r="BC30" s="561">
        <f>IF(ISNUMBER(System!$C31),PlotData!Y31, PlotData!CB$4)</f>
        <v>5</v>
      </c>
      <c r="BD30" s="527">
        <f>IF(ISNUMBER(System!$C31),PlotData!O31, PlotData!$CB$4)</f>
        <v>5</v>
      </c>
      <c r="BE30" s="562">
        <f>IF(ISNUMBER(System!$C31), AR30,PlotData!$CB$4)</f>
        <v>5</v>
      </c>
    </row>
    <row r="31" spans="1:57" x14ac:dyDescent="0.25">
      <c r="A31" s="604">
        <v>29</v>
      </c>
      <c r="B31" s="561"/>
      <c r="C31" s="527"/>
      <c r="D31" s="527"/>
      <c r="E31" s="527"/>
      <c r="F31" s="527"/>
      <c r="G31" s="527"/>
      <c r="H31" s="527"/>
      <c r="I31" s="527"/>
      <c r="J31" s="527"/>
      <c r="K31" s="527"/>
      <c r="L31" s="562"/>
      <c r="N31" s="604">
        <v>29</v>
      </c>
      <c r="O31" s="561"/>
      <c r="P31" s="527"/>
      <c r="Q31" s="527"/>
      <c r="R31" s="527"/>
      <c r="S31" s="527"/>
      <c r="T31" s="527"/>
      <c r="U31" s="527"/>
      <c r="V31" s="527"/>
      <c r="W31" s="527"/>
      <c r="X31" s="527"/>
      <c r="Y31" s="562"/>
      <c r="AA31" s="575">
        <v>29</v>
      </c>
      <c r="AB31" s="561">
        <f>IF(ISNUMBER(System!$C32),PlotData!B32+ Querkraft!$E$2*$AF$1*B31,PlotData!$CB$3)</f>
        <v>5</v>
      </c>
      <c r="AC31" s="527">
        <f>IF(ISNUMBER(System!$C32),PlotData!C32+ Querkraft!$E$2*$AF$1*C31,PlotData!$CB$3)</f>
        <v>5</v>
      </c>
      <c r="AD31" s="527">
        <f>IF(ISNUMBER(System!$C32),PlotData!D32+ Querkraft!$E$2*$AF$1*D31,PlotData!$CB$3)</f>
        <v>5</v>
      </c>
      <c r="AE31" s="527">
        <f>IF(ISNUMBER(System!$C32),PlotData!E32+ Querkraft!$E$2*$AF$1*E31,PlotData!$CB$3)</f>
        <v>5</v>
      </c>
      <c r="AF31" s="527">
        <f>IF(ISNUMBER(System!$C32),PlotData!F32+Querkraft!$E$2* $AF$1*F31,PlotData!$CB$3)</f>
        <v>5</v>
      </c>
      <c r="AG31" s="527">
        <f>IF(ISNUMBER(System!$C32),PlotData!G32+ Querkraft!$E$2*$AF$1*G31,PlotData!$CB$3)</f>
        <v>5</v>
      </c>
      <c r="AH31" s="527">
        <f>IF(ISNUMBER(System!$C32),PlotData!H32+Querkraft!$E$2* $AF$1*H31,PlotData!$CB$3)</f>
        <v>5</v>
      </c>
      <c r="AI31" s="527">
        <f>IF(ISNUMBER(System!$C32),PlotData!I32+ Querkraft!$E$2*$AF$1*I31,PlotData!$CB$3)</f>
        <v>5</v>
      </c>
      <c r="AJ31" s="527">
        <f>IF(ISNUMBER(System!$C32),PlotData!J32+Querkraft!$E$2*$AF$1*J31,PlotData!$CB$3)</f>
        <v>5</v>
      </c>
      <c r="AK31" s="527">
        <f>IF(ISNUMBER(System!$C32),PlotData!K32+ Querkraft!$E$2*$AF$1*K31,PlotData!$CB$3)</f>
        <v>5</v>
      </c>
      <c r="AL31" s="562">
        <f>IF(ISNUMBER(System!$C32),PlotData!L32+ Querkraft!$E$2*$AF$1*L31,PlotData!$CB$3)</f>
        <v>5</v>
      </c>
      <c r="AM31" s="561">
        <f>IF(ISNUMBER(System!$C32),PlotData!L32,PlotData!$CB$3)</f>
        <v>5</v>
      </c>
      <c r="AN31" s="527">
        <f>IF(ISNUMBER(System!$C32),PlotData!B32,PlotData!$CB$3)</f>
        <v>5</v>
      </c>
      <c r="AO31" s="444">
        <f>IF(ISNUMBER(System!$C32),AB31,PlotData!$CB$3)</f>
        <v>5</v>
      </c>
      <c r="AQ31" s="604">
        <v>29</v>
      </c>
      <c r="AR31" s="602">
        <f>IF(ISNUMBER(System!$C32),PlotData!O32+ Querkraft!$E$2*$AF$1*O31,PlotData!$CB$4)</f>
        <v>5</v>
      </c>
      <c r="AS31" s="527">
        <f>IF(ISNUMBER(System!$C32),PlotData!P32+Querkraft!$E$2* $AF$1*P31,PlotData!$CB$4)</f>
        <v>5</v>
      </c>
      <c r="AT31" s="527">
        <f>IF(ISNUMBER(System!$C32),PlotData!Q32+Querkraft!$E$2*$AF$1*Q31,PlotData!$CB$4)</f>
        <v>5</v>
      </c>
      <c r="AU31" s="527">
        <f>IF(ISNUMBER(System!$C32),PlotData!R32+ Querkraft!$E$2*$AF$1*R31,PlotData!$CB$4)</f>
        <v>5</v>
      </c>
      <c r="AV31" s="527">
        <f>IF(ISNUMBER(System!$C32),PlotData!S32+ Querkraft!$E$2*$AF$1*S31,PlotData!$CB$4)</f>
        <v>5</v>
      </c>
      <c r="AW31" s="527">
        <f>IF(ISNUMBER(System!$C32),PlotData!T32+ Querkraft!$E$2*$AF$1*T31,PlotData!$CB$4)</f>
        <v>5</v>
      </c>
      <c r="AX31" s="527">
        <f>IF(ISNUMBER(System!$C32),PlotData!U32+ Querkraft!$E$2*$AF$1*U31,PlotData!$CB$4)</f>
        <v>5</v>
      </c>
      <c r="AY31" s="527">
        <f>IF(ISNUMBER(System!$C32),PlotData!V32+ Querkraft!$E$2*$AF$1*V31,PlotData!$CB$4)</f>
        <v>5</v>
      </c>
      <c r="AZ31" s="527">
        <f>IF(ISNUMBER(System!$C32),PlotData!W32+ Querkraft!$E$2*$AF$1*W31,PlotData!$CB$4)</f>
        <v>5</v>
      </c>
      <c r="BA31" s="527">
        <f>IF(ISNUMBER(System!$C32),PlotData!X32+Querkraft!$E$2* $AF$1*X31,PlotData!$CB$4)</f>
        <v>5</v>
      </c>
      <c r="BB31" s="562">
        <f>IF(ISNUMBER(System!$C32),PlotData!Y32+Querkraft!$E$2*$AF$1*Y31,PlotData!$CB$4)</f>
        <v>5</v>
      </c>
      <c r="BC31" s="561">
        <f>IF(ISNUMBER(System!$C32),PlotData!Y32, PlotData!CB$4)</f>
        <v>5</v>
      </c>
      <c r="BD31" s="527">
        <f>IF(ISNUMBER(System!$C32),PlotData!O32, PlotData!$CB$4)</f>
        <v>5</v>
      </c>
      <c r="BE31" s="562">
        <f>IF(ISNUMBER(System!$C32), AR31,PlotData!$CB$4)</f>
        <v>5</v>
      </c>
    </row>
    <row r="32" spans="1:57" x14ac:dyDescent="0.25">
      <c r="A32" s="604">
        <v>30</v>
      </c>
      <c r="B32" s="561"/>
      <c r="C32" s="527"/>
      <c r="D32" s="527"/>
      <c r="E32" s="527"/>
      <c r="F32" s="527"/>
      <c r="G32" s="527"/>
      <c r="H32" s="527"/>
      <c r="I32" s="527"/>
      <c r="J32" s="527"/>
      <c r="K32" s="527"/>
      <c r="L32" s="562"/>
      <c r="N32" s="604">
        <v>30</v>
      </c>
      <c r="O32" s="561"/>
      <c r="P32" s="527"/>
      <c r="Q32" s="527"/>
      <c r="R32" s="527"/>
      <c r="S32" s="527"/>
      <c r="T32" s="527"/>
      <c r="U32" s="527"/>
      <c r="V32" s="527"/>
      <c r="W32" s="527"/>
      <c r="X32" s="527"/>
      <c r="Y32" s="562"/>
      <c r="AA32" s="575">
        <v>30</v>
      </c>
      <c r="AB32" s="561">
        <f>IF(ISNUMBER(System!$C33),PlotData!B33+ Querkraft!$E$2*$AF$1*B32,PlotData!$CB$3)</f>
        <v>5</v>
      </c>
      <c r="AC32" s="527">
        <f>IF(ISNUMBER(System!$C33),PlotData!C33+ Querkraft!$E$2*$AF$1*C32,PlotData!$CB$3)</f>
        <v>5</v>
      </c>
      <c r="AD32" s="527">
        <f>IF(ISNUMBER(System!$C33),PlotData!D33+ Querkraft!$E$2*$AF$1*D32,PlotData!$CB$3)</f>
        <v>5</v>
      </c>
      <c r="AE32" s="527">
        <f>IF(ISNUMBER(System!$C33),PlotData!E33+ Querkraft!$E$2*$AF$1*E32,PlotData!$CB$3)</f>
        <v>5</v>
      </c>
      <c r="AF32" s="527">
        <f>IF(ISNUMBER(System!$C33),PlotData!F33+Querkraft!$E$2* $AF$1*F32,PlotData!$CB$3)</f>
        <v>5</v>
      </c>
      <c r="AG32" s="527">
        <f>IF(ISNUMBER(System!$C33),PlotData!G33+ Querkraft!$E$2*$AF$1*G32,PlotData!$CB$3)</f>
        <v>5</v>
      </c>
      <c r="AH32" s="527">
        <f>IF(ISNUMBER(System!$C33),PlotData!H33+Querkraft!$E$2* $AF$1*H32,PlotData!$CB$3)</f>
        <v>5</v>
      </c>
      <c r="AI32" s="527">
        <f>IF(ISNUMBER(System!$C33),PlotData!I33+ Querkraft!$E$2*$AF$1*I32,PlotData!$CB$3)</f>
        <v>5</v>
      </c>
      <c r="AJ32" s="527">
        <f>IF(ISNUMBER(System!$C33),PlotData!J33+Querkraft!$E$2*$AF$1*J32,PlotData!$CB$3)</f>
        <v>5</v>
      </c>
      <c r="AK32" s="527">
        <f>IF(ISNUMBER(System!$C33),PlotData!K33+ Querkraft!$E$2*$AF$1*K32,PlotData!$CB$3)</f>
        <v>5</v>
      </c>
      <c r="AL32" s="562">
        <f>IF(ISNUMBER(System!$C33),PlotData!L33+ Querkraft!$E$2*$AF$1*L32,PlotData!$CB$3)</f>
        <v>5</v>
      </c>
      <c r="AM32" s="561">
        <f>IF(ISNUMBER(System!$C33),PlotData!L33,PlotData!$CB$3)</f>
        <v>5</v>
      </c>
      <c r="AN32" s="527">
        <f>IF(ISNUMBER(System!$C33),PlotData!B33,PlotData!$CB$3)</f>
        <v>5</v>
      </c>
      <c r="AO32" s="444">
        <f>IF(ISNUMBER(System!$C33),AB32,PlotData!$CB$3)</f>
        <v>5</v>
      </c>
      <c r="AQ32" s="604">
        <v>30</v>
      </c>
      <c r="AR32" s="602">
        <f>IF(ISNUMBER(System!$C33),PlotData!O33+ Querkraft!$E$2*$AF$1*O32,PlotData!$CB$4)</f>
        <v>5</v>
      </c>
      <c r="AS32" s="527">
        <f>IF(ISNUMBER(System!$C33),PlotData!P33+Querkraft!$E$2* $AF$1*P32,PlotData!$CB$4)</f>
        <v>5</v>
      </c>
      <c r="AT32" s="527">
        <f>IF(ISNUMBER(System!$C33),PlotData!Q33+Querkraft!$E$2*$AF$1*Q32,PlotData!$CB$4)</f>
        <v>5</v>
      </c>
      <c r="AU32" s="527">
        <f>IF(ISNUMBER(System!$C33),PlotData!R33+ Querkraft!$E$2*$AF$1*R32,PlotData!$CB$4)</f>
        <v>5</v>
      </c>
      <c r="AV32" s="527">
        <f>IF(ISNUMBER(System!$C33),PlotData!S33+ Querkraft!$E$2*$AF$1*S32,PlotData!$CB$4)</f>
        <v>5</v>
      </c>
      <c r="AW32" s="527">
        <f>IF(ISNUMBER(System!$C33),PlotData!T33+ Querkraft!$E$2*$AF$1*T32,PlotData!$CB$4)</f>
        <v>5</v>
      </c>
      <c r="AX32" s="527">
        <f>IF(ISNUMBER(System!$C33),PlotData!U33+ Querkraft!$E$2*$AF$1*U32,PlotData!$CB$4)</f>
        <v>5</v>
      </c>
      <c r="AY32" s="527">
        <f>IF(ISNUMBER(System!$C33),PlotData!V33+ Querkraft!$E$2*$AF$1*V32,PlotData!$CB$4)</f>
        <v>5</v>
      </c>
      <c r="AZ32" s="527">
        <f>IF(ISNUMBER(System!$C33),PlotData!W33+ Querkraft!$E$2*$AF$1*W32,PlotData!$CB$4)</f>
        <v>5</v>
      </c>
      <c r="BA32" s="527">
        <f>IF(ISNUMBER(System!$C33),PlotData!X33+Querkraft!$E$2* $AF$1*X32,PlotData!$CB$4)</f>
        <v>5</v>
      </c>
      <c r="BB32" s="562">
        <f>IF(ISNUMBER(System!$C33),PlotData!Y33+Querkraft!$E$2*$AF$1*Y32,PlotData!$CB$4)</f>
        <v>5</v>
      </c>
      <c r="BC32" s="561">
        <f>IF(ISNUMBER(System!$C33),PlotData!Y33, PlotData!CB$4)</f>
        <v>5</v>
      </c>
      <c r="BD32" s="527">
        <f>IF(ISNUMBER(System!$C33),PlotData!O33, PlotData!$CB$4)</f>
        <v>5</v>
      </c>
      <c r="BE32" s="562">
        <f>IF(ISNUMBER(System!$C33), AR32,PlotData!$CB$4)</f>
        <v>5</v>
      </c>
    </row>
    <row r="33" spans="1:57" x14ac:dyDescent="0.25">
      <c r="A33" s="604">
        <v>31</v>
      </c>
      <c r="B33" s="561"/>
      <c r="C33" s="527"/>
      <c r="D33" s="527"/>
      <c r="E33" s="527"/>
      <c r="F33" s="527"/>
      <c r="G33" s="527"/>
      <c r="H33" s="527"/>
      <c r="I33" s="527"/>
      <c r="J33" s="527"/>
      <c r="K33" s="527"/>
      <c r="L33" s="562"/>
      <c r="N33" s="604">
        <v>31</v>
      </c>
      <c r="O33" s="561"/>
      <c r="P33" s="527"/>
      <c r="Q33" s="527"/>
      <c r="R33" s="527"/>
      <c r="S33" s="527"/>
      <c r="T33" s="527"/>
      <c r="U33" s="527"/>
      <c r="V33" s="527"/>
      <c r="W33" s="527"/>
      <c r="X33" s="527"/>
      <c r="Y33" s="562"/>
      <c r="AA33" s="575">
        <v>31</v>
      </c>
      <c r="AB33" s="561">
        <f>IF(ISNUMBER(System!$C34),PlotData!B34+ Querkraft!$E$2*$AF$1*B33,PlotData!$CB$3)</f>
        <v>5</v>
      </c>
      <c r="AC33" s="527">
        <f>IF(ISNUMBER(System!$C34),PlotData!C34+ Querkraft!$E$2*$AF$1*C33,PlotData!$CB$3)</f>
        <v>5</v>
      </c>
      <c r="AD33" s="527">
        <f>IF(ISNUMBER(System!$C34),PlotData!D34+ Querkraft!$E$2*$AF$1*D33,PlotData!$CB$3)</f>
        <v>5</v>
      </c>
      <c r="AE33" s="527">
        <f>IF(ISNUMBER(System!$C34),PlotData!E34+ Querkraft!$E$2*$AF$1*E33,PlotData!$CB$3)</f>
        <v>5</v>
      </c>
      <c r="AF33" s="527">
        <f>IF(ISNUMBER(System!$C34),PlotData!F34+Querkraft!$E$2* $AF$1*F33,PlotData!$CB$3)</f>
        <v>5</v>
      </c>
      <c r="AG33" s="527">
        <f>IF(ISNUMBER(System!$C34),PlotData!G34+ Querkraft!$E$2*$AF$1*G33,PlotData!$CB$3)</f>
        <v>5</v>
      </c>
      <c r="AH33" s="527">
        <f>IF(ISNUMBER(System!$C34),PlotData!H34+Querkraft!$E$2* $AF$1*H33,PlotData!$CB$3)</f>
        <v>5</v>
      </c>
      <c r="AI33" s="527">
        <f>IF(ISNUMBER(System!$C34),PlotData!I34+ Querkraft!$E$2*$AF$1*I33,PlotData!$CB$3)</f>
        <v>5</v>
      </c>
      <c r="AJ33" s="527">
        <f>IF(ISNUMBER(System!$C34),PlotData!J34+Querkraft!$E$2*$AF$1*J33,PlotData!$CB$3)</f>
        <v>5</v>
      </c>
      <c r="AK33" s="527">
        <f>IF(ISNUMBER(System!$C34),PlotData!K34+ Querkraft!$E$2*$AF$1*K33,PlotData!$CB$3)</f>
        <v>5</v>
      </c>
      <c r="AL33" s="562">
        <f>IF(ISNUMBER(System!$C34),PlotData!L34+ Querkraft!$E$2*$AF$1*L33,PlotData!$CB$3)</f>
        <v>5</v>
      </c>
      <c r="AM33" s="561">
        <f>IF(ISNUMBER(System!$C34),PlotData!L34,PlotData!$CB$3)</f>
        <v>5</v>
      </c>
      <c r="AN33" s="527">
        <f>IF(ISNUMBER(System!$C34),PlotData!B34,PlotData!$CB$3)</f>
        <v>5</v>
      </c>
      <c r="AO33" s="444">
        <f>IF(ISNUMBER(System!$C34),AB33,PlotData!$CB$3)</f>
        <v>5</v>
      </c>
      <c r="AQ33" s="604">
        <v>31</v>
      </c>
      <c r="AR33" s="602">
        <f>IF(ISNUMBER(System!$C34),PlotData!O34+ Querkraft!$E$2*$AF$1*O33,PlotData!$CB$4)</f>
        <v>5</v>
      </c>
      <c r="AS33" s="527">
        <f>IF(ISNUMBER(System!$C34),PlotData!P34+Querkraft!$E$2* $AF$1*P33,PlotData!$CB$4)</f>
        <v>5</v>
      </c>
      <c r="AT33" s="527">
        <f>IF(ISNUMBER(System!$C34),PlotData!Q34+Querkraft!$E$2*$AF$1*Q33,PlotData!$CB$4)</f>
        <v>5</v>
      </c>
      <c r="AU33" s="527">
        <f>IF(ISNUMBER(System!$C34),PlotData!R34+ Querkraft!$E$2*$AF$1*R33,PlotData!$CB$4)</f>
        <v>5</v>
      </c>
      <c r="AV33" s="527">
        <f>IF(ISNUMBER(System!$C34),PlotData!S34+ Querkraft!$E$2*$AF$1*S33,PlotData!$CB$4)</f>
        <v>5</v>
      </c>
      <c r="AW33" s="527">
        <f>IF(ISNUMBER(System!$C34),PlotData!T34+ Querkraft!$E$2*$AF$1*T33,PlotData!$CB$4)</f>
        <v>5</v>
      </c>
      <c r="AX33" s="527">
        <f>IF(ISNUMBER(System!$C34),PlotData!U34+ Querkraft!$E$2*$AF$1*U33,PlotData!$CB$4)</f>
        <v>5</v>
      </c>
      <c r="AY33" s="527">
        <f>IF(ISNUMBER(System!$C34),PlotData!V34+ Querkraft!$E$2*$AF$1*V33,PlotData!$CB$4)</f>
        <v>5</v>
      </c>
      <c r="AZ33" s="527">
        <f>IF(ISNUMBER(System!$C34),PlotData!W34+ Querkraft!$E$2*$AF$1*W33,PlotData!$CB$4)</f>
        <v>5</v>
      </c>
      <c r="BA33" s="527">
        <f>IF(ISNUMBER(System!$C34),PlotData!X34+Querkraft!$E$2* $AF$1*X33,PlotData!$CB$4)</f>
        <v>5</v>
      </c>
      <c r="BB33" s="562">
        <f>IF(ISNUMBER(System!$C34),PlotData!Y34+Querkraft!$E$2*$AF$1*Y33,PlotData!$CB$4)</f>
        <v>5</v>
      </c>
      <c r="BC33" s="561">
        <f>IF(ISNUMBER(System!$C34),PlotData!Y34, PlotData!CB$4)</f>
        <v>5</v>
      </c>
      <c r="BD33" s="527">
        <f>IF(ISNUMBER(System!$C34),PlotData!O34, PlotData!$CB$4)</f>
        <v>5</v>
      </c>
      <c r="BE33" s="562">
        <f>IF(ISNUMBER(System!$C34), AR33,PlotData!$CB$4)</f>
        <v>5</v>
      </c>
    </row>
    <row r="34" spans="1:57" x14ac:dyDescent="0.25">
      <c r="A34" s="604">
        <v>32</v>
      </c>
      <c r="B34" s="561"/>
      <c r="C34" s="527"/>
      <c r="D34" s="527"/>
      <c r="E34" s="527"/>
      <c r="F34" s="527"/>
      <c r="G34" s="527"/>
      <c r="H34" s="527"/>
      <c r="I34" s="527"/>
      <c r="J34" s="527"/>
      <c r="K34" s="527"/>
      <c r="L34" s="562"/>
      <c r="N34" s="604">
        <v>32</v>
      </c>
      <c r="O34" s="561"/>
      <c r="P34" s="527"/>
      <c r="Q34" s="527"/>
      <c r="R34" s="527"/>
      <c r="S34" s="527"/>
      <c r="T34" s="527"/>
      <c r="U34" s="527"/>
      <c r="V34" s="527"/>
      <c r="W34" s="527"/>
      <c r="X34" s="527"/>
      <c r="Y34" s="562"/>
      <c r="AA34" s="575">
        <v>32</v>
      </c>
      <c r="AB34" s="561">
        <f>IF(ISNUMBER(System!$C35),PlotData!B35+ Querkraft!$E$2*$AF$1*B34,PlotData!$CB$3)</f>
        <v>5</v>
      </c>
      <c r="AC34" s="527">
        <f>IF(ISNUMBER(System!$C35),PlotData!C35+ Querkraft!$E$2*$AF$1*C34,PlotData!$CB$3)</f>
        <v>5</v>
      </c>
      <c r="AD34" s="527">
        <f>IF(ISNUMBER(System!$C35),PlotData!D35+ Querkraft!$E$2*$AF$1*D34,PlotData!$CB$3)</f>
        <v>5</v>
      </c>
      <c r="AE34" s="527">
        <f>IF(ISNUMBER(System!$C35),PlotData!E35+ Querkraft!$E$2*$AF$1*E34,PlotData!$CB$3)</f>
        <v>5</v>
      </c>
      <c r="AF34" s="527">
        <f>IF(ISNUMBER(System!$C35),PlotData!F35+Querkraft!$E$2* $AF$1*F34,PlotData!$CB$3)</f>
        <v>5</v>
      </c>
      <c r="AG34" s="527">
        <f>IF(ISNUMBER(System!$C35),PlotData!G35+ Querkraft!$E$2*$AF$1*G34,PlotData!$CB$3)</f>
        <v>5</v>
      </c>
      <c r="AH34" s="527">
        <f>IF(ISNUMBER(System!$C35),PlotData!H35+Querkraft!$E$2* $AF$1*H34,PlotData!$CB$3)</f>
        <v>5</v>
      </c>
      <c r="AI34" s="527">
        <f>IF(ISNUMBER(System!$C35),PlotData!I35+ Querkraft!$E$2*$AF$1*I34,PlotData!$CB$3)</f>
        <v>5</v>
      </c>
      <c r="AJ34" s="527">
        <f>IF(ISNUMBER(System!$C35),PlotData!J35+Querkraft!$E$2*$AF$1*J34,PlotData!$CB$3)</f>
        <v>5</v>
      </c>
      <c r="AK34" s="527">
        <f>IF(ISNUMBER(System!$C35),PlotData!K35+ Querkraft!$E$2*$AF$1*K34,PlotData!$CB$3)</f>
        <v>5</v>
      </c>
      <c r="AL34" s="562">
        <f>IF(ISNUMBER(System!$C35),PlotData!L35+ Querkraft!$E$2*$AF$1*L34,PlotData!$CB$3)</f>
        <v>5</v>
      </c>
      <c r="AM34" s="561">
        <f>IF(ISNUMBER(System!$C35),PlotData!L35,PlotData!$CB$3)</f>
        <v>5</v>
      </c>
      <c r="AN34" s="527">
        <f>IF(ISNUMBER(System!$C35),PlotData!B35,PlotData!$CB$3)</f>
        <v>5</v>
      </c>
      <c r="AO34" s="444">
        <f>IF(ISNUMBER(System!$C35),AB34,PlotData!$CB$3)</f>
        <v>5</v>
      </c>
      <c r="AQ34" s="604">
        <v>32</v>
      </c>
      <c r="AR34" s="602">
        <f>IF(ISNUMBER(System!$C35),PlotData!O35+ Querkraft!$E$2*$AF$1*O34,PlotData!$CB$4)</f>
        <v>5</v>
      </c>
      <c r="AS34" s="527">
        <f>IF(ISNUMBER(System!$C35),PlotData!P35+Querkraft!$E$2* $AF$1*P34,PlotData!$CB$4)</f>
        <v>5</v>
      </c>
      <c r="AT34" s="527">
        <f>IF(ISNUMBER(System!$C35),PlotData!Q35+Querkraft!$E$2*$AF$1*Q34,PlotData!$CB$4)</f>
        <v>5</v>
      </c>
      <c r="AU34" s="527">
        <f>IF(ISNUMBER(System!$C35),PlotData!R35+ Querkraft!$E$2*$AF$1*R34,PlotData!$CB$4)</f>
        <v>5</v>
      </c>
      <c r="AV34" s="527">
        <f>IF(ISNUMBER(System!$C35),PlotData!S35+ Querkraft!$E$2*$AF$1*S34,PlotData!$CB$4)</f>
        <v>5</v>
      </c>
      <c r="AW34" s="527">
        <f>IF(ISNUMBER(System!$C35),PlotData!T35+ Querkraft!$E$2*$AF$1*T34,PlotData!$CB$4)</f>
        <v>5</v>
      </c>
      <c r="AX34" s="527">
        <f>IF(ISNUMBER(System!$C35),PlotData!U35+ Querkraft!$E$2*$AF$1*U34,PlotData!$CB$4)</f>
        <v>5</v>
      </c>
      <c r="AY34" s="527">
        <f>IF(ISNUMBER(System!$C35),PlotData!V35+ Querkraft!$E$2*$AF$1*V34,PlotData!$CB$4)</f>
        <v>5</v>
      </c>
      <c r="AZ34" s="527">
        <f>IF(ISNUMBER(System!$C35),PlotData!W35+ Querkraft!$E$2*$AF$1*W34,PlotData!$CB$4)</f>
        <v>5</v>
      </c>
      <c r="BA34" s="527">
        <f>IF(ISNUMBER(System!$C35),PlotData!X35+Querkraft!$E$2* $AF$1*X34,PlotData!$CB$4)</f>
        <v>5</v>
      </c>
      <c r="BB34" s="562">
        <f>IF(ISNUMBER(System!$C35),PlotData!Y35+Querkraft!$E$2*$AF$1*Y34,PlotData!$CB$4)</f>
        <v>5</v>
      </c>
      <c r="BC34" s="561">
        <f>IF(ISNUMBER(System!$C35),PlotData!Y35, PlotData!CB$4)</f>
        <v>5</v>
      </c>
      <c r="BD34" s="527">
        <f>IF(ISNUMBER(System!$C35),PlotData!O35, PlotData!$CB$4)</f>
        <v>5</v>
      </c>
      <c r="BE34" s="562">
        <f>IF(ISNUMBER(System!$C35), AR34,PlotData!$CB$4)</f>
        <v>5</v>
      </c>
    </row>
    <row r="35" spans="1:57" x14ac:dyDescent="0.25">
      <c r="A35" s="604">
        <v>33</v>
      </c>
      <c r="B35" s="561"/>
      <c r="C35" s="527"/>
      <c r="D35" s="527"/>
      <c r="E35" s="527"/>
      <c r="F35" s="527"/>
      <c r="G35" s="527"/>
      <c r="H35" s="527"/>
      <c r="I35" s="527"/>
      <c r="J35" s="527"/>
      <c r="K35" s="527"/>
      <c r="L35" s="562"/>
      <c r="N35" s="604">
        <v>33</v>
      </c>
      <c r="O35" s="561"/>
      <c r="P35" s="527"/>
      <c r="Q35" s="527"/>
      <c r="R35" s="527"/>
      <c r="S35" s="527"/>
      <c r="T35" s="527"/>
      <c r="U35" s="527"/>
      <c r="V35" s="527"/>
      <c r="W35" s="527"/>
      <c r="X35" s="527"/>
      <c r="Y35" s="562"/>
      <c r="AA35" s="575">
        <v>33</v>
      </c>
      <c r="AB35" s="561">
        <f>IF(ISNUMBER(System!$C36),PlotData!B36+ Querkraft!$E$2*$AF$1*B35,PlotData!$CB$3)</f>
        <v>5</v>
      </c>
      <c r="AC35" s="527">
        <f>IF(ISNUMBER(System!$C36),PlotData!C36+ Querkraft!$E$2*$AF$1*C35,PlotData!$CB$3)</f>
        <v>5</v>
      </c>
      <c r="AD35" s="527">
        <f>IF(ISNUMBER(System!$C36),PlotData!D36+ Querkraft!$E$2*$AF$1*D35,PlotData!$CB$3)</f>
        <v>5</v>
      </c>
      <c r="AE35" s="527">
        <f>IF(ISNUMBER(System!$C36),PlotData!E36+ Querkraft!$E$2*$AF$1*E35,PlotData!$CB$3)</f>
        <v>5</v>
      </c>
      <c r="AF35" s="527">
        <f>IF(ISNUMBER(System!$C36),PlotData!F36+Querkraft!$E$2* $AF$1*F35,PlotData!$CB$3)</f>
        <v>5</v>
      </c>
      <c r="AG35" s="527">
        <f>IF(ISNUMBER(System!$C36),PlotData!G36+ Querkraft!$E$2*$AF$1*G35,PlotData!$CB$3)</f>
        <v>5</v>
      </c>
      <c r="AH35" s="527">
        <f>IF(ISNUMBER(System!$C36),PlotData!H36+Querkraft!$E$2* $AF$1*H35,PlotData!$CB$3)</f>
        <v>5</v>
      </c>
      <c r="AI35" s="527">
        <f>IF(ISNUMBER(System!$C36),PlotData!I36+ Querkraft!$E$2*$AF$1*I35,PlotData!$CB$3)</f>
        <v>5</v>
      </c>
      <c r="AJ35" s="527">
        <f>IF(ISNUMBER(System!$C36),PlotData!J36+Querkraft!$E$2*$AF$1*J35,PlotData!$CB$3)</f>
        <v>5</v>
      </c>
      <c r="AK35" s="527">
        <f>IF(ISNUMBER(System!$C36),PlotData!K36+ Querkraft!$E$2*$AF$1*K35,PlotData!$CB$3)</f>
        <v>5</v>
      </c>
      <c r="AL35" s="562">
        <f>IF(ISNUMBER(System!$C36),PlotData!L36+ Querkraft!$E$2*$AF$1*L35,PlotData!$CB$3)</f>
        <v>5</v>
      </c>
      <c r="AM35" s="561">
        <f>IF(ISNUMBER(System!$C36),PlotData!L36,PlotData!$CB$3)</f>
        <v>5</v>
      </c>
      <c r="AN35" s="527">
        <f>IF(ISNUMBER(System!$C36),PlotData!B36,PlotData!$CB$3)</f>
        <v>5</v>
      </c>
      <c r="AO35" s="444">
        <f>IF(ISNUMBER(System!$C36),AB35,PlotData!$CB$3)</f>
        <v>5</v>
      </c>
      <c r="AQ35" s="604">
        <v>33</v>
      </c>
      <c r="AR35" s="602">
        <f>IF(ISNUMBER(System!$C36),PlotData!O36+ Querkraft!$E$2*$AF$1*O35,PlotData!$CB$4)</f>
        <v>5</v>
      </c>
      <c r="AS35" s="527">
        <f>IF(ISNUMBER(System!$C36),PlotData!P36+Querkraft!$E$2* $AF$1*P35,PlotData!$CB$4)</f>
        <v>5</v>
      </c>
      <c r="AT35" s="527">
        <f>IF(ISNUMBER(System!$C36),PlotData!Q36+Querkraft!$E$2*$AF$1*Q35,PlotData!$CB$4)</f>
        <v>5</v>
      </c>
      <c r="AU35" s="527">
        <f>IF(ISNUMBER(System!$C36),PlotData!R36+ Querkraft!$E$2*$AF$1*R35,PlotData!$CB$4)</f>
        <v>5</v>
      </c>
      <c r="AV35" s="527">
        <f>IF(ISNUMBER(System!$C36),PlotData!S36+ Querkraft!$E$2*$AF$1*S35,PlotData!$CB$4)</f>
        <v>5</v>
      </c>
      <c r="AW35" s="527">
        <f>IF(ISNUMBER(System!$C36),PlotData!T36+ Querkraft!$E$2*$AF$1*T35,PlotData!$CB$4)</f>
        <v>5</v>
      </c>
      <c r="AX35" s="527">
        <f>IF(ISNUMBER(System!$C36),PlotData!U36+ Querkraft!$E$2*$AF$1*U35,PlotData!$CB$4)</f>
        <v>5</v>
      </c>
      <c r="AY35" s="527">
        <f>IF(ISNUMBER(System!$C36),PlotData!V36+ Querkraft!$E$2*$AF$1*V35,PlotData!$CB$4)</f>
        <v>5</v>
      </c>
      <c r="AZ35" s="527">
        <f>IF(ISNUMBER(System!$C36),PlotData!W36+ Querkraft!$E$2*$AF$1*W35,PlotData!$CB$4)</f>
        <v>5</v>
      </c>
      <c r="BA35" s="527">
        <f>IF(ISNUMBER(System!$C36),PlotData!X36+Querkraft!$E$2* $AF$1*X35,PlotData!$CB$4)</f>
        <v>5</v>
      </c>
      <c r="BB35" s="562">
        <f>IF(ISNUMBER(System!$C36),PlotData!Y36+Querkraft!$E$2*$AF$1*Y35,PlotData!$CB$4)</f>
        <v>5</v>
      </c>
      <c r="BC35" s="561">
        <f>IF(ISNUMBER(System!$C36),PlotData!Y36, PlotData!CB$4)</f>
        <v>5</v>
      </c>
      <c r="BD35" s="527">
        <f>IF(ISNUMBER(System!$C36),PlotData!O36, PlotData!$CB$4)</f>
        <v>5</v>
      </c>
      <c r="BE35" s="562">
        <f>IF(ISNUMBER(System!$C36), AR35,PlotData!$CB$4)</f>
        <v>5</v>
      </c>
    </row>
    <row r="36" spans="1:57" x14ac:dyDescent="0.25">
      <c r="A36" s="604">
        <v>34</v>
      </c>
      <c r="B36" s="561"/>
      <c r="C36" s="527"/>
      <c r="D36" s="527"/>
      <c r="E36" s="527"/>
      <c r="F36" s="527"/>
      <c r="G36" s="527"/>
      <c r="H36" s="527"/>
      <c r="I36" s="527"/>
      <c r="J36" s="527"/>
      <c r="K36" s="527"/>
      <c r="L36" s="562"/>
      <c r="N36" s="604">
        <v>34</v>
      </c>
      <c r="O36" s="561"/>
      <c r="P36" s="527"/>
      <c r="Q36" s="527"/>
      <c r="R36" s="527"/>
      <c r="S36" s="527"/>
      <c r="T36" s="527"/>
      <c r="U36" s="527"/>
      <c r="V36" s="527"/>
      <c r="W36" s="527"/>
      <c r="X36" s="527"/>
      <c r="Y36" s="562"/>
      <c r="AA36" s="575">
        <v>34</v>
      </c>
      <c r="AB36" s="561">
        <f>IF(ISNUMBER(System!$C37),PlotData!B37+ Querkraft!$E$2*$AF$1*B36,PlotData!$CB$3)</f>
        <v>5</v>
      </c>
      <c r="AC36" s="527">
        <f>IF(ISNUMBER(System!$C37),PlotData!C37+ Querkraft!$E$2*$AF$1*C36,PlotData!$CB$3)</f>
        <v>5</v>
      </c>
      <c r="AD36" s="527">
        <f>IF(ISNUMBER(System!$C37),PlotData!D37+ Querkraft!$E$2*$AF$1*D36,PlotData!$CB$3)</f>
        <v>5</v>
      </c>
      <c r="AE36" s="527">
        <f>IF(ISNUMBER(System!$C37),PlotData!E37+ Querkraft!$E$2*$AF$1*E36,PlotData!$CB$3)</f>
        <v>5</v>
      </c>
      <c r="AF36" s="527">
        <f>IF(ISNUMBER(System!$C37),PlotData!F37+Querkraft!$E$2* $AF$1*F36,PlotData!$CB$3)</f>
        <v>5</v>
      </c>
      <c r="AG36" s="527">
        <f>IF(ISNUMBER(System!$C37),PlotData!G37+ Querkraft!$E$2*$AF$1*G36,PlotData!$CB$3)</f>
        <v>5</v>
      </c>
      <c r="AH36" s="527">
        <f>IF(ISNUMBER(System!$C37),PlotData!H37+Querkraft!$E$2* $AF$1*H36,PlotData!$CB$3)</f>
        <v>5</v>
      </c>
      <c r="AI36" s="527">
        <f>IF(ISNUMBER(System!$C37),PlotData!I37+ Querkraft!$E$2*$AF$1*I36,PlotData!$CB$3)</f>
        <v>5</v>
      </c>
      <c r="AJ36" s="527">
        <f>IF(ISNUMBER(System!$C37),PlotData!J37+Querkraft!$E$2*$AF$1*J36,PlotData!$CB$3)</f>
        <v>5</v>
      </c>
      <c r="AK36" s="527">
        <f>IF(ISNUMBER(System!$C37),PlotData!K37+ Querkraft!$E$2*$AF$1*K36,PlotData!$CB$3)</f>
        <v>5</v>
      </c>
      <c r="AL36" s="562">
        <f>IF(ISNUMBER(System!$C37),PlotData!L37+ Querkraft!$E$2*$AF$1*L36,PlotData!$CB$3)</f>
        <v>5</v>
      </c>
      <c r="AM36" s="561">
        <f>IF(ISNUMBER(System!$C37),PlotData!L37,PlotData!$CB$3)</f>
        <v>5</v>
      </c>
      <c r="AN36" s="527">
        <f>IF(ISNUMBER(System!$C37),PlotData!B37,PlotData!$CB$3)</f>
        <v>5</v>
      </c>
      <c r="AO36" s="444">
        <f>IF(ISNUMBER(System!$C37),AB36,PlotData!$CB$3)</f>
        <v>5</v>
      </c>
      <c r="AQ36" s="604">
        <v>34</v>
      </c>
      <c r="AR36" s="602">
        <f>IF(ISNUMBER(System!$C37),PlotData!O37+ Querkraft!$E$2*$AF$1*O36,PlotData!$CB$4)</f>
        <v>5</v>
      </c>
      <c r="AS36" s="527">
        <f>IF(ISNUMBER(System!$C37),PlotData!P37+Querkraft!$E$2* $AF$1*P36,PlotData!$CB$4)</f>
        <v>5</v>
      </c>
      <c r="AT36" s="527">
        <f>IF(ISNUMBER(System!$C37),PlotData!Q37+Querkraft!$E$2*$AF$1*Q36,PlotData!$CB$4)</f>
        <v>5</v>
      </c>
      <c r="AU36" s="527">
        <f>IF(ISNUMBER(System!$C37),PlotData!R37+ Querkraft!$E$2*$AF$1*R36,PlotData!$CB$4)</f>
        <v>5</v>
      </c>
      <c r="AV36" s="527">
        <f>IF(ISNUMBER(System!$C37),PlotData!S37+ Querkraft!$E$2*$AF$1*S36,PlotData!$CB$4)</f>
        <v>5</v>
      </c>
      <c r="AW36" s="527">
        <f>IF(ISNUMBER(System!$C37),PlotData!T37+ Querkraft!$E$2*$AF$1*T36,PlotData!$CB$4)</f>
        <v>5</v>
      </c>
      <c r="AX36" s="527">
        <f>IF(ISNUMBER(System!$C37),PlotData!U37+ Querkraft!$E$2*$AF$1*U36,PlotData!$CB$4)</f>
        <v>5</v>
      </c>
      <c r="AY36" s="527">
        <f>IF(ISNUMBER(System!$C37),PlotData!V37+ Querkraft!$E$2*$AF$1*V36,PlotData!$CB$4)</f>
        <v>5</v>
      </c>
      <c r="AZ36" s="527">
        <f>IF(ISNUMBER(System!$C37),PlotData!W37+ Querkraft!$E$2*$AF$1*W36,PlotData!$CB$4)</f>
        <v>5</v>
      </c>
      <c r="BA36" s="527">
        <f>IF(ISNUMBER(System!$C37),PlotData!X37+Querkraft!$E$2* $AF$1*X36,PlotData!$CB$4)</f>
        <v>5</v>
      </c>
      <c r="BB36" s="562">
        <f>IF(ISNUMBER(System!$C37),PlotData!Y37+Querkraft!$E$2*$AF$1*Y36,PlotData!$CB$4)</f>
        <v>5</v>
      </c>
      <c r="BC36" s="561">
        <f>IF(ISNUMBER(System!$C37),PlotData!Y37, PlotData!CB$4)</f>
        <v>5</v>
      </c>
      <c r="BD36" s="527">
        <f>IF(ISNUMBER(System!$C37),PlotData!O37, PlotData!$CB$4)</f>
        <v>5</v>
      </c>
      <c r="BE36" s="562">
        <f>IF(ISNUMBER(System!$C37), AR36,PlotData!$CB$4)</f>
        <v>5</v>
      </c>
    </row>
    <row r="37" spans="1:57" x14ac:dyDescent="0.25">
      <c r="A37" s="604">
        <v>35</v>
      </c>
      <c r="B37" s="561"/>
      <c r="C37" s="527"/>
      <c r="D37" s="527"/>
      <c r="E37" s="527"/>
      <c r="F37" s="527"/>
      <c r="G37" s="527"/>
      <c r="H37" s="527"/>
      <c r="I37" s="527"/>
      <c r="J37" s="527"/>
      <c r="K37" s="527"/>
      <c r="L37" s="562"/>
      <c r="N37" s="604">
        <v>35</v>
      </c>
      <c r="O37" s="561"/>
      <c r="P37" s="527"/>
      <c r="Q37" s="527"/>
      <c r="R37" s="527"/>
      <c r="S37" s="527"/>
      <c r="T37" s="527"/>
      <c r="U37" s="527"/>
      <c r="V37" s="527"/>
      <c r="W37" s="527"/>
      <c r="X37" s="527"/>
      <c r="Y37" s="562"/>
      <c r="AA37" s="575">
        <v>35</v>
      </c>
      <c r="AB37" s="561">
        <f>IF(ISNUMBER(System!$C38),PlotData!B38+ Querkraft!$E$2*$AF$1*B37,PlotData!$CB$3)</f>
        <v>5</v>
      </c>
      <c r="AC37" s="527">
        <f>IF(ISNUMBER(System!$C38),PlotData!C38+ Querkraft!$E$2*$AF$1*C37,PlotData!$CB$3)</f>
        <v>5</v>
      </c>
      <c r="AD37" s="527">
        <f>IF(ISNUMBER(System!$C38),PlotData!D38+ Querkraft!$E$2*$AF$1*D37,PlotData!$CB$3)</f>
        <v>5</v>
      </c>
      <c r="AE37" s="527">
        <f>IF(ISNUMBER(System!$C38),PlotData!E38+ Querkraft!$E$2*$AF$1*E37,PlotData!$CB$3)</f>
        <v>5</v>
      </c>
      <c r="AF37" s="527">
        <f>IF(ISNUMBER(System!$C38),PlotData!F38+Querkraft!$E$2* $AF$1*F37,PlotData!$CB$3)</f>
        <v>5</v>
      </c>
      <c r="AG37" s="527">
        <f>IF(ISNUMBER(System!$C38),PlotData!G38+ Querkraft!$E$2*$AF$1*G37,PlotData!$CB$3)</f>
        <v>5</v>
      </c>
      <c r="AH37" s="527">
        <f>IF(ISNUMBER(System!$C38),PlotData!H38+Querkraft!$E$2* $AF$1*H37,PlotData!$CB$3)</f>
        <v>5</v>
      </c>
      <c r="AI37" s="527">
        <f>IF(ISNUMBER(System!$C38),PlotData!I38+ Querkraft!$E$2*$AF$1*I37,PlotData!$CB$3)</f>
        <v>5</v>
      </c>
      <c r="AJ37" s="527">
        <f>IF(ISNUMBER(System!$C38),PlotData!J38+Querkraft!$E$2*$AF$1*J37,PlotData!$CB$3)</f>
        <v>5</v>
      </c>
      <c r="AK37" s="527">
        <f>IF(ISNUMBER(System!$C38),PlotData!K38+ Querkraft!$E$2*$AF$1*K37,PlotData!$CB$3)</f>
        <v>5</v>
      </c>
      <c r="AL37" s="562">
        <f>IF(ISNUMBER(System!$C38),PlotData!L38+ Querkraft!$E$2*$AF$1*L37,PlotData!$CB$3)</f>
        <v>5</v>
      </c>
      <c r="AM37" s="561">
        <f>IF(ISNUMBER(System!$C38),PlotData!L38,PlotData!$CB$3)</f>
        <v>5</v>
      </c>
      <c r="AN37" s="527">
        <f>IF(ISNUMBER(System!$C38),PlotData!B38,PlotData!$CB$3)</f>
        <v>5</v>
      </c>
      <c r="AO37" s="444">
        <f>IF(ISNUMBER(System!$C38),AB37,PlotData!$CB$3)</f>
        <v>5</v>
      </c>
      <c r="AQ37" s="604">
        <v>35</v>
      </c>
      <c r="AR37" s="602">
        <f>IF(ISNUMBER(System!$C38),PlotData!O38+ Querkraft!$E$2*$AF$1*O37,PlotData!$CB$4)</f>
        <v>5</v>
      </c>
      <c r="AS37" s="527">
        <f>IF(ISNUMBER(System!$C38),PlotData!P38+Querkraft!$E$2* $AF$1*P37,PlotData!$CB$4)</f>
        <v>5</v>
      </c>
      <c r="AT37" s="527">
        <f>IF(ISNUMBER(System!$C38),PlotData!Q38+Querkraft!$E$2*$AF$1*Q37,PlotData!$CB$4)</f>
        <v>5</v>
      </c>
      <c r="AU37" s="527">
        <f>IF(ISNUMBER(System!$C38),PlotData!R38+ Querkraft!$E$2*$AF$1*R37,PlotData!$CB$4)</f>
        <v>5</v>
      </c>
      <c r="AV37" s="527">
        <f>IF(ISNUMBER(System!$C38),PlotData!S38+ Querkraft!$E$2*$AF$1*S37,PlotData!$CB$4)</f>
        <v>5</v>
      </c>
      <c r="AW37" s="527">
        <f>IF(ISNUMBER(System!$C38),PlotData!T38+ Querkraft!$E$2*$AF$1*T37,PlotData!$CB$4)</f>
        <v>5</v>
      </c>
      <c r="AX37" s="527">
        <f>IF(ISNUMBER(System!$C38),PlotData!U38+ Querkraft!$E$2*$AF$1*U37,PlotData!$CB$4)</f>
        <v>5</v>
      </c>
      <c r="AY37" s="527">
        <f>IF(ISNUMBER(System!$C38),PlotData!V38+ Querkraft!$E$2*$AF$1*V37,PlotData!$CB$4)</f>
        <v>5</v>
      </c>
      <c r="AZ37" s="527">
        <f>IF(ISNUMBER(System!$C38),PlotData!W38+ Querkraft!$E$2*$AF$1*W37,PlotData!$CB$4)</f>
        <v>5</v>
      </c>
      <c r="BA37" s="527">
        <f>IF(ISNUMBER(System!$C38),PlotData!X38+Querkraft!$E$2* $AF$1*X37,PlotData!$CB$4)</f>
        <v>5</v>
      </c>
      <c r="BB37" s="562">
        <f>IF(ISNUMBER(System!$C38),PlotData!Y38+Querkraft!$E$2*$AF$1*Y37,PlotData!$CB$4)</f>
        <v>5</v>
      </c>
      <c r="BC37" s="561">
        <f>IF(ISNUMBER(System!$C38),PlotData!Y38, PlotData!CB$4)</f>
        <v>5</v>
      </c>
      <c r="BD37" s="527">
        <f>IF(ISNUMBER(System!$C38),PlotData!O38, PlotData!$CB$4)</f>
        <v>5</v>
      </c>
      <c r="BE37" s="562">
        <f>IF(ISNUMBER(System!$C38), AR37,PlotData!$CB$4)</f>
        <v>5</v>
      </c>
    </row>
    <row r="38" spans="1:57" x14ac:dyDescent="0.25">
      <c r="A38" s="604">
        <v>36</v>
      </c>
      <c r="B38" s="561"/>
      <c r="C38" s="527"/>
      <c r="D38" s="527"/>
      <c r="E38" s="527"/>
      <c r="F38" s="527"/>
      <c r="G38" s="527"/>
      <c r="H38" s="527"/>
      <c r="I38" s="527"/>
      <c r="J38" s="527"/>
      <c r="K38" s="527"/>
      <c r="L38" s="562"/>
      <c r="N38" s="604">
        <v>36</v>
      </c>
      <c r="O38" s="561"/>
      <c r="P38" s="527"/>
      <c r="Q38" s="527"/>
      <c r="R38" s="527"/>
      <c r="S38" s="527"/>
      <c r="T38" s="527"/>
      <c r="U38" s="527"/>
      <c r="V38" s="527"/>
      <c r="W38" s="527"/>
      <c r="X38" s="527"/>
      <c r="Y38" s="562"/>
      <c r="AA38" s="575">
        <v>36</v>
      </c>
      <c r="AB38" s="561">
        <f>IF(ISNUMBER(System!$C39),PlotData!B39+ Querkraft!$E$2*$AF$1*B38,PlotData!$CB$3)</f>
        <v>5</v>
      </c>
      <c r="AC38" s="527">
        <f>IF(ISNUMBER(System!$C39),PlotData!C39+ Querkraft!$E$2*$AF$1*C38,PlotData!$CB$3)</f>
        <v>5</v>
      </c>
      <c r="AD38" s="527">
        <f>IF(ISNUMBER(System!$C39),PlotData!D39+ Querkraft!$E$2*$AF$1*D38,PlotData!$CB$3)</f>
        <v>5</v>
      </c>
      <c r="AE38" s="527">
        <f>IF(ISNUMBER(System!$C39),PlotData!E39+ Querkraft!$E$2*$AF$1*E38,PlotData!$CB$3)</f>
        <v>5</v>
      </c>
      <c r="AF38" s="527">
        <f>IF(ISNUMBER(System!$C39),PlotData!F39+Querkraft!$E$2* $AF$1*F38,PlotData!$CB$3)</f>
        <v>5</v>
      </c>
      <c r="AG38" s="527">
        <f>IF(ISNUMBER(System!$C39),PlotData!G39+ Querkraft!$E$2*$AF$1*G38,PlotData!$CB$3)</f>
        <v>5</v>
      </c>
      <c r="AH38" s="527">
        <f>IF(ISNUMBER(System!$C39),PlotData!H39+Querkraft!$E$2* $AF$1*H38,PlotData!$CB$3)</f>
        <v>5</v>
      </c>
      <c r="AI38" s="527">
        <f>IF(ISNUMBER(System!$C39),PlotData!I39+ Querkraft!$E$2*$AF$1*I38,PlotData!$CB$3)</f>
        <v>5</v>
      </c>
      <c r="AJ38" s="527">
        <f>IF(ISNUMBER(System!$C39),PlotData!J39+Querkraft!$E$2*$AF$1*J38,PlotData!$CB$3)</f>
        <v>5</v>
      </c>
      <c r="AK38" s="527">
        <f>IF(ISNUMBER(System!$C39),PlotData!K39+ Querkraft!$E$2*$AF$1*K38,PlotData!$CB$3)</f>
        <v>5</v>
      </c>
      <c r="AL38" s="562">
        <f>IF(ISNUMBER(System!$C39),PlotData!L39+ Querkraft!$E$2*$AF$1*L38,PlotData!$CB$3)</f>
        <v>5</v>
      </c>
      <c r="AM38" s="561">
        <f>IF(ISNUMBER(System!$C39),PlotData!L39,PlotData!$CB$3)</f>
        <v>5</v>
      </c>
      <c r="AN38" s="527">
        <f>IF(ISNUMBER(System!$C39),PlotData!B39,PlotData!$CB$3)</f>
        <v>5</v>
      </c>
      <c r="AO38" s="444">
        <f>IF(ISNUMBER(System!$C39),AB38,PlotData!$CB$3)</f>
        <v>5</v>
      </c>
      <c r="AQ38" s="604">
        <v>36</v>
      </c>
      <c r="AR38" s="602">
        <f>IF(ISNUMBER(System!$C39),PlotData!O39+ Querkraft!$E$2*$AF$1*O38,PlotData!$CB$4)</f>
        <v>5</v>
      </c>
      <c r="AS38" s="527">
        <f>IF(ISNUMBER(System!$C39),PlotData!P39+Querkraft!$E$2* $AF$1*P38,PlotData!$CB$4)</f>
        <v>5</v>
      </c>
      <c r="AT38" s="527">
        <f>IF(ISNUMBER(System!$C39),PlotData!Q39+Querkraft!$E$2*$AF$1*Q38,PlotData!$CB$4)</f>
        <v>5</v>
      </c>
      <c r="AU38" s="527">
        <f>IF(ISNUMBER(System!$C39),PlotData!R39+ Querkraft!$E$2*$AF$1*R38,PlotData!$CB$4)</f>
        <v>5</v>
      </c>
      <c r="AV38" s="527">
        <f>IF(ISNUMBER(System!$C39),PlotData!S39+ Querkraft!$E$2*$AF$1*S38,PlotData!$CB$4)</f>
        <v>5</v>
      </c>
      <c r="AW38" s="527">
        <f>IF(ISNUMBER(System!$C39),PlotData!T39+ Querkraft!$E$2*$AF$1*T38,PlotData!$CB$4)</f>
        <v>5</v>
      </c>
      <c r="AX38" s="527">
        <f>IF(ISNUMBER(System!$C39),PlotData!U39+ Querkraft!$E$2*$AF$1*U38,PlotData!$CB$4)</f>
        <v>5</v>
      </c>
      <c r="AY38" s="527">
        <f>IF(ISNUMBER(System!$C39),PlotData!V39+ Querkraft!$E$2*$AF$1*V38,PlotData!$CB$4)</f>
        <v>5</v>
      </c>
      <c r="AZ38" s="527">
        <f>IF(ISNUMBER(System!$C39),PlotData!W39+ Querkraft!$E$2*$AF$1*W38,PlotData!$CB$4)</f>
        <v>5</v>
      </c>
      <c r="BA38" s="527">
        <f>IF(ISNUMBER(System!$C39),PlotData!X39+Querkraft!$E$2* $AF$1*X38,PlotData!$CB$4)</f>
        <v>5</v>
      </c>
      <c r="BB38" s="562">
        <f>IF(ISNUMBER(System!$C39),PlotData!Y39+Querkraft!$E$2*$AF$1*Y38,PlotData!$CB$4)</f>
        <v>5</v>
      </c>
      <c r="BC38" s="561">
        <f>IF(ISNUMBER(System!$C39),PlotData!Y39, PlotData!CB$4)</f>
        <v>5</v>
      </c>
      <c r="BD38" s="527">
        <f>IF(ISNUMBER(System!$C39),PlotData!O39, PlotData!$CB$4)</f>
        <v>5</v>
      </c>
      <c r="BE38" s="562">
        <f>IF(ISNUMBER(System!$C39), AR38,PlotData!$CB$4)</f>
        <v>5</v>
      </c>
    </row>
    <row r="39" spans="1:57" x14ac:dyDescent="0.25">
      <c r="A39" s="604">
        <v>37</v>
      </c>
      <c r="B39" s="561"/>
      <c r="C39" s="527"/>
      <c r="D39" s="527"/>
      <c r="E39" s="527"/>
      <c r="F39" s="527"/>
      <c r="G39" s="527"/>
      <c r="H39" s="527"/>
      <c r="I39" s="527"/>
      <c r="J39" s="527"/>
      <c r="K39" s="527"/>
      <c r="L39" s="562"/>
      <c r="N39" s="604">
        <v>37</v>
      </c>
      <c r="O39" s="561"/>
      <c r="P39" s="527"/>
      <c r="Q39" s="527"/>
      <c r="R39" s="527"/>
      <c r="S39" s="527"/>
      <c r="T39" s="527"/>
      <c r="U39" s="527"/>
      <c r="V39" s="527"/>
      <c r="W39" s="527"/>
      <c r="X39" s="527"/>
      <c r="Y39" s="562"/>
      <c r="AA39" s="575">
        <v>37</v>
      </c>
      <c r="AB39" s="561">
        <f>IF(ISNUMBER(System!$C40),PlotData!B40+ Querkraft!$E$2*$AF$1*B39,PlotData!$CB$3)</f>
        <v>5</v>
      </c>
      <c r="AC39" s="527">
        <f>IF(ISNUMBER(System!$C40),PlotData!C40+ Querkraft!$E$2*$AF$1*C39,PlotData!$CB$3)</f>
        <v>5</v>
      </c>
      <c r="AD39" s="527">
        <f>IF(ISNUMBER(System!$C40),PlotData!D40+ Querkraft!$E$2*$AF$1*D39,PlotData!$CB$3)</f>
        <v>5</v>
      </c>
      <c r="AE39" s="527">
        <f>IF(ISNUMBER(System!$C40),PlotData!E40+ Querkraft!$E$2*$AF$1*E39,PlotData!$CB$3)</f>
        <v>5</v>
      </c>
      <c r="AF39" s="527">
        <f>IF(ISNUMBER(System!$C40),PlotData!F40+Querkraft!$E$2* $AF$1*F39,PlotData!$CB$3)</f>
        <v>5</v>
      </c>
      <c r="AG39" s="527">
        <f>IF(ISNUMBER(System!$C40),PlotData!G40+ Querkraft!$E$2*$AF$1*G39,PlotData!$CB$3)</f>
        <v>5</v>
      </c>
      <c r="AH39" s="527">
        <f>IF(ISNUMBER(System!$C40),PlotData!H40+Querkraft!$E$2* $AF$1*H39,PlotData!$CB$3)</f>
        <v>5</v>
      </c>
      <c r="AI39" s="527">
        <f>IF(ISNUMBER(System!$C40),PlotData!I40+ Querkraft!$E$2*$AF$1*I39,PlotData!$CB$3)</f>
        <v>5</v>
      </c>
      <c r="AJ39" s="527">
        <f>IF(ISNUMBER(System!$C40),PlotData!J40+Querkraft!$E$2*$AF$1*J39,PlotData!$CB$3)</f>
        <v>5</v>
      </c>
      <c r="AK39" s="527">
        <f>IF(ISNUMBER(System!$C40),PlotData!K40+ Querkraft!$E$2*$AF$1*K39,PlotData!$CB$3)</f>
        <v>5</v>
      </c>
      <c r="AL39" s="562">
        <f>IF(ISNUMBER(System!$C40),PlotData!L40+ Querkraft!$E$2*$AF$1*L39,PlotData!$CB$3)</f>
        <v>5</v>
      </c>
      <c r="AM39" s="561">
        <f>IF(ISNUMBER(System!$C40),PlotData!L40,PlotData!$CB$3)</f>
        <v>5</v>
      </c>
      <c r="AN39" s="527">
        <f>IF(ISNUMBER(System!$C40),PlotData!B40,PlotData!$CB$3)</f>
        <v>5</v>
      </c>
      <c r="AO39" s="444">
        <f>IF(ISNUMBER(System!$C40),AB39,PlotData!$CB$3)</f>
        <v>5</v>
      </c>
      <c r="AQ39" s="604">
        <v>37</v>
      </c>
      <c r="AR39" s="602">
        <f>IF(ISNUMBER(System!$C40),PlotData!O40+ Querkraft!$E$2*$AF$1*O39,PlotData!$CB$4)</f>
        <v>5</v>
      </c>
      <c r="AS39" s="527">
        <f>IF(ISNUMBER(System!$C40),PlotData!P40+Querkraft!$E$2* $AF$1*P39,PlotData!$CB$4)</f>
        <v>5</v>
      </c>
      <c r="AT39" s="527">
        <f>IF(ISNUMBER(System!$C40),PlotData!Q40+Querkraft!$E$2*$AF$1*Q39,PlotData!$CB$4)</f>
        <v>5</v>
      </c>
      <c r="AU39" s="527">
        <f>IF(ISNUMBER(System!$C40),PlotData!R40+ Querkraft!$E$2*$AF$1*R39,PlotData!$CB$4)</f>
        <v>5</v>
      </c>
      <c r="AV39" s="527">
        <f>IF(ISNUMBER(System!$C40),PlotData!S40+ Querkraft!$E$2*$AF$1*S39,PlotData!$CB$4)</f>
        <v>5</v>
      </c>
      <c r="AW39" s="527">
        <f>IF(ISNUMBER(System!$C40),PlotData!T40+ Querkraft!$E$2*$AF$1*T39,PlotData!$CB$4)</f>
        <v>5</v>
      </c>
      <c r="AX39" s="527">
        <f>IF(ISNUMBER(System!$C40),PlotData!U40+ Querkraft!$E$2*$AF$1*U39,PlotData!$CB$4)</f>
        <v>5</v>
      </c>
      <c r="AY39" s="527">
        <f>IF(ISNUMBER(System!$C40),PlotData!V40+ Querkraft!$E$2*$AF$1*V39,PlotData!$CB$4)</f>
        <v>5</v>
      </c>
      <c r="AZ39" s="527">
        <f>IF(ISNUMBER(System!$C40),PlotData!W40+ Querkraft!$E$2*$AF$1*W39,PlotData!$CB$4)</f>
        <v>5</v>
      </c>
      <c r="BA39" s="527">
        <f>IF(ISNUMBER(System!$C40),PlotData!X40+Querkraft!$E$2* $AF$1*X39,PlotData!$CB$4)</f>
        <v>5</v>
      </c>
      <c r="BB39" s="562">
        <f>IF(ISNUMBER(System!$C40),PlotData!Y40+Querkraft!$E$2*$AF$1*Y39,PlotData!$CB$4)</f>
        <v>5</v>
      </c>
      <c r="BC39" s="561">
        <f>IF(ISNUMBER(System!$C40),PlotData!Y40, PlotData!CB$4)</f>
        <v>5</v>
      </c>
      <c r="BD39" s="527">
        <f>IF(ISNUMBER(System!$C40),PlotData!O40, PlotData!$CB$4)</f>
        <v>5</v>
      </c>
      <c r="BE39" s="562">
        <f>IF(ISNUMBER(System!$C40), AR39,PlotData!$CB$4)</f>
        <v>5</v>
      </c>
    </row>
    <row r="40" spans="1:57" x14ac:dyDescent="0.25">
      <c r="A40" s="604">
        <v>38</v>
      </c>
      <c r="B40" s="561"/>
      <c r="C40" s="527"/>
      <c r="D40" s="527"/>
      <c r="E40" s="527"/>
      <c r="F40" s="527"/>
      <c r="G40" s="527"/>
      <c r="H40" s="527"/>
      <c r="I40" s="527"/>
      <c r="J40" s="527"/>
      <c r="K40" s="527"/>
      <c r="L40" s="562"/>
      <c r="N40" s="604">
        <v>38</v>
      </c>
      <c r="O40" s="561"/>
      <c r="P40" s="527"/>
      <c r="Q40" s="527"/>
      <c r="R40" s="527"/>
      <c r="S40" s="527"/>
      <c r="T40" s="527"/>
      <c r="U40" s="527"/>
      <c r="V40" s="527"/>
      <c r="W40" s="527"/>
      <c r="X40" s="527"/>
      <c r="Y40" s="562"/>
      <c r="AA40" s="575">
        <v>38</v>
      </c>
      <c r="AB40" s="561">
        <f>IF(ISNUMBER(System!$C41),PlotData!B41+ Querkraft!$E$2*$AF$1*B40,PlotData!$CB$3)</f>
        <v>5</v>
      </c>
      <c r="AC40" s="527">
        <f>IF(ISNUMBER(System!$C41),PlotData!C41+ Querkraft!$E$2*$AF$1*C40,PlotData!$CB$3)</f>
        <v>5</v>
      </c>
      <c r="AD40" s="527">
        <f>IF(ISNUMBER(System!$C41),PlotData!D41+ Querkraft!$E$2*$AF$1*D40,PlotData!$CB$3)</f>
        <v>5</v>
      </c>
      <c r="AE40" s="527">
        <f>IF(ISNUMBER(System!$C41),PlotData!E41+ Querkraft!$E$2*$AF$1*E40,PlotData!$CB$3)</f>
        <v>5</v>
      </c>
      <c r="AF40" s="527">
        <f>IF(ISNUMBER(System!$C41),PlotData!F41+Querkraft!$E$2* $AF$1*F40,PlotData!$CB$3)</f>
        <v>5</v>
      </c>
      <c r="AG40" s="527">
        <f>IF(ISNUMBER(System!$C41),PlotData!G41+ Querkraft!$E$2*$AF$1*G40,PlotData!$CB$3)</f>
        <v>5</v>
      </c>
      <c r="AH40" s="527">
        <f>IF(ISNUMBER(System!$C41),PlotData!H41+Querkraft!$E$2* $AF$1*H40,PlotData!$CB$3)</f>
        <v>5</v>
      </c>
      <c r="AI40" s="527">
        <f>IF(ISNUMBER(System!$C41),PlotData!I41+ Querkraft!$E$2*$AF$1*I40,PlotData!$CB$3)</f>
        <v>5</v>
      </c>
      <c r="AJ40" s="527">
        <f>IF(ISNUMBER(System!$C41),PlotData!J41+Querkraft!$E$2*$AF$1*J40,PlotData!$CB$3)</f>
        <v>5</v>
      </c>
      <c r="AK40" s="527">
        <f>IF(ISNUMBER(System!$C41),PlotData!K41+ Querkraft!$E$2*$AF$1*K40,PlotData!$CB$3)</f>
        <v>5</v>
      </c>
      <c r="AL40" s="562">
        <f>IF(ISNUMBER(System!$C41),PlotData!L41+ Querkraft!$E$2*$AF$1*L40,PlotData!$CB$3)</f>
        <v>5</v>
      </c>
      <c r="AM40" s="561">
        <f>IF(ISNUMBER(System!$C41),PlotData!L41,PlotData!$CB$3)</f>
        <v>5</v>
      </c>
      <c r="AN40" s="527">
        <f>IF(ISNUMBER(System!$C41),PlotData!B41,PlotData!$CB$3)</f>
        <v>5</v>
      </c>
      <c r="AO40" s="444">
        <f>IF(ISNUMBER(System!$C41),AB40,PlotData!$CB$3)</f>
        <v>5</v>
      </c>
      <c r="AQ40" s="604">
        <v>38</v>
      </c>
      <c r="AR40" s="602">
        <f>IF(ISNUMBER(System!$C41),PlotData!O41+ Querkraft!$E$2*$AF$1*O40,PlotData!$CB$4)</f>
        <v>5</v>
      </c>
      <c r="AS40" s="527">
        <f>IF(ISNUMBER(System!$C41),PlotData!P41+Querkraft!$E$2* $AF$1*P40,PlotData!$CB$4)</f>
        <v>5</v>
      </c>
      <c r="AT40" s="527">
        <f>IF(ISNUMBER(System!$C41),PlotData!Q41+Querkraft!$E$2*$AF$1*Q40,PlotData!$CB$4)</f>
        <v>5</v>
      </c>
      <c r="AU40" s="527">
        <f>IF(ISNUMBER(System!$C41),PlotData!R41+ Querkraft!$E$2*$AF$1*R40,PlotData!$CB$4)</f>
        <v>5</v>
      </c>
      <c r="AV40" s="527">
        <f>IF(ISNUMBER(System!$C41),PlotData!S41+ Querkraft!$E$2*$AF$1*S40,PlotData!$CB$4)</f>
        <v>5</v>
      </c>
      <c r="AW40" s="527">
        <f>IF(ISNUMBER(System!$C41),PlotData!T41+ Querkraft!$E$2*$AF$1*T40,PlotData!$CB$4)</f>
        <v>5</v>
      </c>
      <c r="AX40" s="527">
        <f>IF(ISNUMBER(System!$C41),PlotData!U41+ Querkraft!$E$2*$AF$1*U40,PlotData!$CB$4)</f>
        <v>5</v>
      </c>
      <c r="AY40" s="527">
        <f>IF(ISNUMBER(System!$C41),PlotData!V41+ Querkraft!$E$2*$AF$1*V40,PlotData!$CB$4)</f>
        <v>5</v>
      </c>
      <c r="AZ40" s="527">
        <f>IF(ISNUMBER(System!$C41),PlotData!W41+ Querkraft!$E$2*$AF$1*W40,PlotData!$CB$4)</f>
        <v>5</v>
      </c>
      <c r="BA40" s="527">
        <f>IF(ISNUMBER(System!$C41),PlotData!X41+Querkraft!$E$2* $AF$1*X40,PlotData!$CB$4)</f>
        <v>5</v>
      </c>
      <c r="BB40" s="562">
        <f>IF(ISNUMBER(System!$C41),PlotData!Y41+Querkraft!$E$2*$AF$1*Y40,PlotData!$CB$4)</f>
        <v>5</v>
      </c>
      <c r="BC40" s="561">
        <f>IF(ISNUMBER(System!$C41),PlotData!Y41, PlotData!CB$4)</f>
        <v>5</v>
      </c>
      <c r="BD40" s="527">
        <f>IF(ISNUMBER(System!$C41),PlotData!O41, PlotData!$CB$4)</f>
        <v>5</v>
      </c>
      <c r="BE40" s="562">
        <f>IF(ISNUMBER(System!$C41), AR40,PlotData!$CB$4)</f>
        <v>5</v>
      </c>
    </row>
    <row r="41" spans="1:57" x14ac:dyDescent="0.25">
      <c r="A41" s="604">
        <v>39</v>
      </c>
      <c r="B41" s="561"/>
      <c r="C41" s="527"/>
      <c r="D41" s="527"/>
      <c r="E41" s="527"/>
      <c r="F41" s="527"/>
      <c r="G41" s="527"/>
      <c r="H41" s="527"/>
      <c r="I41" s="527"/>
      <c r="J41" s="527"/>
      <c r="K41" s="527"/>
      <c r="L41" s="562"/>
      <c r="N41" s="604">
        <v>39</v>
      </c>
      <c r="O41" s="561"/>
      <c r="P41" s="527"/>
      <c r="Q41" s="527"/>
      <c r="R41" s="527"/>
      <c r="S41" s="527"/>
      <c r="T41" s="527"/>
      <c r="U41" s="527"/>
      <c r="V41" s="527"/>
      <c r="W41" s="527"/>
      <c r="X41" s="527"/>
      <c r="Y41" s="562"/>
      <c r="AA41" s="575">
        <v>39</v>
      </c>
      <c r="AB41" s="561">
        <f>IF(ISNUMBER(System!$C42),PlotData!B42+ Querkraft!$E$2*$AF$1*B41,PlotData!$CB$3)</f>
        <v>5</v>
      </c>
      <c r="AC41" s="527">
        <f>IF(ISNUMBER(System!$C42),PlotData!C42+ Querkraft!$E$2*$AF$1*C41,PlotData!$CB$3)</f>
        <v>5</v>
      </c>
      <c r="AD41" s="527">
        <f>IF(ISNUMBER(System!$C42),PlotData!D42+ Querkraft!$E$2*$AF$1*D41,PlotData!$CB$3)</f>
        <v>5</v>
      </c>
      <c r="AE41" s="527">
        <f>IF(ISNUMBER(System!$C42),PlotData!E42+ Querkraft!$E$2*$AF$1*E41,PlotData!$CB$3)</f>
        <v>5</v>
      </c>
      <c r="AF41" s="527">
        <f>IF(ISNUMBER(System!$C42),PlotData!F42+Querkraft!$E$2* $AF$1*F41,PlotData!$CB$3)</f>
        <v>5</v>
      </c>
      <c r="AG41" s="527">
        <f>IF(ISNUMBER(System!$C42),PlotData!G42+ Querkraft!$E$2*$AF$1*G41,PlotData!$CB$3)</f>
        <v>5</v>
      </c>
      <c r="AH41" s="527">
        <f>IF(ISNUMBER(System!$C42),PlotData!H42+Querkraft!$E$2* $AF$1*H41,PlotData!$CB$3)</f>
        <v>5</v>
      </c>
      <c r="AI41" s="527">
        <f>IF(ISNUMBER(System!$C42),PlotData!I42+ Querkraft!$E$2*$AF$1*I41,PlotData!$CB$3)</f>
        <v>5</v>
      </c>
      <c r="AJ41" s="527">
        <f>IF(ISNUMBER(System!$C42),PlotData!J42+Querkraft!$E$2*$AF$1*J41,PlotData!$CB$3)</f>
        <v>5</v>
      </c>
      <c r="AK41" s="527">
        <f>IF(ISNUMBER(System!$C42),PlotData!K42+ Querkraft!$E$2*$AF$1*K41,PlotData!$CB$3)</f>
        <v>5</v>
      </c>
      <c r="AL41" s="562">
        <f>IF(ISNUMBER(System!$C42),PlotData!L42+ Querkraft!$E$2*$AF$1*L41,PlotData!$CB$3)</f>
        <v>5</v>
      </c>
      <c r="AM41" s="561">
        <f>IF(ISNUMBER(System!$C42),PlotData!L42,PlotData!$CB$3)</f>
        <v>5</v>
      </c>
      <c r="AN41" s="527">
        <f>IF(ISNUMBER(System!$C42),PlotData!B42,PlotData!$CB$3)</f>
        <v>5</v>
      </c>
      <c r="AO41" s="444">
        <f>IF(ISNUMBER(System!$C42),AB41,PlotData!$CB$3)</f>
        <v>5</v>
      </c>
      <c r="AQ41" s="604">
        <v>39</v>
      </c>
      <c r="AR41" s="602">
        <f>IF(ISNUMBER(System!$C42),PlotData!O42+ Querkraft!$E$2*$AF$1*O41,PlotData!$CB$4)</f>
        <v>5</v>
      </c>
      <c r="AS41" s="527">
        <f>IF(ISNUMBER(System!$C42),PlotData!P42+Querkraft!$E$2* $AF$1*P41,PlotData!$CB$4)</f>
        <v>5</v>
      </c>
      <c r="AT41" s="527">
        <f>IF(ISNUMBER(System!$C42),PlotData!Q42+Querkraft!$E$2*$AF$1*Q41,PlotData!$CB$4)</f>
        <v>5</v>
      </c>
      <c r="AU41" s="527">
        <f>IF(ISNUMBER(System!$C42),PlotData!R42+ Querkraft!$E$2*$AF$1*R41,PlotData!$CB$4)</f>
        <v>5</v>
      </c>
      <c r="AV41" s="527">
        <f>IF(ISNUMBER(System!$C42),PlotData!S42+ Querkraft!$E$2*$AF$1*S41,PlotData!$CB$4)</f>
        <v>5</v>
      </c>
      <c r="AW41" s="527">
        <f>IF(ISNUMBER(System!$C42),PlotData!T42+ Querkraft!$E$2*$AF$1*T41,PlotData!$CB$4)</f>
        <v>5</v>
      </c>
      <c r="AX41" s="527">
        <f>IF(ISNUMBER(System!$C42),PlotData!U42+ Querkraft!$E$2*$AF$1*U41,PlotData!$CB$4)</f>
        <v>5</v>
      </c>
      <c r="AY41" s="527">
        <f>IF(ISNUMBER(System!$C42),PlotData!V42+ Querkraft!$E$2*$AF$1*V41,PlotData!$CB$4)</f>
        <v>5</v>
      </c>
      <c r="AZ41" s="527">
        <f>IF(ISNUMBER(System!$C42),PlotData!W42+ Querkraft!$E$2*$AF$1*W41,PlotData!$CB$4)</f>
        <v>5</v>
      </c>
      <c r="BA41" s="527">
        <f>IF(ISNUMBER(System!$C42),PlotData!X42+Querkraft!$E$2* $AF$1*X41,PlotData!$CB$4)</f>
        <v>5</v>
      </c>
      <c r="BB41" s="562">
        <f>IF(ISNUMBER(System!$C42),PlotData!Y42+Querkraft!$E$2*$AF$1*Y41,PlotData!$CB$4)</f>
        <v>5</v>
      </c>
      <c r="BC41" s="561">
        <f>IF(ISNUMBER(System!$C42),PlotData!Y42, PlotData!CB$4)</f>
        <v>5</v>
      </c>
      <c r="BD41" s="527">
        <f>IF(ISNUMBER(System!$C42),PlotData!O42, PlotData!$CB$4)</f>
        <v>5</v>
      </c>
      <c r="BE41" s="562">
        <f>IF(ISNUMBER(System!$C42), AR41,PlotData!$CB$4)</f>
        <v>5</v>
      </c>
    </row>
    <row r="42" spans="1:57" ht="13" thickBot="1" x14ac:dyDescent="0.3">
      <c r="A42" s="605">
        <v>40</v>
      </c>
      <c r="B42" s="504"/>
      <c r="C42" s="500"/>
      <c r="D42" s="500"/>
      <c r="E42" s="500"/>
      <c r="F42" s="500"/>
      <c r="G42" s="500"/>
      <c r="H42" s="500"/>
      <c r="I42" s="500"/>
      <c r="J42" s="500"/>
      <c r="K42" s="500"/>
      <c r="L42" s="501"/>
      <c r="N42" s="605">
        <v>40</v>
      </c>
      <c r="O42" s="504"/>
      <c r="P42" s="500"/>
      <c r="Q42" s="500"/>
      <c r="R42" s="500"/>
      <c r="S42" s="500"/>
      <c r="T42" s="500"/>
      <c r="U42" s="500"/>
      <c r="V42" s="500"/>
      <c r="W42" s="500"/>
      <c r="X42" s="500"/>
      <c r="Y42" s="501"/>
      <c r="AA42" s="587">
        <v>40</v>
      </c>
      <c r="AB42" s="504">
        <f>IF(ISNUMBER(System!$C43),PlotData!B43+ Querkraft!$E$2*$AF$1*B42,PlotData!$CB$3)</f>
        <v>5</v>
      </c>
      <c r="AC42" s="500">
        <f>IF(ISNUMBER(System!$C43),PlotData!C43+ Querkraft!$E$2*$AF$1*C42,PlotData!$CB$3)</f>
        <v>5</v>
      </c>
      <c r="AD42" s="500">
        <f>IF(ISNUMBER(System!$C43),PlotData!D43+ Querkraft!$E$2*$AF$1*D42,PlotData!$CB$3)</f>
        <v>5</v>
      </c>
      <c r="AE42" s="500">
        <f>IF(ISNUMBER(System!$C43),PlotData!E43+ Querkraft!$E$2*$AF$1*E42,PlotData!$CB$3)</f>
        <v>5</v>
      </c>
      <c r="AF42" s="500">
        <f>IF(ISNUMBER(System!$C43),PlotData!F43+Querkraft!$E$2* $AF$1*F42,PlotData!$CB$3)</f>
        <v>5</v>
      </c>
      <c r="AG42" s="500">
        <f>IF(ISNUMBER(System!$C43),PlotData!G43+ Querkraft!$E$2*$AF$1*G42,PlotData!$CB$3)</f>
        <v>5</v>
      </c>
      <c r="AH42" s="500">
        <f>IF(ISNUMBER(System!$C43),PlotData!H43+Querkraft!$E$2* $AF$1*H42,PlotData!$CB$3)</f>
        <v>5</v>
      </c>
      <c r="AI42" s="500">
        <f>IF(ISNUMBER(System!$C43),PlotData!I43+ Querkraft!$E$2*$AF$1*I42,PlotData!$CB$3)</f>
        <v>5</v>
      </c>
      <c r="AJ42" s="500">
        <f>IF(ISNUMBER(System!$C43),PlotData!J43+Querkraft!$E$2*$AF$1*J42,PlotData!$CB$3)</f>
        <v>5</v>
      </c>
      <c r="AK42" s="500">
        <f>IF(ISNUMBER(System!$C43),PlotData!K43+ Querkraft!$E$2*$AF$1*K42,PlotData!$CB$3)</f>
        <v>5</v>
      </c>
      <c r="AL42" s="501">
        <f>IF(ISNUMBER(System!$C43),PlotData!L43+ Querkraft!$E$2*$AF$1*L42,PlotData!$CB$3)</f>
        <v>5</v>
      </c>
      <c r="AM42" s="504">
        <f>IF(ISNUMBER(System!$C43),PlotData!L43,PlotData!$CB$3)</f>
        <v>5</v>
      </c>
      <c r="AN42" s="500">
        <f>IF(ISNUMBER(System!$C43),PlotData!B43,PlotData!$CB$3)</f>
        <v>5</v>
      </c>
      <c r="AO42" s="451">
        <f>IF(ISNUMBER(System!$C43),AB42,PlotData!$CB$3)</f>
        <v>5</v>
      </c>
      <c r="AQ42" s="605">
        <v>40</v>
      </c>
      <c r="AR42" s="606">
        <f>IF(ISNUMBER(System!$C43),PlotData!O43+ Querkraft!$E$2*$AF$1*O42,PlotData!$CB$4)</f>
        <v>5</v>
      </c>
      <c r="AS42" s="500">
        <f>IF(ISNUMBER(System!$C43),PlotData!P43+Querkraft!$E$2* $AF$1*P42,PlotData!$CB$4)</f>
        <v>5</v>
      </c>
      <c r="AT42" s="500">
        <f>IF(ISNUMBER(System!$C43),PlotData!Q43+Querkraft!$E$2*$AF$1*Q42,PlotData!$CB$4)</f>
        <v>5</v>
      </c>
      <c r="AU42" s="500">
        <f>IF(ISNUMBER(System!$C43),PlotData!R43+ Querkraft!$E$2*$AF$1*R42,PlotData!$CB$4)</f>
        <v>5</v>
      </c>
      <c r="AV42" s="500">
        <f>IF(ISNUMBER(System!$C43),PlotData!S43+ Querkraft!$E$2*$AF$1*S42,PlotData!$CB$4)</f>
        <v>5</v>
      </c>
      <c r="AW42" s="500">
        <f>IF(ISNUMBER(System!$C43),PlotData!T43+ Querkraft!$E$2*$AF$1*T42,PlotData!$CB$4)</f>
        <v>5</v>
      </c>
      <c r="AX42" s="500">
        <f>IF(ISNUMBER(System!$C43),PlotData!U43+ Querkraft!$E$2*$AF$1*U42,PlotData!$CB$4)</f>
        <v>5</v>
      </c>
      <c r="AY42" s="500">
        <f>IF(ISNUMBER(System!$C43),PlotData!V43+ Querkraft!$E$2*$AF$1*V42,PlotData!$CB$4)</f>
        <v>5</v>
      </c>
      <c r="AZ42" s="500">
        <f>IF(ISNUMBER(System!$C43),PlotData!W43+ Querkraft!$E$2*$AF$1*W42,PlotData!$CB$4)</f>
        <v>5</v>
      </c>
      <c r="BA42" s="500">
        <f>IF(ISNUMBER(System!$C43),PlotData!X43+Querkraft!$E$2* $AF$1*X42,PlotData!$CB$4)</f>
        <v>5</v>
      </c>
      <c r="BB42" s="501">
        <f>IF(ISNUMBER(System!$C43),PlotData!Y43+Querkraft!$E$2*$AF$1*Y42,PlotData!$CB$4)</f>
        <v>5</v>
      </c>
      <c r="BC42" s="504">
        <f>IF(ISNUMBER(System!$C43),PlotData!Y43, PlotData!CB$4)</f>
        <v>5</v>
      </c>
      <c r="BD42" s="500">
        <f>IF(ISNUMBER(System!$C43),PlotData!O43, PlotData!$CB$4)</f>
        <v>5</v>
      </c>
      <c r="BE42" s="501">
        <f>IF(ISNUMBER(System!$C43), AR42,PlotData!$CB$4)</f>
        <v>5</v>
      </c>
    </row>
    <row r="43" spans="1:57" x14ac:dyDescent="0.25">
      <c r="AA43" s="588"/>
      <c r="AB43" s="452"/>
      <c r="AC43" s="452"/>
      <c r="AD43" s="452"/>
      <c r="AE43" s="452"/>
      <c r="AF43" s="452"/>
      <c r="AG43" s="452"/>
      <c r="AH43" s="452"/>
      <c r="AI43" s="452"/>
      <c r="AJ43" s="452"/>
      <c r="AK43" s="452"/>
      <c r="AL43" s="452"/>
    </row>
    <row r="44" spans="1:57" x14ac:dyDescent="0.25">
      <c r="AA44" s="588"/>
      <c r="AB44" s="452"/>
      <c r="AC44" s="452"/>
      <c r="AD44" s="452"/>
      <c r="AE44" s="452"/>
      <c r="AF44" s="452"/>
      <c r="AG44" s="452"/>
      <c r="AH44" s="452"/>
      <c r="AI44" s="452"/>
      <c r="AJ44" s="452"/>
      <c r="AK44" s="452"/>
      <c r="AL44" s="452"/>
    </row>
    <row r="68" spans="1:36" x14ac:dyDescent="0.25">
      <c r="A68" s="452"/>
      <c r="B68" s="452"/>
      <c r="C68" s="452"/>
      <c r="D68" s="452"/>
      <c r="E68" s="452"/>
      <c r="F68" s="452"/>
      <c r="G68" s="452"/>
      <c r="H68" s="452"/>
      <c r="I68" s="452"/>
      <c r="J68" s="452"/>
      <c r="K68" s="452"/>
      <c r="L68" s="452"/>
      <c r="M68" s="452"/>
      <c r="N68" s="452"/>
      <c r="O68" s="452"/>
      <c r="P68" s="452"/>
      <c r="Q68" s="452"/>
      <c r="R68" s="452"/>
      <c r="S68" s="452"/>
      <c r="T68" s="452"/>
      <c r="U68" s="452"/>
      <c r="V68" s="452"/>
      <c r="W68" s="452"/>
      <c r="X68" s="452"/>
      <c r="Y68" s="452"/>
      <c r="Z68" s="607"/>
      <c r="AA68" s="452"/>
      <c r="AB68" s="452"/>
      <c r="AC68" s="452"/>
      <c r="AD68" s="452"/>
      <c r="AE68" s="452"/>
      <c r="AF68" s="452"/>
      <c r="AG68" s="452"/>
      <c r="AH68" s="452"/>
      <c r="AI68" s="452"/>
      <c r="AJ68" s="452"/>
    </row>
    <row r="69" spans="1:36" x14ac:dyDescent="0.25">
      <c r="A69" s="452"/>
      <c r="B69" s="452"/>
      <c r="C69" s="452"/>
      <c r="D69" s="452"/>
      <c r="E69" s="452"/>
      <c r="F69" s="452"/>
      <c r="G69" s="452"/>
      <c r="H69" s="452"/>
      <c r="I69" s="452"/>
      <c r="J69" s="452"/>
      <c r="K69" s="452"/>
      <c r="L69" s="452"/>
      <c r="M69" s="452"/>
      <c r="N69" s="452"/>
      <c r="O69" s="452"/>
      <c r="P69" s="452"/>
      <c r="Q69" s="452"/>
      <c r="R69" s="452"/>
      <c r="S69" s="452"/>
      <c r="T69" s="452"/>
      <c r="U69" s="452"/>
      <c r="V69" s="452"/>
      <c r="W69" s="452"/>
      <c r="X69" s="452"/>
      <c r="Y69" s="452"/>
      <c r="Z69" s="607"/>
      <c r="AA69" s="452"/>
      <c r="AB69" s="452"/>
      <c r="AC69" s="452"/>
      <c r="AD69" s="452"/>
      <c r="AE69" s="452"/>
      <c r="AF69" s="452"/>
      <c r="AG69" s="452"/>
      <c r="AH69" s="452"/>
      <c r="AI69" s="452"/>
      <c r="AJ69" s="452"/>
    </row>
    <row r="70" spans="1:36" x14ac:dyDescent="0.25">
      <c r="A70" s="452"/>
      <c r="B70" s="452"/>
      <c r="C70" s="452"/>
      <c r="D70" s="452"/>
      <c r="E70" s="452"/>
      <c r="F70" s="452"/>
      <c r="G70" s="452"/>
      <c r="H70" s="452"/>
      <c r="I70" s="452"/>
      <c r="J70" s="452"/>
      <c r="K70" s="452"/>
      <c r="L70" s="452"/>
      <c r="M70" s="452"/>
      <c r="N70" s="452"/>
      <c r="O70" s="452"/>
      <c r="P70" s="452"/>
      <c r="Q70" s="452"/>
      <c r="R70" s="452"/>
      <c r="S70" s="452"/>
      <c r="T70" s="452"/>
      <c r="U70" s="452"/>
      <c r="V70" s="452"/>
      <c r="W70" s="452"/>
      <c r="X70" s="452"/>
      <c r="Y70" s="452"/>
      <c r="Z70" s="607"/>
      <c r="AA70" s="452"/>
      <c r="AB70" s="452"/>
      <c r="AC70" s="452"/>
      <c r="AD70" s="452"/>
      <c r="AE70" s="452"/>
      <c r="AF70" s="452"/>
      <c r="AG70" s="452"/>
      <c r="AH70" s="452"/>
      <c r="AI70" s="452"/>
      <c r="AJ70" s="452"/>
    </row>
    <row r="71" spans="1:36" x14ac:dyDescent="0.25">
      <c r="A71" s="452"/>
      <c r="B71" s="452"/>
      <c r="C71" s="452"/>
      <c r="D71" s="452"/>
      <c r="E71" s="452"/>
      <c r="F71" s="452"/>
      <c r="G71" s="452"/>
      <c r="H71" s="452"/>
      <c r="I71" s="452"/>
      <c r="J71" s="452"/>
      <c r="K71" s="452"/>
      <c r="L71" s="452"/>
      <c r="M71" s="452"/>
      <c r="N71" s="452"/>
      <c r="O71" s="452"/>
      <c r="P71" s="452"/>
      <c r="Q71" s="452"/>
      <c r="R71" s="452"/>
      <c r="S71" s="452"/>
      <c r="T71" s="452"/>
      <c r="U71" s="452"/>
      <c r="V71" s="452"/>
      <c r="W71" s="452"/>
      <c r="X71" s="452"/>
      <c r="Y71" s="452"/>
      <c r="Z71" s="607"/>
      <c r="AA71" s="452"/>
      <c r="AB71" s="452"/>
      <c r="AC71" s="452"/>
      <c r="AD71" s="452"/>
      <c r="AE71" s="452"/>
      <c r="AF71" s="452"/>
      <c r="AG71" s="452"/>
      <c r="AH71" s="452"/>
      <c r="AI71" s="452"/>
      <c r="AJ71" s="452"/>
    </row>
    <row r="72" spans="1:36" x14ac:dyDescent="0.25">
      <c r="A72" s="452"/>
      <c r="B72" s="452"/>
      <c r="C72" s="452"/>
      <c r="D72" s="452"/>
      <c r="E72" s="452"/>
      <c r="F72" s="452"/>
      <c r="G72" s="452"/>
      <c r="H72" s="452"/>
      <c r="I72" s="452"/>
      <c r="J72" s="452"/>
      <c r="K72" s="452"/>
      <c r="L72" s="452"/>
      <c r="M72" s="452"/>
      <c r="N72" s="452"/>
      <c r="O72" s="452"/>
      <c r="P72" s="452"/>
      <c r="Q72" s="452"/>
      <c r="R72" s="452"/>
      <c r="S72" s="452"/>
      <c r="T72" s="452"/>
      <c r="U72" s="452"/>
      <c r="V72" s="452"/>
      <c r="W72" s="452"/>
      <c r="X72" s="452"/>
      <c r="Y72" s="452"/>
      <c r="Z72" s="607"/>
      <c r="AA72" s="452"/>
      <c r="AB72" s="452"/>
      <c r="AC72" s="452"/>
      <c r="AD72" s="452"/>
      <c r="AE72" s="452"/>
      <c r="AF72" s="452"/>
      <c r="AG72" s="452"/>
      <c r="AH72" s="452"/>
      <c r="AI72" s="452"/>
      <c r="AJ72" s="452"/>
    </row>
    <row r="73" spans="1:36" x14ac:dyDescent="0.25">
      <c r="A73" s="452"/>
      <c r="B73" s="590"/>
      <c r="C73" s="452"/>
      <c r="D73" s="452"/>
      <c r="E73" s="452"/>
      <c r="F73" s="452"/>
      <c r="G73" s="452"/>
      <c r="H73" s="452"/>
      <c r="I73" s="452"/>
      <c r="J73" s="452"/>
      <c r="K73" s="452"/>
      <c r="L73" s="452"/>
      <c r="M73" s="452"/>
      <c r="N73" s="452"/>
      <c r="O73" s="452"/>
      <c r="P73" s="452"/>
      <c r="Q73" s="452"/>
      <c r="R73" s="452"/>
      <c r="S73" s="452"/>
      <c r="T73" s="452"/>
      <c r="U73" s="452"/>
      <c r="V73" s="452"/>
      <c r="W73" s="452"/>
      <c r="X73" s="452"/>
      <c r="Y73" s="452"/>
      <c r="Z73" s="607"/>
      <c r="AA73" s="452"/>
      <c r="AB73" s="452"/>
      <c r="AC73" s="452"/>
      <c r="AD73" s="452"/>
      <c r="AE73" s="452"/>
      <c r="AF73" s="452"/>
      <c r="AG73" s="452"/>
      <c r="AH73" s="452"/>
      <c r="AI73" s="452"/>
      <c r="AJ73" s="452"/>
    </row>
    <row r="74" spans="1:36" x14ac:dyDescent="0.25">
      <c r="A74" s="590"/>
      <c r="B74" s="452"/>
      <c r="C74" s="452"/>
      <c r="D74" s="452"/>
      <c r="E74" s="452"/>
      <c r="F74" s="452"/>
      <c r="G74" s="452"/>
      <c r="H74" s="452"/>
      <c r="I74" s="452"/>
      <c r="J74" s="452"/>
      <c r="K74" s="452"/>
      <c r="L74" s="452"/>
      <c r="M74" s="452"/>
      <c r="N74" s="452"/>
      <c r="O74" s="452"/>
      <c r="P74" s="452"/>
      <c r="Q74" s="590"/>
      <c r="R74" s="452"/>
      <c r="S74" s="452"/>
      <c r="T74" s="452"/>
      <c r="U74" s="452"/>
      <c r="V74" s="452"/>
      <c r="W74" s="452"/>
      <c r="X74" s="452"/>
      <c r="Y74" s="452"/>
      <c r="Z74" s="607"/>
      <c r="AA74" s="452"/>
      <c r="AB74" s="452"/>
      <c r="AC74" s="452"/>
      <c r="AD74" s="452"/>
      <c r="AE74" s="452"/>
      <c r="AF74" s="452"/>
      <c r="AG74" s="452"/>
      <c r="AH74" s="452"/>
      <c r="AI74" s="452"/>
      <c r="AJ74" s="452"/>
    </row>
    <row r="75" spans="1:36" x14ac:dyDescent="0.25">
      <c r="A75" s="452"/>
      <c r="B75" s="452"/>
      <c r="C75" s="452"/>
      <c r="D75" s="452"/>
      <c r="E75" s="452"/>
      <c r="F75" s="452"/>
      <c r="G75" s="452"/>
      <c r="H75" s="452"/>
      <c r="I75" s="452"/>
      <c r="J75" s="452"/>
      <c r="K75" s="452"/>
      <c r="L75" s="452"/>
      <c r="M75" s="452"/>
      <c r="N75" s="452"/>
      <c r="O75" s="452"/>
      <c r="P75" s="452"/>
      <c r="Q75" s="452"/>
      <c r="R75" s="452"/>
      <c r="S75" s="452"/>
      <c r="T75" s="452"/>
      <c r="U75" s="452"/>
      <c r="V75" s="452"/>
      <c r="W75" s="452"/>
      <c r="X75" s="452"/>
      <c r="Y75" s="452"/>
      <c r="Z75" s="607"/>
      <c r="AA75" s="452"/>
      <c r="AB75" s="452"/>
      <c r="AC75" s="452"/>
      <c r="AD75" s="452"/>
      <c r="AE75" s="452"/>
      <c r="AF75" s="452"/>
      <c r="AG75" s="452"/>
      <c r="AH75" s="452"/>
      <c r="AI75" s="452"/>
      <c r="AJ75" s="452"/>
    </row>
    <row r="76" spans="1:36" x14ac:dyDescent="0.25">
      <c r="A76" s="452"/>
      <c r="B76" s="452"/>
      <c r="C76" s="452"/>
      <c r="D76" s="452"/>
      <c r="E76" s="452"/>
      <c r="F76" s="452"/>
      <c r="G76" s="452"/>
      <c r="H76" s="452"/>
      <c r="I76" s="452"/>
      <c r="J76" s="452"/>
      <c r="K76" s="452"/>
      <c r="L76" s="452"/>
      <c r="M76" s="452"/>
      <c r="N76" s="452"/>
      <c r="O76" s="452"/>
      <c r="P76" s="452"/>
      <c r="Q76" s="452"/>
      <c r="R76" s="452"/>
      <c r="S76" s="452"/>
      <c r="T76" s="452"/>
      <c r="U76" s="452"/>
      <c r="V76" s="452"/>
      <c r="W76" s="452"/>
      <c r="X76" s="452"/>
      <c r="Y76" s="452"/>
      <c r="Z76" s="607"/>
      <c r="AA76" s="452"/>
      <c r="AB76" s="452"/>
      <c r="AC76" s="452"/>
      <c r="AD76" s="452"/>
      <c r="AE76" s="452"/>
      <c r="AF76" s="452"/>
      <c r="AG76" s="452"/>
      <c r="AH76" s="452"/>
      <c r="AI76" s="452"/>
      <c r="AJ76" s="452"/>
    </row>
    <row r="77" spans="1:36" x14ac:dyDescent="0.25">
      <c r="A77" s="452"/>
      <c r="B77" s="452"/>
      <c r="C77" s="452"/>
      <c r="D77" s="452"/>
      <c r="E77" s="452"/>
      <c r="F77" s="452"/>
      <c r="G77" s="452"/>
      <c r="H77" s="452"/>
      <c r="I77" s="452"/>
      <c r="J77" s="452"/>
      <c r="K77" s="452"/>
      <c r="L77" s="452"/>
      <c r="M77" s="452"/>
      <c r="N77" s="452"/>
      <c r="O77" s="452"/>
      <c r="P77" s="452"/>
      <c r="Q77" s="452"/>
      <c r="R77" s="452"/>
      <c r="S77" s="452"/>
      <c r="T77" s="452"/>
      <c r="U77" s="452"/>
      <c r="V77" s="452"/>
      <c r="W77" s="452"/>
      <c r="X77" s="452"/>
      <c r="Y77" s="452"/>
      <c r="Z77" s="607"/>
      <c r="AA77" s="452"/>
      <c r="AB77" s="452"/>
      <c r="AC77" s="452"/>
      <c r="AD77" s="452"/>
      <c r="AE77" s="452"/>
      <c r="AF77" s="452"/>
      <c r="AG77" s="452"/>
      <c r="AH77" s="452"/>
      <c r="AI77" s="452"/>
      <c r="AJ77" s="452"/>
    </row>
    <row r="78" spans="1:36" x14ac:dyDescent="0.25">
      <c r="A78" s="452"/>
      <c r="B78" s="452"/>
      <c r="C78" s="452"/>
      <c r="D78" s="452"/>
      <c r="E78" s="452"/>
      <c r="F78" s="452"/>
      <c r="G78" s="452"/>
      <c r="H78" s="452"/>
      <c r="I78" s="452"/>
      <c r="J78" s="452"/>
      <c r="K78" s="452"/>
      <c r="L78" s="452"/>
      <c r="M78" s="452"/>
      <c r="N78" s="452"/>
      <c r="O78" s="452"/>
      <c r="P78" s="452"/>
      <c r="Q78" s="452"/>
      <c r="R78" s="452"/>
      <c r="S78" s="452"/>
      <c r="T78" s="452"/>
      <c r="U78" s="452"/>
      <c r="V78" s="452"/>
      <c r="W78" s="452"/>
      <c r="X78" s="452"/>
      <c r="Y78" s="452"/>
      <c r="Z78" s="607"/>
      <c r="AA78" s="452"/>
      <c r="AB78" s="452"/>
      <c r="AC78" s="452"/>
      <c r="AD78" s="452"/>
      <c r="AE78" s="452"/>
      <c r="AF78" s="452"/>
      <c r="AG78" s="452"/>
      <c r="AH78" s="452"/>
      <c r="AI78" s="452"/>
      <c r="AJ78" s="452"/>
    </row>
    <row r="79" spans="1:36" x14ac:dyDescent="0.25">
      <c r="A79" s="452"/>
      <c r="B79" s="452"/>
      <c r="C79" s="452"/>
      <c r="D79" s="452"/>
      <c r="E79" s="452"/>
      <c r="F79" s="452"/>
      <c r="G79" s="452"/>
      <c r="H79" s="452"/>
      <c r="I79" s="452"/>
      <c r="J79" s="452"/>
      <c r="K79" s="452"/>
      <c r="L79" s="452"/>
      <c r="M79" s="452"/>
      <c r="N79" s="452"/>
      <c r="O79" s="452"/>
      <c r="P79" s="452"/>
      <c r="Q79" s="452"/>
      <c r="R79" s="452"/>
      <c r="S79" s="452"/>
      <c r="T79" s="452"/>
      <c r="U79" s="452"/>
      <c r="V79" s="452"/>
      <c r="W79" s="452"/>
      <c r="X79" s="452"/>
      <c r="Y79" s="452"/>
      <c r="Z79" s="607"/>
      <c r="AA79" s="452"/>
      <c r="AB79" s="452"/>
      <c r="AC79" s="452"/>
      <c r="AD79" s="452"/>
      <c r="AE79" s="452"/>
      <c r="AF79" s="452"/>
      <c r="AG79" s="452"/>
      <c r="AH79" s="452"/>
      <c r="AI79" s="452"/>
      <c r="AJ79" s="452"/>
    </row>
    <row r="80" spans="1:36" x14ac:dyDescent="0.25">
      <c r="A80" s="452"/>
      <c r="B80" s="452"/>
      <c r="C80" s="452"/>
      <c r="D80" s="452"/>
      <c r="E80" s="452"/>
      <c r="F80" s="452"/>
      <c r="G80" s="452"/>
      <c r="H80" s="452"/>
      <c r="I80" s="452"/>
      <c r="J80" s="452"/>
      <c r="K80" s="452"/>
      <c r="L80" s="452"/>
      <c r="M80" s="452"/>
      <c r="N80" s="452"/>
      <c r="O80" s="452"/>
      <c r="P80" s="452"/>
      <c r="Q80" s="452"/>
      <c r="R80" s="452"/>
      <c r="S80" s="452"/>
      <c r="T80" s="452"/>
      <c r="U80" s="452"/>
      <c r="V80" s="452"/>
      <c r="W80" s="452"/>
      <c r="X80" s="452"/>
      <c r="Y80" s="452"/>
      <c r="Z80" s="607"/>
      <c r="AA80" s="452"/>
      <c r="AB80" s="452"/>
      <c r="AC80" s="452"/>
      <c r="AD80" s="452"/>
      <c r="AE80" s="452"/>
      <c r="AF80" s="452"/>
      <c r="AG80" s="452"/>
      <c r="AH80" s="452"/>
      <c r="AI80" s="452"/>
      <c r="AJ80" s="452"/>
    </row>
    <row r="81" spans="1:36" x14ac:dyDescent="0.25">
      <c r="A81" s="452"/>
      <c r="B81" s="452"/>
      <c r="C81" s="452"/>
      <c r="D81" s="452"/>
      <c r="E81" s="452"/>
      <c r="F81" s="452"/>
      <c r="G81" s="452"/>
      <c r="H81" s="452"/>
      <c r="I81" s="452"/>
      <c r="J81" s="452"/>
      <c r="K81" s="452"/>
      <c r="L81" s="452"/>
      <c r="M81" s="452"/>
      <c r="N81" s="452"/>
      <c r="O81" s="452"/>
      <c r="P81" s="452"/>
      <c r="Q81" s="452"/>
      <c r="R81" s="452"/>
      <c r="S81" s="452"/>
      <c r="T81" s="452"/>
      <c r="U81" s="452"/>
      <c r="V81" s="452"/>
      <c r="W81" s="452"/>
      <c r="X81" s="452"/>
      <c r="Y81" s="452"/>
      <c r="Z81" s="607"/>
      <c r="AA81" s="452"/>
      <c r="AB81" s="452"/>
      <c r="AC81" s="452"/>
      <c r="AD81" s="452"/>
      <c r="AE81" s="452"/>
      <c r="AF81" s="452"/>
      <c r="AG81" s="452"/>
      <c r="AH81" s="452"/>
      <c r="AI81" s="452"/>
      <c r="AJ81" s="452"/>
    </row>
    <row r="82" spans="1:36" x14ac:dyDescent="0.25">
      <c r="A82" s="452"/>
      <c r="B82" s="452"/>
      <c r="C82" s="452"/>
      <c r="D82" s="452"/>
      <c r="E82" s="452"/>
      <c r="F82" s="452"/>
      <c r="G82" s="452"/>
      <c r="H82" s="452"/>
      <c r="I82" s="452"/>
      <c r="J82" s="452"/>
      <c r="K82" s="452"/>
      <c r="L82" s="452"/>
      <c r="M82" s="452"/>
      <c r="N82" s="452"/>
      <c r="O82" s="452"/>
      <c r="P82" s="452"/>
      <c r="Q82" s="452"/>
      <c r="R82" s="452"/>
      <c r="S82" s="452"/>
      <c r="T82" s="452"/>
      <c r="U82" s="452"/>
      <c r="V82" s="452"/>
      <c r="W82" s="452"/>
      <c r="X82" s="452"/>
      <c r="Y82" s="452"/>
      <c r="Z82" s="607"/>
      <c r="AA82" s="452"/>
      <c r="AB82" s="452"/>
      <c r="AC82" s="452"/>
      <c r="AD82" s="452"/>
      <c r="AE82" s="452"/>
      <c r="AF82" s="452"/>
      <c r="AG82" s="452"/>
      <c r="AH82" s="452"/>
      <c r="AI82" s="452"/>
      <c r="AJ82" s="452"/>
    </row>
    <row r="83" spans="1:36" x14ac:dyDescent="0.25">
      <c r="A83" s="452"/>
      <c r="B83" s="452"/>
      <c r="C83" s="452"/>
      <c r="D83" s="452"/>
      <c r="E83" s="452"/>
      <c r="F83" s="452"/>
      <c r="G83" s="452"/>
      <c r="H83" s="452"/>
      <c r="I83" s="452"/>
      <c r="J83" s="452"/>
      <c r="K83" s="452"/>
      <c r="L83" s="452"/>
      <c r="M83" s="452"/>
      <c r="N83" s="452"/>
      <c r="O83" s="452"/>
      <c r="P83" s="452"/>
      <c r="Q83" s="452"/>
      <c r="R83" s="452"/>
      <c r="S83" s="452"/>
      <c r="T83" s="452"/>
      <c r="U83" s="452"/>
      <c r="V83" s="452"/>
      <c r="W83" s="452"/>
      <c r="X83" s="452"/>
      <c r="Y83" s="452"/>
      <c r="Z83" s="607"/>
      <c r="AA83" s="452"/>
      <c r="AB83" s="452"/>
      <c r="AC83" s="452"/>
      <c r="AD83" s="452"/>
      <c r="AE83" s="452"/>
      <c r="AF83" s="452"/>
      <c r="AG83" s="452"/>
      <c r="AH83" s="452"/>
      <c r="AI83" s="452"/>
      <c r="AJ83" s="452"/>
    </row>
    <row r="84" spans="1:36" x14ac:dyDescent="0.25">
      <c r="A84" s="452"/>
      <c r="B84" s="452"/>
      <c r="C84" s="452"/>
      <c r="D84" s="452"/>
      <c r="E84" s="452"/>
      <c r="F84" s="452"/>
      <c r="G84" s="452"/>
      <c r="H84" s="452"/>
      <c r="I84" s="452"/>
      <c r="J84" s="452"/>
      <c r="K84" s="452"/>
      <c r="L84" s="452"/>
      <c r="M84" s="452"/>
      <c r="N84" s="452"/>
      <c r="O84" s="452"/>
      <c r="P84" s="452"/>
      <c r="Q84" s="452"/>
      <c r="R84" s="452"/>
      <c r="S84" s="452"/>
      <c r="T84" s="452"/>
      <c r="U84" s="452"/>
      <c r="V84" s="452"/>
      <c r="W84" s="452"/>
      <c r="X84" s="452"/>
      <c r="Y84" s="452"/>
      <c r="Z84" s="607"/>
      <c r="AA84" s="452"/>
      <c r="AB84" s="452"/>
      <c r="AC84" s="452"/>
      <c r="AD84" s="452"/>
      <c r="AE84" s="452"/>
      <c r="AF84" s="452"/>
      <c r="AG84" s="452"/>
      <c r="AH84" s="452"/>
      <c r="AI84" s="452"/>
      <c r="AJ84" s="452"/>
    </row>
    <row r="85" spans="1:36" x14ac:dyDescent="0.25">
      <c r="A85" s="452"/>
      <c r="B85" s="452"/>
      <c r="C85" s="452"/>
      <c r="D85" s="452"/>
      <c r="E85" s="452"/>
      <c r="F85" s="452"/>
      <c r="G85" s="452"/>
      <c r="H85" s="452"/>
      <c r="I85" s="452"/>
      <c r="J85" s="452"/>
      <c r="K85" s="452"/>
      <c r="L85" s="452"/>
      <c r="M85" s="452"/>
      <c r="N85" s="452"/>
      <c r="O85" s="452"/>
      <c r="P85" s="452"/>
      <c r="Q85" s="452"/>
      <c r="R85" s="452"/>
      <c r="S85" s="452"/>
      <c r="T85" s="452"/>
      <c r="U85" s="452"/>
      <c r="V85" s="452"/>
      <c r="W85" s="452"/>
      <c r="X85" s="452"/>
      <c r="Y85" s="452"/>
      <c r="Z85" s="607"/>
      <c r="AA85" s="452"/>
      <c r="AB85" s="452"/>
      <c r="AC85" s="452"/>
      <c r="AD85" s="452"/>
      <c r="AE85" s="452"/>
      <c r="AF85" s="452"/>
      <c r="AG85" s="452"/>
      <c r="AH85" s="452"/>
      <c r="AI85" s="452"/>
      <c r="AJ85" s="452"/>
    </row>
    <row r="86" spans="1:36" x14ac:dyDescent="0.25">
      <c r="A86" s="452"/>
      <c r="B86" s="452"/>
      <c r="C86" s="452"/>
      <c r="D86" s="452"/>
      <c r="E86" s="452"/>
      <c r="F86" s="452"/>
      <c r="G86" s="452"/>
      <c r="H86" s="452"/>
      <c r="I86" s="452"/>
      <c r="J86" s="452"/>
      <c r="K86" s="452"/>
      <c r="L86" s="452"/>
      <c r="M86" s="452"/>
      <c r="N86" s="452"/>
      <c r="O86" s="452"/>
      <c r="P86" s="452"/>
      <c r="Q86" s="452"/>
      <c r="R86" s="452"/>
      <c r="S86" s="452"/>
      <c r="T86" s="452"/>
      <c r="U86" s="452"/>
      <c r="V86" s="452"/>
      <c r="W86" s="452"/>
      <c r="X86" s="452"/>
      <c r="Y86" s="452"/>
      <c r="Z86" s="607"/>
      <c r="AA86" s="452"/>
      <c r="AB86" s="452"/>
      <c r="AC86" s="452"/>
      <c r="AD86" s="452"/>
      <c r="AE86" s="452"/>
      <c r="AF86" s="452"/>
      <c r="AG86" s="452"/>
      <c r="AH86" s="452"/>
      <c r="AI86" s="452"/>
      <c r="AJ86" s="452"/>
    </row>
    <row r="87" spans="1:36" x14ac:dyDescent="0.25">
      <c r="A87" s="452"/>
      <c r="B87" s="452"/>
      <c r="C87" s="452"/>
      <c r="D87" s="452"/>
      <c r="E87" s="452"/>
      <c r="F87" s="452"/>
      <c r="G87" s="452"/>
      <c r="H87" s="452"/>
      <c r="I87" s="452"/>
      <c r="J87" s="452"/>
      <c r="K87" s="452"/>
      <c r="L87" s="452"/>
      <c r="M87" s="452"/>
      <c r="N87" s="452"/>
      <c r="O87" s="452"/>
      <c r="P87" s="452"/>
      <c r="Q87" s="452"/>
      <c r="R87" s="452"/>
      <c r="S87" s="452"/>
      <c r="T87" s="452"/>
      <c r="U87" s="452"/>
      <c r="V87" s="452"/>
      <c r="W87" s="452"/>
      <c r="X87" s="452"/>
      <c r="Y87" s="452"/>
      <c r="Z87" s="607"/>
      <c r="AA87" s="452"/>
      <c r="AB87" s="452"/>
      <c r="AC87" s="452"/>
      <c r="AD87" s="452"/>
      <c r="AE87" s="452"/>
      <c r="AF87" s="452"/>
      <c r="AG87" s="452"/>
      <c r="AH87" s="452"/>
      <c r="AI87" s="452"/>
      <c r="AJ87" s="452"/>
    </row>
    <row r="88" spans="1:36" x14ac:dyDescent="0.25">
      <c r="A88" s="452"/>
      <c r="B88" s="452"/>
      <c r="C88" s="452"/>
      <c r="D88" s="452"/>
      <c r="E88" s="452"/>
      <c r="F88" s="452"/>
      <c r="G88" s="452"/>
      <c r="H88" s="452"/>
      <c r="I88" s="452"/>
      <c r="J88" s="452"/>
      <c r="K88" s="452"/>
      <c r="L88" s="452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452"/>
      <c r="Z88" s="607"/>
      <c r="AA88" s="452"/>
      <c r="AB88" s="452"/>
      <c r="AC88" s="452"/>
      <c r="AD88" s="452"/>
      <c r="AE88" s="452"/>
      <c r="AF88" s="452"/>
      <c r="AG88" s="452"/>
      <c r="AH88" s="452"/>
      <c r="AI88" s="452"/>
      <c r="AJ88" s="452"/>
    </row>
    <row r="89" spans="1:36" x14ac:dyDescent="0.25">
      <c r="A89" s="452"/>
      <c r="B89" s="452"/>
      <c r="C89" s="452"/>
      <c r="D89" s="452"/>
      <c r="E89" s="452"/>
      <c r="F89" s="452"/>
      <c r="G89" s="452"/>
      <c r="H89" s="452"/>
      <c r="I89" s="452"/>
      <c r="J89" s="452"/>
      <c r="K89" s="452"/>
      <c r="L89" s="452"/>
      <c r="M89" s="452"/>
      <c r="N89" s="452"/>
      <c r="O89" s="452"/>
      <c r="P89" s="452"/>
      <c r="Q89" s="452"/>
      <c r="R89" s="452"/>
      <c r="S89" s="452"/>
      <c r="T89" s="452"/>
      <c r="U89" s="452"/>
      <c r="V89" s="452"/>
      <c r="W89" s="452"/>
      <c r="X89" s="452"/>
      <c r="Y89" s="452"/>
      <c r="Z89" s="607"/>
      <c r="AA89" s="452"/>
      <c r="AB89" s="452"/>
      <c r="AC89" s="452"/>
      <c r="AD89" s="452"/>
      <c r="AE89" s="452"/>
      <c r="AF89" s="452"/>
      <c r="AG89" s="452"/>
      <c r="AH89" s="452"/>
      <c r="AI89" s="452"/>
      <c r="AJ89" s="452"/>
    </row>
    <row r="90" spans="1:36" x14ac:dyDescent="0.25">
      <c r="A90" s="452"/>
      <c r="B90" s="452"/>
      <c r="C90" s="452"/>
      <c r="D90" s="452"/>
      <c r="E90" s="452"/>
      <c r="F90" s="452"/>
      <c r="G90" s="452"/>
      <c r="H90" s="452"/>
      <c r="I90" s="452"/>
      <c r="J90" s="452"/>
      <c r="K90" s="452"/>
      <c r="L90" s="452"/>
      <c r="M90" s="452"/>
      <c r="N90" s="452"/>
      <c r="O90" s="452"/>
      <c r="P90" s="452"/>
      <c r="Q90" s="452"/>
      <c r="R90" s="452"/>
      <c r="S90" s="452"/>
      <c r="T90" s="452"/>
      <c r="U90" s="452"/>
      <c r="V90" s="452"/>
      <c r="W90" s="452"/>
      <c r="X90" s="452"/>
      <c r="Y90" s="452"/>
      <c r="Z90" s="607"/>
      <c r="AA90" s="452"/>
      <c r="AB90" s="452"/>
      <c r="AC90" s="452"/>
      <c r="AD90" s="452"/>
      <c r="AE90" s="452"/>
      <c r="AF90" s="452"/>
      <c r="AG90" s="452"/>
      <c r="AH90" s="452"/>
      <c r="AI90" s="452"/>
      <c r="AJ90" s="452"/>
    </row>
    <row r="91" spans="1:36" x14ac:dyDescent="0.25">
      <c r="A91" s="452"/>
      <c r="B91" s="452"/>
      <c r="C91" s="452"/>
      <c r="D91" s="452"/>
      <c r="E91" s="452"/>
      <c r="F91" s="452"/>
      <c r="G91" s="452"/>
      <c r="H91" s="452"/>
      <c r="I91" s="452"/>
      <c r="J91" s="452"/>
      <c r="K91" s="452"/>
      <c r="L91" s="452"/>
      <c r="M91" s="452"/>
      <c r="N91" s="452"/>
      <c r="O91" s="452"/>
      <c r="P91" s="452"/>
      <c r="Q91" s="452"/>
      <c r="R91" s="452"/>
      <c r="S91" s="452"/>
      <c r="T91" s="452"/>
      <c r="U91" s="452"/>
      <c r="V91" s="452"/>
      <c r="W91" s="452"/>
      <c r="X91" s="452"/>
      <c r="Y91" s="452"/>
      <c r="Z91" s="607"/>
      <c r="AA91" s="452"/>
      <c r="AB91" s="452"/>
      <c r="AC91" s="452"/>
      <c r="AD91" s="452"/>
      <c r="AE91" s="452"/>
      <c r="AF91" s="452"/>
      <c r="AG91" s="452"/>
      <c r="AH91" s="452"/>
      <c r="AI91" s="452"/>
      <c r="AJ91" s="452"/>
    </row>
    <row r="92" spans="1:36" x14ac:dyDescent="0.25">
      <c r="A92" s="452"/>
      <c r="B92" s="452"/>
      <c r="C92" s="452"/>
      <c r="D92" s="452"/>
      <c r="E92" s="452"/>
      <c r="F92" s="452"/>
      <c r="G92" s="452"/>
      <c r="H92" s="452"/>
      <c r="I92" s="452"/>
      <c r="J92" s="452"/>
      <c r="K92" s="452"/>
      <c r="L92" s="452"/>
      <c r="M92" s="452"/>
      <c r="N92" s="452"/>
      <c r="O92" s="452"/>
      <c r="P92" s="452"/>
      <c r="Q92" s="452"/>
      <c r="R92" s="452"/>
      <c r="S92" s="452"/>
      <c r="T92" s="452"/>
      <c r="U92" s="452"/>
      <c r="V92" s="452"/>
      <c r="W92" s="452"/>
      <c r="X92" s="452"/>
      <c r="Y92" s="452"/>
      <c r="Z92" s="607"/>
      <c r="AA92" s="452"/>
      <c r="AB92" s="452"/>
      <c r="AC92" s="452"/>
      <c r="AD92" s="452"/>
      <c r="AE92" s="452"/>
      <c r="AF92" s="452"/>
      <c r="AG92" s="452"/>
      <c r="AH92" s="452"/>
      <c r="AI92" s="452"/>
      <c r="AJ92" s="452"/>
    </row>
    <row r="93" spans="1:36" x14ac:dyDescent="0.25">
      <c r="A93" s="452"/>
      <c r="B93" s="452"/>
      <c r="C93" s="452"/>
      <c r="D93" s="452"/>
      <c r="E93" s="452"/>
      <c r="F93" s="452"/>
      <c r="G93" s="452"/>
      <c r="H93" s="452"/>
      <c r="I93" s="452"/>
      <c r="J93" s="452"/>
      <c r="K93" s="452"/>
      <c r="L93" s="452"/>
      <c r="M93" s="452"/>
      <c r="N93" s="452"/>
      <c r="O93" s="452"/>
      <c r="P93" s="452"/>
      <c r="Q93" s="452"/>
      <c r="R93" s="452"/>
      <c r="S93" s="452"/>
      <c r="T93" s="452"/>
      <c r="U93" s="452"/>
      <c r="V93" s="452"/>
      <c r="W93" s="452"/>
      <c r="X93" s="452"/>
      <c r="Y93" s="452"/>
      <c r="Z93" s="607"/>
      <c r="AA93" s="452"/>
      <c r="AB93" s="452"/>
      <c r="AC93" s="452"/>
      <c r="AD93" s="452"/>
      <c r="AE93" s="452"/>
      <c r="AF93" s="452"/>
      <c r="AG93" s="452"/>
      <c r="AH93" s="452"/>
      <c r="AI93" s="452"/>
      <c r="AJ93" s="452"/>
    </row>
    <row r="94" spans="1:36" x14ac:dyDescent="0.25">
      <c r="A94" s="452"/>
      <c r="B94" s="452"/>
      <c r="C94" s="452"/>
      <c r="D94" s="452"/>
      <c r="E94" s="452"/>
      <c r="F94" s="452"/>
      <c r="G94" s="452"/>
      <c r="H94" s="452"/>
      <c r="I94" s="452"/>
      <c r="J94" s="452"/>
      <c r="K94" s="452"/>
      <c r="L94" s="452"/>
      <c r="M94" s="452"/>
      <c r="N94" s="452"/>
      <c r="O94" s="452"/>
      <c r="P94" s="452"/>
      <c r="Q94" s="452"/>
      <c r="R94" s="452"/>
      <c r="S94" s="452"/>
      <c r="T94" s="452"/>
      <c r="U94" s="452"/>
      <c r="V94" s="452"/>
      <c r="W94" s="452"/>
      <c r="X94" s="452"/>
      <c r="Y94" s="452"/>
      <c r="Z94" s="607"/>
      <c r="AA94" s="452"/>
      <c r="AB94" s="452"/>
      <c r="AC94" s="452"/>
      <c r="AD94" s="452"/>
      <c r="AE94" s="452"/>
      <c r="AF94" s="452"/>
      <c r="AG94" s="452"/>
      <c r="AH94" s="452"/>
      <c r="AI94" s="452"/>
      <c r="AJ94" s="452"/>
    </row>
    <row r="95" spans="1:36" x14ac:dyDescent="0.25">
      <c r="A95" s="452"/>
      <c r="B95" s="452"/>
      <c r="C95" s="452"/>
      <c r="D95" s="452"/>
      <c r="E95" s="452"/>
      <c r="F95" s="452"/>
      <c r="G95" s="452"/>
      <c r="H95" s="452"/>
      <c r="I95" s="452"/>
      <c r="J95" s="452"/>
      <c r="K95" s="452"/>
      <c r="L95" s="452"/>
      <c r="M95" s="452"/>
      <c r="N95" s="452"/>
      <c r="O95" s="452"/>
      <c r="P95" s="452"/>
      <c r="Q95" s="452"/>
      <c r="R95" s="452"/>
      <c r="S95" s="452"/>
      <c r="T95" s="452"/>
      <c r="U95" s="452"/>
      <c r="V95" s="452"/>
      <c r="W95" s="452"/>
      <c r="X95" s="452"/>
      <c r="Y95" s="452"/>
      <c r="Z95" s="607"/>
      <c r="AA95" s="452"/>
      <c r="AB95" s="452"/>
      <c r="AC95" s="452"/>
      <c r="AD95" s="452"/>
      <c r="AE95" s="452"/>
      <c r="AF95" s="452"/>
      <c r="AG95" s="452"/>
      <c r="AH95" s="452"/>
      <c r="AI95" s="452"/>
      <c r="AJ95" s="452"/>
    </row>
    <row r="96" spans="1:36" x14ac:dyDescent="0.25">
      <c r="A96" s="452"/>
      <c r="B96" s="590"/>
      <c r="C96" s="590"/>
      <c r="D96" s="452"/>
      <c r="E96" s="590"/>
      <c r="F96" s="452"/>
      <c r="G96" s="452"/>
      <c r="H96" s="590"/>
      <c r="I96" s="452"/>
      <c r="J96" s="452"/>
      <c r="K96" s="452"/>
      <c r="L96" s="452"/>
      <c r="M96" s="452"/>
      <c r="N96" s="452"/>
      <c r="O96" s="452"/>
      <c r="P96" s="452"/>
      <c r="Q96" s="452"/>
      <c r="R96" s="590"/>
      <c r="S96" s="452"/>
      <c r="T96" s="452"/>
      <c r="U96" s="452"/>
      <c r="V96" s="452"/>
      <c r="W96" s="452"/>
      <c r="X96" s="452"/>
      <c r="Y96" s="452"/>
      <c r="Z96" s="607"/>
      <c r="AA96" s="452"/>
      <c r="AB96" s="452"/>
      <c r="AC96" s="452"/>
      <c r="AD96" s="452"/>
      <c r="AE96" s="452"/>
      <c r="AF96" s="452"/>
      <c r="AG96" s="452"/>
      <c r="AH96" s="452"/>
      <c r="AI96" s="452"/>
      <c r="AJ96" s="452"/>
    </row>
    <row r="97" spans="1:36" x14ac:dyDescent="0.25">
      <c r="A97" s="590"/>
      <c r="B97" s="452"/>
      <c r="C97" s="452"/>
      <c r="D97" s="452"/>
      <c r="E97" s="452"/>
      <c r="F97" s="452"/>
      <c r="G97" s="452"/>
      <c r="H97" s="452"/>
      <c r="I97" s="452"/>
      <c r="J97" s="452"/>
      <c r="K97" s="452"/>
      <c r="L97" s="452"/>
      <c r="M97" s="452"/>
      <c r="N97" s="452"/>
      <c r="O97" s="452"/>
      <c r="P97" s="452"/>
      <c r="Q97" s="590"/>
      <c r="R97" s="452"/>
      <c r="S97" s="452"/>
      <c r="T97" s="452"/>
      <c r="U97" s="452"/>
      <c r="V97" s="452"/>
      <c r="W97" s="452"/>
      <c r="X97" s="452"/>
      <c r="Y97" s="452"/>
      <c r="Z97" s="607"/>
      <c r="AA97" s="452"/>
      <c r="AB97" s="452"/>
      <c r="AC97" s="452"/>
      <c r="AD97" s="452"/>
      <c r="AE97" s="452"/>
      <c r="AF97" s="452"/>
      <c r="AG97" s="452"/>
      <c r="AH97" s="452"/>
      <c r="AI97" s="452"/>
      <c r="AJ97" s="452"/>
    </row>
    <row r="98" spans="1:36" x14ac:dyDescent="0.25">
      <c r="A98" s="452"/>
      <c r="B98" s="452"/>
      <c r="C98" s="452"/>
      <c r="D98" s="452"/>
      <c r="E98" s="452"/>
      <c r="F98" s="452"/>
      <c r="G98" s="452"/>
      <c r="H98" s="452"/>
      <c r="I98" s="452"/>
      <c r="J98" s="452"/>
      <c r="K98" s="452"/>
      <c r="L98" s="452"/>
      <c r="M98" s="452"/>
      <c r="N98" s="452"/>
      <c r="O98" s="590"/>
      <c r="P98" s="452"/>
      <c r="Q98" s="452"/>
      <c r="R98" s="452"/>
      <c r="S98" s="452"/>
      <c r="T98" s="452"/>
      <c r="U98" s="452"/>
      <c r="V98" s="452"/>
      <c r="W98" s="452"/>
      <c r="X98" s="452"/>
      <c r="Y98" s="452"/>
      <c r="Z98" s="607"/>
      <c r="AA98" s="452"/>
      <c r="AB98" s="452"/>
      <c r="AC98" s="452"/>
      <c r="AD98" s="452"/>
      <c r="AE98" s="452"/>
      <c r="AF98" s="452"/>
      <c r="AG98" s="452"/>
      <c r="AH98" s="452"/>
      <c r="AI98" s="452"/>
      <c r="AJ98" s="452"/>
    </row>
    <row r="99" spans="1:36" x14ac:dyDescent="0.25">
      <c r="A99" s="452"/>
      <c r="B99" s="452"/>
      <c r="C99" s="452"/>
      <c r="D99" s="452"/>
      <c r="E99" s="452"/>
      <c r="F99" s="452"/>
      <c r="G99" s="452"/>
      <c r="H99" s="452"/>
      <c r="I99" s="452"/>
      <c r="J99" s="452"/>
      <c r="K99" s="452"/>
      <c r="L99" s="452"/>
      <c r="M99" s="452"/>
      <c r="N99" s="452"/>
      <c r="O99" s="590"/>
      <c r="P99" s="452"/>
      <c r="Q99" s="452"/>
      <c r="R99" s="452"/>
      <c r="S99" s="452"/>
      <c r="T99" s="452"/>
      <c r="U99" s="452"/>
      <c r="V99" s="452"/>
      <c r="W99" s="452"/>
      <c r="X99" s="452"/>
      <c r="Y99" s="452"/>
      <c r="Z99" s="607"/>
      <c r="AA99" s="452"/>
      <c r="AB99" s="452"/>
      <c r="AC99" s="452"/>
      <c r="AD99" s="452"/>
      <c r="AE99" s="452"/>
      <c r="AF99" s="452"/>
      <c r="AG99" s="452"/>
      <c r="AH99" s="452"/>
      <c r="AI99" s="452"/>
      <c r="AJ99" s="452"/>
    </row>
    <row r="100" spans="1:36" x14ac:dyDescent="0.25">
      <c r="A100" s="452"/>
      <c r="B100" s="452"/>
      <c r="C100" s="452"/>
      <c r="D100" s="452"/>
      <c r="E100" s="452"/>
      <c r="F100" s="452"/>
      <c r="G100" s="452"/>
      <c r="H100" s="452"/>
      <c r="I100" s="452"/>
      <c r="J100" s="452"/>
      <c r="K100" s="452"/>
      <c r="L100" s="452"/>
      <c r="M100" s="452"/>
      <c r="N100" s="452"/>
      <c r="O100" s="590"/>
      <c r="P100" s="452"/>
      <c r="Q100" s="452"/>
      <c r="R100" s="452"/>
      <c r="S100" s="452"/>
      <c r="T100" s="452"/>
      <c r="U100" s="452"/>
      <c r="V100" s="452"/>
      <c r="W100" s="452"/>
      <c r="X100" s="452"/>
      <c r="Y100" s="452"/>
      <c r="Z100" s="607"/>
      <c r="AA100" s="452"/>
      <c r="AB100" s="452"/>
      <c r="AC100" s="452"/>
      <c r="AD100" s="452"/>
      <c r="AE100" s="452"/>
      <c r="AF100" s="452"/>
      <c r="AG100" s="452"/>
      <c r="AH100" s="452"/>
      <c r="AI100" s="452"/>
      <c r="AJ100" s="452"/>
    </row>
    <row r="101" spans="1:36" x14ac:dyDescent="0.25">
      <c r="A101" s="452"/>
      <c r="B101" s="452"/>
      <c r="C101" s="452"/>
      <c r="D101" s="452"/>
      <c r="E101" s="452"/>
      <c r="F101" s="452"/>
      <c r="G101" s="452"/>
      <c r="H101" s="452"/>
      <c r="I101" s="452"/>
      <c r="J101" s="452"/>
      <c r="K101" s="452"/>
      <c r="L101" s="452"/>
      <c r="M101" s="452"/>
      <c r="N101" s="452"/>
      <c r="O101" s="590"/>
      <c r="P101" s="452"/>
      <c r="Q101" s="452"/>
      <c r="R101" s="452"/>
      <c r="S101" s="452"/>
      <c r="T101" s="452"/>
      <c r="U101" s="452"/>
      <c r="V101" s="452"/>
      <c r="W101" s="452"/>
      <c r="X101" s="452"/>
      <c r="Y101" s="452"/>
      <c r="Z101" s="607"/>
      <c r="AA101" s="452"/>
      <c r="AB101" s="452"/>
      <c r="AC101" s="452"/>
      <c r="AD101" s="452"/>
      <c r="AE101" s="452"/>
      <c r="AF101" s="452"/>
      <c r="AG101" s="452"/>
      <c r="AH101" s="452"/>
      <c r="AI101" s="452"/>
      <c r="AJ101" s="452"/>
    </row>
    <row r="102" spans="1:36" x14ac:dyDescent="0.25">
      <c r="A102" s="452"/>
      <c r="B102" s="452"/>
      <c r="C102" s="452"/>
      <c r="D102" s="452"/>
      <c r="E102" s="452"/>
      <c r="F102" s="452"/>
      <c r="G102" s="452"/>
      <c r="H102" s="452"/>
      <c r="I102" s="452"/>
      <c r="J102" s="452"/>
      <c r="K102" s="452"/>
      <c r="L102" s="452"/>
      <c r="M102" s="452"/>
      <c r="N102" s="452"/>
      <c r="O102" s="590"/>
      <c r="P102" s="452"/>
      <c r="Q102" s="452"/>
      <c r="R102" s="452"/>
      <c r="S102" s="452"/>
      <c r="T102" s="452"/>
      <c r="U102" s="452"/>
      <c r="V102" s="452"/>
      <c r="W102" s="452"/>
      <c r="X102" s="452"/>
      <c r="Y102" s="452"/>
      <c r="Z102" s="607"/>
      <c r="AA102" s="452"/>
      <c r="AB102" s="452"/>
      <c r="AC102" s="452"/>
      <c r="AD102" s="452"/>
      <c r="AE102" s="452"/>
      <c r="AF102" s="452"/>
      <c r="AG102" s="452"/>
      <c r="AH102" s="452"/>
      <c r="AI102" s="452"/>
      <c r="AJ102" s="452"/>
    </row>
    <row r="103" spans="1:36" x14ac:dyDescent="0.25">
      <c r="A103" s="452"/>
      <c r="B103" s="452"/>
      <c r="C103" s="452"/>
      <c r="D103" s="452"/>
      <c r="E103" s="452"/>
      <c r="F103" s="452"/>
      <c r="G103" s="452"/>
      <c r="H103" s="452"/>
      <c r="I103" s="452"/>
      <c r="J103" s="452"/>
      <c r="K103" s="452"/>
      <c r="L103" s="452"/>
      <c r="M103" s="452"/>
      <c r="N103" s="452"/>
      <c r="O103" s="590"/>
      <c r="P103" s="452"/>
      <c r="Q103" s="452"/>
      <c r="R103" s="452"/>
      <c r="S103" s="452"/>
      <c r="T103" s="452"/>
      <c r="U103" s="452"/>
      <c r="V103" s="452"/>
      <c r="W103" s="452"/>
      <c r="X103" s="452"/>
      <c r="Y103" s="452"/>
      <c r="Z103" s="607"/>
      <c r="AA103" s="452"/>
      <c r="AB103" s="452"/>
      <c r="AC103" s="452"/>
      <c r="AD103" s="452"/>
      <c r="AE103" s="452"/>
      <c r="AF103" s="452"/>
      <c r="AG103" s="452"/>
      <c r="AH103" s="452"/>
      <c r="AI103" s="452"/>
      <c r="AJ103" s="452"/>
    </row>
    <row r="104" spans="1:36" x14ac:dyDescent="0.25">
      <c r="A104" s="452"/>
      <c r="B104" s="452"/>
      <c r="C104" s="452"/>
      <c r="D104" s="452"/>
      <c r="E104" s="452"/>
      <c r="F104" s="452"/>
      <c r="G104" s="452"/>
      <c r="H104" s="452"/>
      <c r="I104" s="452"/>
      <c r="J104" s="452"/>
      <c r="K104" s="452"/>
      <c r="L104" s="452"/>
      <c r="M104" s="452"/>
      <c r="N104" s="452"/>
      <c r="O104" s="590"/>
      <c r="P104" s="452"/>
      <c r="Q104" s="452"/>
      <c r="R104" s="452"/>
      <c r="S104" s="452"/>
      <c r="T104" s="452"/>
      <c r="U104" s="452"/>
      <c r="V104" s="452"/>
      <c r="W104" s="452"/>
      <c r="X104" s="452"/>
      <c r="Y104" s="452"/>
      <c r="Z104" s="607"/>
      <c r="AA104" s="452"/>
      <c r="AB104" s="452"/>
      <c r="AC104" s="452"/>
      <c r="AD104" s="452"/>
      <c r="AE104" s="452"/>
      <c r="AF104" s="452"/>
      <c r="AG104" s="452"/>
      <c r="AH104" s="452"/>
      <c r="AI104" s="452"/>
      <c r="AJ104" s="452"/>
    </row>
    <row r="105" spans="1:36" x14ac:dyDescent="0.25">
      <c r="A105" s="452"/>
      <c r="B105" s="452"/>
      <c r="C105" s="452"/>
      <c r="D105" s="452"/>
      <c r="E105" s="452"/>
      <c r="F105" s="452"/>
      <c r="G105" s="452"/>
      <c r="H105" s="452"/>
      <c r="I105" s="452"/>
      <c r="J105" s="452"/>
      <c r="K105" s="452"/>
      <c r="L105" s="452"/>
      <c r="M105" s="452"/>
      <c r="N105" s="452"/>
      <c r="O105" s="590"/>
      <c r="P105" s="452"/>
      <c r="Q105" s="452"/>
      <c r="R105" s="452"/>
      <c r="S105" s="452"/>
      <c r="T105" s="452"/>
      <c r="U105" s="452"/>
      <c r="V105" s="452"/>
      <c r="W105" s="452"/>
      <c r="X105" s="452"/>
      <c r="Y105" s="452"/>
      <c r="Z105" s="607"/>
      <c r="AA105" s="452"/>
      <c r="AB105" s="452"/>
      <c r="AC105" s="452"/>
      <c r="AD105" s="452"/>
      <c r="AE105" s="452"/>
      <c r="AF105" s="452"/>
      <c r="AG105" s="452"/>
      <c r="AH105" s="452"/>
      <c r="AI105" s="452"/>
      <c r="AJ105" s="452"/>
    </row>
    <row r="106" spans="1:36" x14ac:dyDescent="0.25">
      <c r="A106" s="452"/>
      <c r="B106" s="452"/>
      <c r="C106" s="452"/>
      <c r="D106" s="452"/>
      <c r="E106" s="452"/>
      <c r="F106" s="452"/>
      <c r="G106" s="452"/>
      <c r="H106" s="452"/>
      <c r="I106" s="452"/>
      <c r="J106" s="452"/>
      <c r="K106" s="452"/>
      <c r="L106" s="452"/>
      <c r="M106" s="452"/>
      <c r="N106" s="452"/>
      <c r="O106" s="590"/>
      <c r="P106" s="452"/>
      <c r="Q106" s="452"/>
      <c r="R106" s="452"/>
      <c r="S106" s="452"/>
      <c r="T106" s="452"/>
      <c r="U106" s="452"/>
      <c r="V106" s="452"/>
      <c r="W106" s="452"/>
      <c r="X106" s="452"/>
      <c r="Y106" s="452"/>
      <c r="Z106" s="607"/>
      <c r="AA106" s="452"/>
      <c r="AB106" s="452"/>
      <c r="AC106" s="452"/>
      <c r="AD106" s="452"/>
      <c r="AE106" s="452"/>
      <c r="AF106" s="452"/>
      <c r="AG106" s="452"/>
      <c r="AH106" s="452"/>
      <c r="AI106" s="452"/>
      <c r="AJ106" s="452"/>
    </row>
    <row r="107" spans="1:36" x14ac:dyDescent="0.25">
      <c r="A107" s="452"/>
      <c r="B107" s="452"/>
      <c r="C107" s="452"/>
      <c r="D107" s="452"/>
      <c r="E107" s="452"/>
      <c r="F107" s="452"/>
      <c r="G107" s="452"/>
      <c r="H107" s="452"/>
      <c r="I107" s="452"/>
      <c r="J107" s="452"/>
      <c r="K107" s="452"/>
      <c r="L107" s="452"/>
      <c r="M107" s="452"/>
      <c r="N107" s="452"/>
      <c r="O107" s="590"/>
      <c r="P107" s="452"/>
      <c r="Q107" s="452"/>
      <c r="R107" s="452"/>
      <c r="S107" s="452"/>
      <c r="T107" s="452"/>
      <c r="U107" s="452"/>
      <c r="V107" s="452"/>
      <c r="W107" s="452"/>
      <c r="X107" s="452"/>
      <c r="Y107" s="452"/>
      <c r="Z107" s="607"/>
      <c r="AA107" s="452"/>
      <c r="AB107" s="452"/>
      <c r="AC107" s="452"/>
      <c r="AD107" s="452"/>
      <c r="AE107" s="452"/>
      <c r="AF107" s="452"/>
      <c r="AG107" s="452"/>
      <c r="AH107" s="452"/>
      <c r="AI107" s="452"/>
      <c r="AJ107" s="452"/>
    </row>
    <row r="108" spans="1:36" x14ac:dyDescent="0.25">
      <c r="A108" s="452"/>
      <c r="B108" s="452"/>
      <c r="C108" s="452"/>
      <c r="D108" s="452"/>
      <c r="E108" s="452"/>
      <c r="F108" s="452"/>
      <c r="G108" s="452"/>
      <c r="H108" s="452"/>
      <c r="I108" s="452"/>
      <c r="J108" s="452"/>
      <c r="K108" s="452"/>
      <c r="L108" s="452"/>
      <c r="M108" s="452"/>
      <c r="N108" s="452"/>
      <c r="O108" s="590"/>
      <c r="P108" s="452"/>
      <c r="Q108" s="452"/>
      <c r="R108" s="452"/>
      <c r="S108" s="452"/>
      <c r="T108" s="452"/>
      <c r="U108" s="452"/>
      <c r="V108" s="452"/>
      <c r="W108" s="452"/>
      <c r="X108" s="452"/>
      <c r="Y108" s="452"/>
      <c r="Z108" s="607"/>
      <c r="AA108" s="452"/>
      <c r="AB108" s="452"/>
      <c r="AC108" s="452"/>
      <c r="AD108" s="452"/>
      <c r="AE108" s="452"/>
      <c r="AF108" s="452"/>
      <c r="AG108" s="452"/>
      <c r="AH108" s="452"/>
      <c r="AI108" s="452"/>
      <c r="AJ108" s="452"/>
    </row>
    <row r="109" spans="1:36" x14ac:dyDescent="0.25">
      <c r="A109" s="452"/>
      <c r="B109" s="452"/>
      <c r="C109" s="452"/>
      <c r="D109" s="452"/>
      <c r="E109" s="452"/>
      <c r="F109" s="452"/>
      <c r="G109" s="452"/>
      <c r="H109" s="452"/>
      <c r="I109" s="452"/>
      <c r="J109" s="452"/>
      <c r="K109" s="452"/>
      <c r="L109" s="452"/>
      <c r="M109" s="452"/>
      <c r="N109" s="452"/>
      <c r="O109" s="590"/>
      <c r="P109" s="452"/>
      <c r="Q109" s="452"/>
      <c r="R109" s="452"/>
      <c r="S109" s="452"/>
      <c r="T109" s="452"/>
      <c r="U109" s="452"/>
      <c r="V109" s="452"/>
      <c r="W109" s="452"/>
      <c r="X109" s="452"/>
      <c r="Y109" s="452"/>
      <c r="Z109" s="607"/>
      <c r="AA109" s="452"/>
      <c r="AB109" s="452"/>
      <c r="AC109" s="452"/>
      <c r="AD109" s="452"/>
      <c r="AE109" s="452"/>
      <c r="AF109" s="452"/>
      <c r="AG109" s="452"/>
      <c r="AH109" s="452"/>
      <c r="AI109" s="452"/>
      <c r="AJ109" s="452"/>
    </row>
    <row r="110" spans="1:36" x14ac:dyDescent="0.25">
      <c r="A110" s="452"/>
      <c r="B110" s="452"/>
      <c r="C110" s="452"/>
      <c r="D110" s="452"/>
      <c r="E110" s="452"/>
      <c r="F110" s="452"/>
      <c r="G110" s="452"/>
      <c r="H110" s="452"/>
      <c r="I110" s="452"/>
      <c r="J110" s="452"/>
      <c r="K110" s="452"/>
      <c r="L110" s="452"/>
      <c r="M110" s="452"/>
      <c r="N110" s="452"/>
      <c r="O110" s="590"/>
      <c r="P110" s="452"/>
      <c r="Q110" s="452"/>
      <c r="R110" s="452"/>
      <c r="S110" s="452"/>
      <c r="T110" s="452"/>
      <c r="U110" s="452"/>
      <c r="V110" s="452"/>
      <c r="W110" s="452"/>
      <c r="X110" s="452"/>
      <c r="Y110" s="452"/>
      <c r="Z110" s="607"/>
      <c r="AA110" s="452"/>
      <c r="AB110" s="452"/>
      <c r="AC110" s="452"/>
      <c r="AD110" s="452"/>
      <c r="AE110" s="452"/>
      <c r="AF110" s="452"/>
      <c r="AG110" s="452"/>
      <c r="AH110" s="452"/>
      <c r="AI110" s="452"/>
      <c r="AJ110" s="452"/>
    </row>
    <row r="111" spans="1:36" x14ac:dyDescent="0.25">
      <c r="A111" s="452"/>
      <c r="B111" s="452"/>
      <c r="C111" s="452"/>
      <c r="D111" s="452"/>
      <c r="E111" s="452"/>
      <c r="F111" s="452"/>
      <c r="G111" s="452"/>
      <c r="H111" s="452"/>
      <c r="I111" s="452"/>
      <c r="J111" s="452"/>
      <c r="K111" s="452"/>
      <c r="L111" s="452"/>
      <c r="M111" s="452"/>
      <c r="N111" s="452"/>
      <c r="O111" s="590"/>
      <c r="P111" s="452"/>
      <c r="Q111" s="452"/>
      <c r="R111" s="452"/>
      <c r="S111" s="452"/>
      <c r="T111" s="452"/>
      <c r="U111" s="452"/>
      <c r="V111" s="452"/>
      <c r="W111" s="452"/>
      <c r="X111" s="452"/>
      <c r="Y111" s="452"/>
      <c r="Z111" s="607"/>
      <c r="AA111" s="452"/>
      <c r="AB111" s="452"/>
      <c r="AC111" s="452"/>
      <c r="AD111" s="452"/>
      <c r="AE111" s="452"/>
      <c r="AF111" s="452"/>
      <c r="AG111" s="452"/>
      <c r="AH111" s="452"/>
      <c r="AI111" s="452"/>
      <c r="AJ111" s="452"/>
    </row>
    <row r="112" spans="1:36" x14ac:dyDescent="0.25">
      <c r="A112" s="452"/>
      <c r="B112" s="452"/>
      <c r="C112" s="452"/>
      <c r="D112" s="452"/>
      <c r="E112" s="452"/>
      <c r="F112" s="452"/>
      <c r="G112" s="452"/>
      <c r="H112" s="452"/>
      <c r="I112" s="452"/>
      <c r="J112" s="452"/>
      <c r="K112" s="452"/>
      <c r="L112" s="452"/>
      <c r="M112" s="452"/>
      <c r="N112" s="452"/>
      <c r="O112" s="590"/>
      <c r="P112" s="452"/>
      <c r="Q112" s="452"/>
      <c r="R112" s="452"/>
      <c r="S112" s="452"/>
      <c r="T112" s="452"/>
      <c r="U112" s="452"/>
      <c r="V112" s="452"/>
      <c r="W112" s="452"/>
      <c r="X112" s="452"/>
      <c r="Y112" s="452"/>
      <c r="Z112" s="607"/>
      <c r="AA112" s="452"/>
      <c r="AB112" s="452"/>
      <c r="AC112" s="452"/>
      <c r="AD112" s="452"/>
      <c r="AE112" s="452"/>
      <c r="AF112" s="452"/>
      <c r="AG112" s="452"/>
      <c r="AH112" s="452"/>
      <c r="AI112" s="452"/>
      <c r="AJ112" s="452"/>
    </row>
    <row r="113" spans="1:36" x14ac:dyDescent="0.25">
      <c r="A113" s="452"/>
      <c r="B113" s="452"/>
      <c r="C113" s="452"/>
      <c r="D113" s="452"/>
      <c r="E113" s="452"/>
      <c r="F113" s="452"/>
      <c r="G113" s="452"/>
      <c r="H113" s="452"/>
      <c r="I113" s="452"/>
      <c r="J113" s="452"/>
      <c r="K113" s="452"/>
      <c r="L113" s="452"/>
      <c r="M113" s="452"/>
      <c r="N113" s="452"/>
      <c r="O113" s="590"/>
      <c r="P113" s="452"/>
      <c r="Q113" s="452"/>
      <c r="R113" s="452"/>
      <c r="S113" s="452"/>
      <c r="T113" s="452"/>
      <c r="U113" s="452"/>
      <c r="V113" s="452"/>
      <c r="W113" s="452"/>
      <c r="X113" s="452"/>
      <c r="Y113" s="452"/>
      <c r="Z113" s="607"/>
      <c r="AA113" s="452"/>
      <c r="AB113" s="452"/>
      <c r="AC113" s="452"/>
      <c r="AD113" s="452"/>
      <c r="AE113" s="452"/>
      <c r="AF113" s="452"/>
      <c r="AG113" s="452"/>
      <c r="AH113" s="452"/>
      <c r="AI113" s="452"/>
      <c r="AJ113" s="452"/>
    </row>
    <row r="114" spans="1:36" x14ac:dyDescent="0.25">
      <c r="A114" s="452"/>
      <c r="B114" s="452"/>
      <c r="C114" s="452"/>
      <c r="D114" s="452"/>
      <c r="E114" s="452"/>
      <c r="F114" s="452"/>
      <c r="G114" s="452"/>
      <c r="H114" s="452"/>
      <c r="I114" s="452"/>
      <c r="J114" s="452"/>
      <c r="K114" s="452"/>
      <c r="L114" s="452"/>
      <c r="M114" s="452"/>
      <c r="N114" s="452"/>
      <c r="O114" s="590"/>
      <c r="P114" s="452"/>
      <c r="Q114" s="452"/>
      <c r="R114" s="452"/>
      <c r="S114" s="452"/>
      <c r="T114" s="452"/>
      <c r="U114" s="452"/>
      <c r="V114" s="452"/>
      <c r="W114" s="452"/>
      <c r="X114" s="452"/>
      <c r="Y114" s="452"/>
      <c r="Z114" s="607"/>
      <c r="AA114" s="452"/>
      <c r="AB114" s="452"/>
      <c r="AC114" s="452"/>
      <c r="AD114" s="452"/>
      <c r="AE114" s="452"/>
      <c r="AF114" s="452"/>
      <c r="AG114" s="452"/>
      <c r="AH114" s="452"/>
      <c r="AI114" s="452"/>
      <c r="AJ114" s="452"/>
    </row>
    <row r="115" spans="1:36" x14ac:dyDescent="0.25">
      <c r="A115" s="452"/>
      <c r="B115" s="452"/>
      <c r="C115" s="452"/>
      <c r="D115" s="452"/>
      <c r="E115" s="452"/>
      <c r="F115" s="452"/>
      <c r="G115" s="452"/>
      <c r="H115" s="452"/>
      <c r="I115" s="452"/>
      <c r="J115" s="452"/>
      <c r="K115" s="452"/>
      <c r="L115" s="452"/>
      <c r="M115" s="452"/>
      <c r="N115" s="452"/>
      <c r="O115" s="590"/>
      <c r="P115" s="452"/>
      <c r="Q115" s="452"/>
      <c r="R115" s="452"/>
      <c r="S115" s="452"/>
      <c r="T115" s="452"/>
      <c r="U115" s="452"/>
      <c r="V115" s="452"/>
      <c r="W115" s="452"/>
      <c r="X115" s="452"/>
      <c r="Y115" s="452"/>
      <c r="Z115" s="607"/>
      <c r="AA115" s="452"/>
      <c r="AB115" s="452"/>
      <c r="AC115" s="452"/>
      <c r="AD115" s="452"/>
      <c r="AE115" s="452"/>
      <c r="AF115" s="452"/>
      <c r="AG115" s="452"/>
      <c r="AH115" s="452"/>
      <c r="AI115" s="452"/>
      <c r="AJ115" s="452"/>
    </row>
    <row r="116" spans="1:36" x14ac:dyDescent="0.25">
      <c r="A116" s="452"/>
      <c r="B116" s="452"/>
      <c r="C116" s="452"/>
      <c r="D116" s="452"/>
      <c r="E116" s="452"/>
      <c r="F116" s="452"/>
      <c r="G116" s="452"/>
      <c r="H116" s="452"/>
      <c r="I116" s="452"/>
      <c r="J116" s="452"/>
      <c r="K116" s="452"/>
      <c r="L116" s="452"/>
      <c r="M116" s="452"/>
      <c r="N116" s="452"/>
      <c r="O116" s="590"/>
      <c r="P116" s="452"/>
      <c r="Q116" s="452"/>
      <c r="R116" s="452"/>
      <c r="S116" s="452"/>
      <c r="T116" s="452"/>
      <c r="U116" s="452"/>
      <c r="V116" s="452"/>
      <c r="W116" s="452"/>
      <c r="X116" s="452"/>
      <c r="Y116" s="452"/>
      <c r="Z116" s="607"/>
      <c r="AA116" s="452"/>
      <c r="AB116" s="452"/>
      <c r="AC116" s="452"/>
      <c r="AD116" s="452"/>
      <c r="AE116" s="452"/>
      <c r="AF116" s="452"/>
      <c r="AG116" s="452"/>
      <c r="AH116" s="452"/>
      <c r="AI116" s="452"/>
      <c r="AJ116" s="452"/>
    </row>
    <row r="117" spans="1:36" x14ac:dyDescent="0.25">
      <c r="A117" s="452"/>
      <c r="B117" s="452"/>
      <c r="C117" s="452"/>
      <c r="D117" s="452"/>
      <c r="E117" s="452"/>
      <c r="F117" s="452"/>
      <c r="G117" s="452"/>
      <c r="H117" s="452"/>
      <c r="I117" s="452"/>
      <c r="J117" s="452"/>
      <c r="K117" s="452"/>
      <c r="L117" s="452"/>
      <c r="M117" s="452"/>
      <c r="N117" s="452"/>
      <c r="O117" s="590"/>
      <c r="P117" s="452"/>
      <c r="Q117" s="452"/>
      <c r="R117" s="452"/>
      <c r="S117" s="452"/>
      <c r="T117" s="452"/>
      <c r="U117" s="452"/>
      <c r="V117" s="452"/>
      <c r="W117" s="452"/>
      <c r="X117" s="452"/>
      <c r="Y117" s="452"/>
      <c r="Z117" s="607"/>
      <c r="AA117" s="452"/>
      <c r="AB117" s="452"/>
      <c r="AC117" s="452"/>
      <c r="AD117" s="452"/>
      <c r="AE117" s="452"/>
      <c r="AF117" s="452"/>
      <c r="AG117" s="452"/>
      <c r="AH117" s="452"/>
      <c r="AI117" s="452"/>
      <c r="AJ117" s="452"/>
    </row>
    <row r="118" spans="1:36" x14ac:dyDescent="0.25">
      <c r="A118" s="452"/>
      <c r="B118" s="452"/>
      <c r="C118" s="452"/>
      <c r="D118" s="452"/>
      <c r="E118" s="452"/>
      <c r="F118" s="452"/>
      <c r="G118" s="452"/>
      <c r="H118" s="452"/>
      <c r="I118" s="452"/>
      <c r="J118" s="452"/>
      <c r="K118" s="452"/>
      <c r="L118" s="452"/>
      <c r="M118" s="452"/>
      <c r="N118" s="452"/>
      <c r="O118" s="452"/>
      <c r="P118" s="452"/>
      <c r="Q118" s="452"/>
      <c r="R118" s="452"/>
      <c r="S118" s="452"/>
      <c r="T118" s="452"/>
      <c r="U118" s="452"/>
      <c r="V118" s="452"/>
      <c r="W118" s="452"/>
      <c r="X118" s="452"/>
      <c r="Y118" s="452"/>
      <c r="Z118" s="607"/>
      <c r="AA118" s="452"/>
      <c r="AB118" s="452"/>
      <c r="AC118" s="452"/>
      <c r="AD118" s="452"/>
      <c r="AE118" s="452"/>
      <c r="AF118" s="452"/>
      <c r="AG118" s="452"/>
      <c r="AH118" s="452"/>
      <c r="AI118" s="452"/>
      <c r="AJ118" s="452"/>
    </row>
    <row r="119" spans="1:36" x14ac:dyDescent="0.25">
      <c r="A119" s="452"/>
      <c r="B119" s="452"/>
      <c r="C119" s="452"/>
      <c r="D119" s="452"/>
      <c r="E119" s="452"/>
      <c r="F119" s="452"/>
      <c r="G119" s="452"/>
      <c r="H119" s="452"/>
      <c r="I119" s="452"/>
      <c r="J119" s="452"/>
      <c r="K119" s="452"/>
      <c r="L119" s="452"/>
      <c r="M119" s="452"/>
      <c r="N119" s="452"/>
      <c r="O119" s="452"/>
      <c r="P119" s="452"/>
      <c r="Q119" s="452"/>
      <c r="R119" s="452"/>
      <c r="S119" s="452"/>
      <c r="T119" s="452"/>
      <c r="U119" s="452"/>
      <c r="V119" s="452"/>
      <c r="W119" s="452"/>
      <c r="X119" s="452"/>
      <c r="Y119" s="452"/>
      <c r="Z119" s="607"/>
      <c r="AA119" s="452"/>
      <c r="AB119" s="452"/>
      <c r="AC119" s="452"/>
      <c r="AD119" s="452"/>
      <c r="AE119" s="452"/>
      <c r="AF119" s="452"/>
      <c r="AG119" s="452"/>
      <c r="AH119" s="452"/>
      <c r="AI119" s="452"/>
      <c r="AJ119" s="452"/>
    </row>
    <row r="120" spans="1:36" x14ac:dyDescent="0.25">
      <c r="A120" s="452"/>
      <c r="B120" s="452"/>
      <c r="C120" s="452"/>
      <c r="D120" s="452"/>
      <c r="E120" s="452"/>
      <c r="F120" s="452"/>
      <c r="G120" s="452"/>
      <c r="H120" s="452"/>
      <c r="I120" s="452"/>
      <c r="J120" s="452"/>
      <c r="K120" s="452"/>
      <c r="L120" s="452"/>
      <c r="M120" s="452"/>
      <c r="N120" s="452"/>
      <c r="O120" s="452"/>
      <c r="P120" s="452"/>
      <c r="Q120" s="452"/>
      <c r="R120" s="452"/>
      <c r="S120" s="452"/>
      <c r="T120" s="452"/>
      <c r="U120" s="452"/>
      <c r="V120" s="452"/>
      <c r="W120" s="452"/>
      <c r="X120" s="452"/>
      <c r="Y120" s="452"/>
      <c r="Z120" s="607"/>
      <c r="AA120" s="452"/>
      <c r="AB120" s="452"/>
      <c r="AC120" s="452"/>
      <c r="AD120" s="452"/>
      <c r="AE120" s="452"/>
      <c r="AF120" s="452"/>
      <c r="AG120" s="452"/>
      <c r="AH120" s="452"/>
      <c r="AI120" s="452"/>
      <c r="AJ120" s="452"/>
    </row>
    <row r="121" spans="1:36" x14ac:dyDescent="0.25">
      <c r="A121" s="452"/>
      <c r="B121" s="452"/>
      <c r="C121" s="452"/>
      <c r="D121" s="452"/>
      <c r="E121" s="452"/>
      <c r="F121" s="452"/>
      <c r="G121" s="452"/>
      <c r="H121" s="452"/>
      <c r="I121" s="452"/>
      <c r="J121" s="452"/>
      <c r="K121" s="452"/>
      <c r="L121" s="452"/>
      <c r="M121" s="452"/>
      <c r="N121" s="452"/>
      <c r="O121" s="452"/>
      <c r="P121" s="452"/>
      <c r="Q121" s="452"/>
      <c r="R121" s="452"/>
      <c r="S121" s="452"/>
      <c r="T121" s="452"/>
      <c r="U121" s="452"/>
      <c r="V121" s="452"/>
      <c r="W121" s="452"/>
      <c r="X121" s="452"/>
      <c r="Y121" s="452"/>
      <c r="Z121" s="607"/>
      <c r="AA121" s="452"/>
      <c r="AB121" s="452"/>
      <c r="AC121" s="452"/>
      <c r="AD121" s="452"/>
      <c r="AE121" s="452"/>
      <c r="AF121" s="452"/>
      <c r="AG121" s="452"/>
      <c r="AH121" s="452"/>
      <c r="AI121" s="452"/>
      <c r="AJ121" s="452"/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/>
  <dimension ref="A1:BI121"/>
  <sheetViews>
    <sheetView topLeftCell="AH1" zoomScale="60" zoomScaleNormal="60" workbookViewId="0">
      <selection activeCell="AB3" sqref="AB3"/>
    </sheetView>
  </sheetViews>
  <sheetFormatPr baseColWidth="10" defaultColWidth="11.453125" defaultRowHeight="12.5" x14ac:dyDescent="0.25"/>
  <cols>
    <col min="1" max="1" width="6.453125" style="422" customWidth="1"/>
    <col min="2" max="12" width="11.453125" style="422"/>
    <col min="13" max="13" width="4.1796875" style="422" customWidth="1"/>
    <col min="14" max="15" width="10.453125" style="422" customWidth="1"/>
    <col min="16" max="17" width="11.453125" style="422" customWidth="1"/>
    <col min="18" max="25" width="11.453125" style="422"/>
    <col min="26" max="26" width="3.453125" style="613" customWidth="1"/>
    <col min="27" max="41" width="11.453125" style="422"/>
    <col min="42" max="42" width="3.54296875" style="422" customWidth="1"/>
    <col min="43" max="16384" width="11.453125" style="422"/>
  </cols>
  <sheetData>
    <row r="1" spans="1:61" ht="27" customHeight="1" thickBot="1" x14ac:dyDescent="0.45">
      <c r="A1" s="612" t="s">
        <v>174</v>
      </c>
      <c r="B1" s="612"/>
      <c r="AB1" s="524">
        <f>COLUMN(AB5)</f>
        <v>28</v>
      </c>
      <c r="AC1" s="524" t="s">
        <v>154</v>
      </c>
      <c r="AE1" s="592" t="s">
        <v>155</v>
      </c>
      <c r="AF1" s="546">
        <f>Normalkraft!D6</f>
        <v>0.40826279308480351</v>
      </c>
      <c r="AH1" s="592" t="s">
        <v>156</v>
      </c>
      <c r="AI1" s="546">
        <f>(MAX(AB3:AL42)+MIN(AB3:AL42))/2</f>
        <v>5</v>
      </c>
      <c r="AJ1" s="592" t="s">
        <v>157</v>
      </c>
      <c r="AK1" s="546">
        <f>(MAX(AB3:AL42)-MIN(AB3:AL42))/2</f>
        <v>5</v>
      </c>
      <c r="AR1" s="594">
        <f>COLUMN(AR4)</f>
        <v>44</v>
      </c>
      <c r="AS1" s="592" t="s">
        <v>158</v>
      </c>
      <c r="AT1" s="593">
        <f>(MAX(AR3:BB42)+MIN(AR3:BB42))/2</f>
        <v>5</v>
      </c>
      <c r="AU1" s="592" t="s">
        <v>159</v>
      </c>
      <c r="AV1" s="546">
        <f>(MAX(AR3:BB42)-MIN(AR3:BB42))/2</f>
        <v>5</v>
      </c>
      <c r="AW1" s="524" t="s">
        <v>121</v>
      </c>
      <c r="AX1" s="422">
        <f>SQRT(AK1^2+AV1^2)</f>
        <v>7.0710678118654755</v>
      </c>
      <c r="BG1" s="524" t="s">
        <v>116</v>
      </c>
    </row>
    <row r="2" spans="1:61" ht="13" thickBot="1" x14ac:dyDescent="0.3">
      <c r="A2" s="538" t="s">
        <v>13</v>
      </c>
      <c r="B2" s="539">
        <v>0</v>
      </c>
      <c r="C2" s="540">
        <v>0</v>
      </c>
      <c r="D2" s="540">
        <v>0.2</v>
      </c>
      <c r="E2" s="540">
        <v>0.3</v>
      </c>
      <c r="F2" s="540">
        <v>0.4</v>
      </c>
      <c r="G2" s="540">
        <v>0.5</v>
      </c>
      <c r="H2" s="540">
        <v>0.6</v>
      </c>
      <c r="I2" s="540">
        <v>0.7</v>
      </c>
      <c r="J2" s="540">
        <v>0.8</v>
      </c>
      <c r="K2" s="540">
        <v>0.9</v>
      </c>
      <c r="L2" s="614">
        <v>1</v>
      </c>
      <c r="N2" s="538" t="s">
        <v>164</v>
      </c>
      <c r="O2" s="539">
        <v>0</v>
      </c>
      <c r="P2" s="540">
        <v>0.1</v>
      </c>
      <c r="Q2" s="540">
        <v>0.2</v>
      </c>
      <c r="R2" s="540">
        <v>0.3</v>
      </c>
      <c r="S2" s="540">
        <v>0.4</v>
      </c>
      <c r="T2" s="540">
        <v>0.5</v>
      </c>
      <c r="U2" s="540">
        <v>0.6</v>
      </c>
      <c r="V2" s="540">
        <v>0.7</v>
      </c>
      <c r="W2" s="540">
        <v>0.8</v>
      </c>
      <c r="X2" s="540">
        <v>0.9</v>
      </c>
      <c r="Y2" s="614">
        <v>1</v>
      </c>
      <c r="AA2" s="608" t="s">
        <v>13</v>
      </c>
      <c r="AB2" s="483">
        <v>0</v>
      </c>
      <c r="AC2" s="543">
        <v>0.1</v>
      </c>
      <c r="AD2" s="543">
        <v>0.2</v>
      </c>
      <c r="AE2" s="543">
        <v>0.3</v>
      </c>
      <c r="AF2" s="543">
        <v>0.4</v>
      </c>
      <c r="AG2" s="543">
        <v>0.5</v>
      </c>
      <c r="AH2" s="543">
        <v>0.6</v>
      </c>
      <c r="AI2" s="543">
        <v>0.7</v>
      </c>
      <c r="AJ2" s="543">
        <v>0.8</v>
      </c>
      <c r="AK2" s="543">
        <v>0.9</v>
      </c>
      <c r="AL2" s="484">
        <v>1</v>
      </c>
      <c r="AM2" s="615">
        <v>1</v>
      </c>
      <c r="AN2" s="545">
        <v>0</v>
      </c>
      <c r="AO2" s="546">
        <v>0</v>
      </c>
      <c r="AQ2" s="616" t="s">
        <v>164</v>
      </c>
      <c r="AR2" s="483">
        <v>0</v>
      </c>
      <c r="AS2" s="543">
        <v>0.1</v>
      </c>
      <c r="AT2" s="543">
        <v>0.2</v>
      </c>
      <c r="AU2" s="543">
        <v>0.3</v>
      </c>
      <c r="AV2" s="543">
        <v>0.4</v>
      </c>
      <c r="AW2" s="543">
        <v>0.5</v>
      </c>
      <c r="AX2" s="543">
        <v>0.6</v>
      </c>
      <c r="AY2" s="543">
        <v>0.7</v>
      </c>
      <c r="AZ2" s="543">
        <v>0.8</v>
      </c>
      <c r="BA2" s="543">
        <v>0.9</v>
      </c>
      <c r="BB2" s="484">
        <v>1</v>
      </c>
      <c r="BC2" s="617">
        <v>1</v>
      </c>
      <c r="BD2" s="618">
        <v>0</v>
      </c>
      <c r="BE2" s="619">
        <v>0</v>
      </c>
      <c r="BG2" s="597" t="s">
        <v>156</v>
      </c>
      <c r="BH2" s="497">
        <f>ROUNDUP(PlotN!$AI$1,1)</f>
        <v>5</v>
      </c>
      <c r="BI2" s="503"/>
    </row>
    <row r="3" spans="1:61" x14ac:dyDescent="0.25">
      <c r="A3" s="552">
        <v>1</v>
      </c>
      <c r="B3" s="496">
        <v>0</v>
      </c>
      <c r="C3" s="497">
        <v>0.31055428379076239</v>
      </c>
      <c r="D3" s="497">
        <v>0.59099987488120065</v>
      </c>
      <c r="E3" s="497">
        <v>0.83598465058396332</v>
      </c>
      <c r="F3" s="497">
        <v>1.0412237024435604</v>
      </c>
      <c r="G3" s="497">
        <v>1.2034542169656846</v>
      </c>
      <c r="H3" s="497">
        <v>1.320331913169966</v>
      </c>
      <c r="I3" s="497">
        <v>1.3903061592157313</v>
      </c>
      <c r="J3" s="497">
        <v>1.4125067280470673</v>
      </c>
      <c r="K3" s="497">
        <v>1.3866668677078398</v>
      </c>
      <c r="L3" s="554">
        <v>1.3130974910933721</v>
      </c>
      <c r="N3" s="552">
        <v>1</v>
      </c>
      <c r="O3" s="502">
        <v>0</v>
      </c>
      <c r="P3" s="553">
        <v>0</v>
      </c>
      <c r="Q3" s="553">
        <v>0</v>
      </c>
      <c r="R3" s="553">
        <v>0</v>
      </c>
      <c r="S3" s="553">
        <v>0</v>
      </c>
      <c r="T3" s="553">
        <v>0</v>
      </c>
      <c r="U3" s="553">
        <v>0</v>
      </c>
      <c r="V3" s="553">
        <v>0</v>
      </c>
      <c r="W3" s="553">
        <v>0</v>
      </c>
      <c r="X3" s="553">
        <v>0</v>
      </c>
      <c r="Y3" s="503">
        <v>0</v>
      </c>
      <c r="AA3" s="556">
        <v>1</v>
      </c>
      <c r="AB3" s="598">
        <f>IF(ISNUMBER(System!$C4),PlotData!B4+ Normalkraft!$E$2*$AF$1*B3,PlotData!$CB$3)</f>
        <v>0</v>
      </c>
      <c r="AC3" s="599">
        <f>IF(ISNUMBER(System!$C4),PlotData!C4+ Normalkraft!$E$2*$AF$1*C3,PlotData!$CB$3)</f>
        <v>0.12678775930486738</v>
      </c>
      <c r="AD3" s="599">
        <f>IF(ISNUMBER(System!$C4),PlotData!D4+ Normalkraft!$E$2*$AF$1*D3,PlotData!$CB$3)</f>
        <v>0.24128325963176839</v>
      </c>
      <c r="AE3" s="599">
        <f>IF(ISNUMBER(System!$C4),PlotData!E4+ Normalkraft!$E$2*$AF$1*E3,PlotData!$CB$3)</f>
        <v>0.34130142842343236</v>
      </c>
      <c r="AF3" s="599">
        <f>IF(ISNUMBER(System!$C4),PlotData!F4+Normalkraft!$E$2* $AF$1*F3,PlotData!$CB$3)</f>
        <v>0.42509289698570835</v>
      </c>
      <c r="AG3" s="599">
        <f>IF(ISNUMBER(System!$C4),PlotData!G4+ Normalkraft!$E$2*$AF$1*G3,PlotData!$CB$3)</f>
        <v>0.4913255799680955</v>
      </c>
      <c r="AH3" s="599">
        <f>IF(ISNUMBER(System!$C4),PlotData!H4+ Normalkraft!$E$2*$AF$1*H3,PlotData!$CB$3)</f>
        <v>0.53904239466977255</v>
      </c>
      <c r="AI3" s="599">
        <f>IF(ISNUMBER(System!$C4),PlotData!I4+ Normalkraft!$E$2*$AF$1*I3,PlotData!$CB$3)</f>
        <v>0.56761027580442003</v>
      </c>
      <c r="AJ3" s="599">
        <f>IF(ISNUMBER(System!$C4),PlotData!J4+ Normalkraft!$E$2*$AF$1*J3,PlotData!$CB$3)</f>
        <v>0.5766739420435727</v>
      </c>
      <c r="AK3" s="599">
        <f>IF(ISNUMBER(System!$C4),PlotData!K4+Normalkraft!$E$2* $AF$1*K3,PlotData!$CB$3)</f>
        <v>0.56612448848855834</v>
      </c>
      <c r="AL3" s="600">
        <f>IF(ISNUMBER(System!$C4),PlotData!L4+Normalkraft!$E$2* $AF$1*L3,PlotData!$CB$3)</f>
        <v>0.53608884930642797</v>
      </c>
      <c r="AM3" s="502">
        <f>IF(ISNUMBER(System!$C4),PlotData!L4,PlotData!$CB$3)</f>
        <v>0</v>
      </c>
      <c r="AN3" s="553">
        <f>IF(ISNUMBER(System!$C4),PlotData!B4,PlotData!$CB$3)</f>
        <v>0</v>
      </c>
      <c r="AO3" s="437">
        <f>IF(ISNUMBER(System!$C4),AB3,PlotData!$CB$3)</f>
        <v>0</v>
      </c>
      <c r="AQ3" s="555">
        <v>1</v>
      </c>
      <c r="AR3" s="502">
        <f>IF(ISNUMBER(System!$C4),PlotData!O4+ Normalkraft!$E$2*$AF$1*O3,PlotData!$CB$4)</f>
        <v>10</v>
      </c>
      <c r="AS3" s="553">
        <f>IF(ISNUMBER(System!$C4),PlotData!P4+ Normalkraft!$E$2*$AF$1*P3,PlotData!$CB$4)</f>
        <v>9</v>
      </c>
      <c r="AT3" s="553">
        <f>IF(ISNUMBER(System!$C4),PlotData!Q4+ Normalkraft!$E$2*$AF$1*Q3,PlotData!$CB$4)</f>
        <v>8</v>
      </c>
      <c r="AU3" s="553">
        <f>IF(ISNUMBER(System!$C4),PlotData!R4+ Normalkraft!$E$2*$AF$1*R3,PlotData!$CB$4)</f>
        <v>7</v>
      </c>
      <c r="AV3" s="553">
        <f>IF(ISNUMBER(System!$C4),PlotData!S4+Normalkraft!$E$2* $AF$1*S3,PlotData!$CB$4)</f>
        <v>6</v>
      </c>
      <c r="AW3" s="553">
        <f>IF(ISNUMBER(System!$C4),PlotData!T4+ Normalkraft!$E$2*$AF$1*T3,PlotData!$CB$4)</f>
        <v>5</v>
      </c>
      <c r="AX3" s="553">
        <f>IF(ISNUMBER(System!$C4),PlotData!U4+Normalkraft!$E$2* $AF$1*U3,PlotData!$CB$4)</f>
        <v>4</v>
      </c>
      <c r="AY3" s="553">
        <f>IF(ISNUMBER(System!$C4),PlotData!V4+ Normalkraft!$E$2*$AF$1*V3,PlotData!$CB$4)</f>
        <v>3</v>
      </c>
      <c r="AZ3" s="553">
        <f>IF(ISNUMBER(System!$C4),PlotData!W4+ Normalkraft!$E$2*$AF$1*W3,PlotData!$CB$4)</f>
        <v>2</v>
      </c>
      <c r="BA3" s="553">
        <f>IF(ISNUMBER(System!$C4),PlotData!X4+ Normalkraft!$E$2*$AF$1*X3,PlotData!$CB$4)</f>
        <v>1</v>
      </c>
      <c r="BB3" s="503">
        <f>IF(ISNUMBER(System!$C4),PlotData!Y4+Normalkraft!$E$2*$AF$1*Y3,PlotData!$CB$4)</f>
        <v>0</v>
      </c>
      <c r="BC3" s="502">
        <f>IF(ISNUMBER(System!$C4),PlotData!Y4, PlotData!CB$4)</f>
        <v>0</v>
      </c>
      <c r="BD3" s="553">
        <f>IF(ISNUMBER(System!$C4),PlotData!O4, PlotData!$CB$4)</f>
        <v>10</v>
      </c>
      <c r="BE3" s="503">
        <f>IF(ISNUMBER(System!$C4), AR3,PlotData!$CB$4)</f>
        <v>10</v>
      </c>
      <c r="BG3" s="477" t="s">
        <v>165</v>
      </c>
      <c r="BH3" s="527">
        <f>ROUNDUP(PlotN!$AT$1,1)</f>
        <v>5</v>
      </c>
      <c r="BI3" s="562"/>
    </row>
    <row r="4" spans="1:61" x14ac:dyDescent="0.25">
      <c r="A4" s="560">
        <v>2</v>
      </c>
      <c r="B4" s="576">
        <v>0</v>
      </c>
      <c r="C4" s="577">
        <v>0</v>
      </c>
      <c r="D4" s="577">
        <v>0</v>
      </c>
      <c r="E4" s="577">
        <v>0</v>
      </c>
      <c r="F4" s="577">
        <v>0</v>
      </c>
      <c r="G4" s="577">
        <v>0</v>
      </c>
      <c r="H4" s="577">
        <v>0</v>
      </c>
      <c r="I4" s="577">
        <v>0</v>
      </c>
      <c r="J4" s="577">
        <v>0</v>
      </c>
      <c r="K4" s="577">
        <v>0</v>
      </c>
      <c r="L4" s="578">
        <v>0</v>
      </c>
      <c r="N4" s="560">
        <v>2</v>
      </c>
      <c r="O4" s="561">
        <v>6.0153573403913159</v>
      </c>
      <c r="P4" s="527">
        <v>4.1763392953771552</v>
      </c>
      <c r="Q4" s="527">
        <v>2.4121361959237486</v>
      </c>
      <c r="R4" s="527">
        <v>1.0123658780879283</v>
      </c>
      <c r="S4" s="527">
        <v>0.17826914456985321</v>
      </c>
      <c r="T4" s="527">
        <v>1.7412646920439197E-2</v>
      </c>
      <c r="U4" s="527">
        <v>0.53895634918067004</v>
      </c>
      <c r="V4" s="527">
        <v>1.6527606691196568</v>
      </c>
      <c r="W4" s="527">
        <v>3.1727647012945104</v>
      </c>
      <c r="X4" s="527">
        <v>4.822030819735005</v>
      </c>
      <c r="Y4" s="562">
        <v>6.2351614092416376</v>
      </c>
      <c r="AA4" s="564">
        <v>2</v>
      </c>
      <c r="AB4" s="561">
        <f>IF(ISNUMBER(System!$C5),PlotData!B5+ Normalkraft!$E$2*$AF$1*B4,PlotData!$CB$3)</f>
        <v>0</v>
      </c>
      <c r="AC4" s="527">
        <f>IF(ISNUMBER(System!$C5),PlotData!C5+ Normalkraft!$E$2*$AF$1*C4,PlotData!$CB$3)</f>
        <v>1</v>
      </c>
      <c r="AD4" s="527">
        <f>IF(ISNUMBER(System!$C5),PlotData!D5+ Normalkraft!$E$2*$AF$1*D4,PlotData!$CB$3)</f>
        <v>2</v>
      </c>
      <c r="AE4" s="527">
        <f>IF(ISNUMBER(System!$C5),PlotData!E5+ Normalkraft!$E$2*$AF$1*E4,PlotData!$CB$3)</f>
        <v>3</v>
      </c>
      <c r="AF4" s="527">
        <f>IF(ISNUMBER(System!$C5),PlotData!F5+Normalkraft!$E$2* $AF$1*F4,PlotData!$CB$3)</f>
        <v>4</v>
      </c>
      <c r="AG4" s="527">
        <f>IF(ISNUMBER(System!$C5),PlotData!G5+ Normalkraft!$E$2*$AF$1*G4,PlotData!$CB$3)</f>
        <v>5</v>
      </c>
      <c r="AH4" s="527">
        <f>IF(ISNUMBER(System!$C5),PlotData!H5+ Normalkraft!$E$2*$AF$1*H4,PlotData!$CB$3)</f>
        <v>6</v>
      </c>
      <c r="AI4" s="527">
        <f>IF(ISNUMBER(System!$C5),PlotData!I5+ Normalkraft!$E$2*$AF$1*I4,PlotData!$CB$3)</f>
        <v>7</v>
      </c>
      <c r="AJ4" s="527">
        <f>IF(ISNUMBER(System!$C5),PlotData!J5+ Normalkraft!$E$2*$AF$1*J4,PlotData!$CB$3)</f>
        <v>8</v>
      </c>
      <c r="AK4" s="527">
        <f>IF(ISNUMBER(System!$C5),PlotData!K5+Normalkraft!$E$2* $AF$1*K4,PlotData!$CB$3)</f>
        <v>9</v>
      </c>
      <c r="AL4" s="562">
        <f>IF(ISNUMBER(System!$C5),PlotData!L5+Normalkraft!$E$2* $AF$1*L4,PlotData!$CB$3)</f>
        <v>10</v>
      </c>
      <c r="AM4" s="561">
        <f>IF(ISNUMBER(System!$C5),PlotData!L5,PlotData!$CB$3)</f>
        <v>10</v>
      </c>
      <c r="AN4" s="527">
        <f>IF(ISNUMBER(System!$C5),PlotData!B5,PlotData!$CB$3)</f>
        <v>0</v>
      </c>
      <c r="AO4" s="444">
        <f>IF(ISNUMBER(System!$C5),AB4,PlotData!$CB$3)</f>
        <v>0</v>
      </c>
      <c r="AQ4" s="563">
        <v>2</v>
      </c>
      <c r="AR4" s="561">
        <f>IF(ISNUMBER(System!$C5),PlotData!O5+ Normalkraft!$E$2*$AF$1*O4,PlotData!$CB$4)</f>
        <v>2.4558465891913337</v>
      </c>
      <c r="AS4" s="527">
        <f>IF(ISNUMBER(System!$C5),PlotData!P5+ Normalkraft!$E$2*$AF$1*P4,PlotData!$CB$4)</f>
        <v>1.7050439456004975</v>
      </c>
      <c r="AT4" s="527">
        <f>IF(ISNUMBER(System!$C5),PlotData!Q5+ Normalkraft!$E$2*$AF$1*Q4,PlotData!$CB$4)</f>
        <v>0.98478546064878247</v>
      </c>
      <c r="AU4" s="527">
        <f>IF(ISNUMBER(System!$C5),PlotData!R5+ Normalkraft!$E$2*$AF$1*R4,PlotData!$CB$4)</f>
        <v>0.4133113210119273</v>
      </c>
      <c r="AV4" s="527">
        <f>IF(ISNUMBER(System!$C5),PlotData!S5+Normalkraft!$E$2* $AF$1*S4,PlotData!$CB$4)</f>
        <v>7.278065888292691E-2</v>
      </c>
      <c r="AW4" s="527">
        <f>IF(ISNUMBER(System!$C5),PlotData!T5+ Normalkraft!$E$2*$AF$1*T4,PlotData!$CB$4)</f>
        <v>7.1089358667380089E-3</v>
      </c>
      <c r="AX4" s="527">
        <f>IF(ISNUMBER(System!$C5),PlotData!U5+Normalkraft!$E$2* $AF$1*U4,PlotData!$CB$4)</f>
        <v>0.220035824467289</v>
      </c>
      <c r="AY4" s="527">
        <f>IF(ISNUMBER(System!$C5),PlotData!V5+ Normalkraft!$E$2*$AF$1*V4,PlotData!$CB$4)</f>
        <v>0.67476068707549985</v>
      </c>
      <c r="AZ4" s="527">
        <f>IF(ISNUMBER(System!$C5),PlotData!W5+ Normalkraft!$E$2*$AF$1*W4,PlotData!$CB$4)</f>
        <v>1.2953217787513691</v>
      </c>
      <c r="BA4" s="527">
        <f>IF(ISNUMBER(System!$C5),PlotData!X5+ Normalkraft!$E$2*$AF$1*X4,PlotData!$CB$4)</f>
        <v>1.9686557708060177</v>
      </c>
      <c r="BB4" s="562">
        <f>IF(ISNUMBER(System!$C5),PlotData!Y5+Normalkraft!$E$2*$AF$1*Y4,PlotData!$CB$4)</f>
        <v>2.5455844122715705</v>
      </c>
      <c r="BC4" s="561">
        <f>IF(ISNUMBER(System!$C5),PlotData!Y5, PlotData!CB$4)</f>
        <v>0</v>
      </c>
      <c r="BD4" s="527">
        <f>IF(ISNUMBER(System!$C5),PlotData!O5, PlotData!$CB$4)</f>
        <v>0</v>
      </c>
      <c r="BE4" s="562">
        <f>IF(ISNUMBER(System!$C5), AR4,PlotData!$CB$4)</f>
        <v>2.4558465891913337</v>
      </c>
      <c r="BG4" s="477" t="s">
        <v>121</v>
      </c>
      <c r="BH4" s="527">
        <f>ROUNDUP(BH5  * PlotN!$AX$1,1)</f>
        <v>7.1</v>
      </c>
      <c r="BI4" s="562"/>
    </row>
    <row r="5" spans="1:61" x14ac:dyDescent="0.25">
      <c r="A5" s="560">
        <v>3</v>
      </c>
      <c r="B5" s="576"/>
      <c r="C5" s="577"/>
      <c r="D5" s="577"/>
      <c r="E5" s="577"/>
      <c r="F5" s="577"/>
      <c r="G5" s="577"/>
      <c r="H5" s="577"/>
      <c r="I5" s="577"/>
      <c r="J5" s="577"/>
      <c r="K5" s="577"/>
      <c r="L5" s="578"/>
      <c r="N5" s="560">
        <v>3</v>
      </c>
      <c r="O5" s="561"/>
      <c r="P5" s="527"/>
      <c r="Q5" s="527"/>
      <c r="R5" s="527"/>
      <c r="S5" s="527"/>
      <c r="T5" s="527"/>
      <c r="U5" s="527"/>
      <c r="V5" s="527"/>
      <c r="W5" s="527"/>
      <c r="X5" s="527"/>
      <c r="Y5" s="562"/>
      <c r="AA5" s="564">
        <v>3</v>
      </c>
      <c r="AB5" s="561">
        <f>IF(ISNUMBER(System!$C6),PlotData!B6+ Normalkraft!$E$2*$AF$1*B5,PlotData!$CB$3)</f>
        <v>5</v>
      </c>
      <c r="AC5" s="527">
        <f>IF(ISNUMBER(System!$C6),PlotData!C6+ Normalkraft!$E$2*$AF$1*C5,PlotData!$CB$3)</f>
        <v>5</v>
      </c>
      <c r="AD5" s="527">
        <f>IF(ISNUMBER(System!$C6),PlotData!D6+ Normalkraft!$E$2*$AF$1*D5,PlotData!$CB$3)</f>
        <v>5</v>
      </c>
      <c r="AE5" s="527">
        <f>IF(ISNUMBER(System!$C6),PlotData!E6+ Normalkraft!$E$2*$AF$1*E5,PlotData!$CB$3)</f>
        <v>5</v>
      </c>
      <c r="AF5" s="527">
        <f>IF(ISNUMBER(System!$C6),PlotData!F6+Normalkraft!$E$2* $AF$1*F5,PlotData!$CB$3)</f>
        <v>5</v>
      </c>
      <c r="AG5" s="527">
        <f>IF(ISNUMBER(System!$C6),PlotData!G6+ Normalkraft!$E$2*$AF$1*G5,PlotData!$CB$3)</f>
        <v>5</v>
      </c>
      <c r="AH5" s="527">
        <f>IF(ISNUMBER(System!$C6),PlotData!H6+ Normalkraft!$E$2*$AF$1*H5,PlotData!$CB$3)</f>
        <v>5</v>
      </c>
      <c r="AI5" s="527">
        <f>IF(ISNUMBER(System!$C6),PlotData!I6+ Normalkraft!$E$2*$AF$1*I5,PlotData!$CB$3)</f>
        <v>5</v>
      </c>
      <c r="AJ5" s="527">
        <f>IF(ISNUMBER(System!$C6),PlotData!J6+ Normalkraft!$E$2*$AF$1*J5,PlotData!$CB$3)</f>
        <v>5</v>
      </c>
      <c r="AK5" s="527">
        <f>IF(ISNUMBER(System!$C6),PlotData!K6+Normalkraft!$E$2* $AF$1*K5,PlotData!$CB$3)</f>
        <v>5</v>
      </c>
      <c r="AL5" s="562">
        <f>IF(ISNUMBER(System!$C6),PlotData!L6+Normalkraft!$E$2* $AF$1*L5,PlotData!$CB$3)</f>
        <v>5</v>
      </c>
      <c r="AM5" s="561">
        <f>IF(ISNUMBER(System!$C6),PlotData!L6,PlotData!$CB$3)</f>
        <v>5</v>
      </c>
      <c r="AN5" s="527">
        <f>IF(ISNUMBER(System!$C6),PlotData!B6,PlotData!$CB$3)</f>
        <v>5</v>
      </c>
      <c r="AO5" s="444">
        <f>IF(ISNUMBER(System!$C6),AB5,PlotData!$CB$3)</f>
        <v>5</v>
      </c>
      <c r="AQ5" s="563">
        <v>3</v>
      </c>
      <c r="AR5" s="561">
        <f>IF(ISNUMBER(System!$C6),PlotData!O6+ Normalkraft!$E$2*$AF$1*O5,PlotData!$CB$4)</f>
        <v>5</v>
      </c>
      <c r="AS5" s="527">
        <f>IF(ISNUMBER(System!$C6),PlotData!P6+ Normalkraft!$E$2*$AF$1*P5,PlotData!$CB$4)</f>
        <v>5</v>
      </c>
      <c r="AT5" s="527">
        <f>IF(ISNUMBER(System!$C6),PlotData!Q6+ Normalkraft!$E$2*$AF$1*Q5,PlotData!$CB$4)</f>
        <v>5</v>
      </c>
      <c r="AU5" s="527">
        <f>IF(ISNUMBER(System!$C6),PlotData!R6+ Normalkraft!$E$2*$AF$1*R5,PlotData!$CB$4)</f>
        <v>5</v>
      </c>
      <c r="AV5" s="527">
        <f>IF(ISNUMBER(System!$C6),PlotData!S6+Normalkraft!$E$2* $AF$1*S5,PlotData!$CB$4)</f>
        <v>5</v>
      </c>
      <c r="AW5" s="527">
        <f>IF(ISNUMBER(System!$C6),PlotData!T6+ Normalkraft!$E$2*$AF$1*T5,PlotData!$CB$4)</f>
        <v>5</v>
      </c>
      <c r="AX5" s="527">
        <f>IF(ISNUMBER(System!$C6),PlotData!U6+Normalkraft!$E$2* $AF$1*U5,PlotData!$CB$4)</f>
        <v>5</v>
      </c>
      <c r="AY5" s="527">
        <f>IF(ISNUMBER(System!$C6),PlotData!V6+ Normalkraft!$E$2*$AF$1*V5,PlotData!$CB$4)</f>
        <v>5</v>
      </c>
      <c r="AZ5" s="527">
        <f>IF(ISNUMBER(System!$C6),PlotData!W6+ Normalkraft!$E$2*$AF$1*W5,PlotData!$CB$4)</f>
        <v>5</v>
      </c>
      <c r="BA5" s="527">
        <f>IF(ISNUMBER(System!$C6),PlotData!X6+ Normalkraft!$E$2*$AF$1*X5,PlotData!$CB$4)</f>
        <v>5</v>
      </c>
      <c r="BB5" s="562">
        <f>IF(ISNUMBER(System!$C6),PlotData!Y6+Normalkraft!$E$2*$AF$1*Y5,PlotData!$CB$4)</f>
        <v>5</v>
      </c>
      <c r="BC5" s="561">
        <f>IF(ISNUMBER(System!$C6),PlotData!Y6, PlotData!CB$4)</f>
        <v>5</v>
      </c>
      <c r="BD5" s="527">
        <f>IF(ISNUMBER(System!$C6),PlotData!O6, PlotData!$CB$4)</f>
        <v>5</v>
      </c>
      <c r="BE5" s="562">
        <f>IF(ISNUMBER(System!$C6), AR5,PlotData!$CB$4)</f>
        <v>5</v>
      </c>
      <c r="BG5" s="477" t="s">
        <v>166</v>
      </c>
      <c r="BH5" s="527">
        <f>1/Normalkraft!$G$2</f>
        <v>1</v>
      </c>
      <c r="BI5" s="562"/>
    </row>
    <row r="6" spans="1:61" x14ac:dyDescent="0.25">
      <c r="A6" s="560">
        <v>4</v>
      </c>
      <c r="B6" s="576"/>
      <c r="C6" s="577"/>
      <c r="D6" s="577"/>
      <c r="E6" s="577"/>
      <c r="F6" s="577"/>
      <c r="G6" s="577"/>
      <c r="H6" s="577"/>
      <c r="I6" s="577"/>
      <c r="J6" s="577"/>
      <c r="K6" s="577"/>
      <c r="L6" s="578"/>
      <c r="N6" s="560">
        <v>4</v>
      </c>
      <c r="O6" s="561"/>
      <c r="P6" s="527"/>
      <c r="Q6" s="527"/>
      <c r="R6" s="527"/>
      <c r="S6" s="527"/>
      <c r="T6" s="527"/>
      <c r="U6" s="527"/>
      <c r="V6" s="527"/>
      <c r="W6" s="527"/>
      <c r="X6" s="527"/>
      <c r="Y6" s="562"/>
      <c r="AA6" s="564">
        <v>4</v>
      </c>
      <c r="AB6" s="561">
        <f>IF(ISNUMBER(System!$C7),PlotData!B7+ Normalkraft!$E$2*$AF$1*B6,PlotData!$CB$3)</f>
        <v>5</v>
      </c>
      <c r="AC6" s="527">
        <f>IF(ISNUMBER(System!$C7),PlotData!C7+ Normalkraft!$E$2*$AF$1*C6,PlotData!$CB$3)</f>
        <v>5</v>
      </c>
      <c r="AD6" s="527">
        <f>IF(ISNUMBER(System!$C7),PlotData!D7+ Normalkraft!$E$2*$AF$1*D6,PlotData!$CB$3)</f>
        <v>5</v>
      </c>
      <c r="AE6" s="527">
        <f>IF(ISNUMBER(System!$C7),PlotData!E7+ Normalkraft!$E$2*$AF$1*E6,PlotData!$CB$3)</f>
        <v>5</v>
      </c>
      <c r="AF6" s="527">
        <f>IF(ISNUMBER(System!$C7),PlotData!F7+Normalkraft!$E$2* $AF$1*F6,PlotData!$CB$3)</f>
        <v>5</v>
      </c>
      <c r="AG6" s="527">
        <f>IF(ISNUMBER(System!$C7),PlotData!G7+ Normalkraft!$E$2*$AF$1*G6,PlotData!$CB$3)</f>
        <v>5</v>
      </c>
      <c r="AH6" s="527">
        <f>IF(ISNUMBER(System!$C7),PlotData!H7+ Normalkraft!$E$2*$AF$1*H6,PlotData!$CB$3)</f>
        <v>5</v>
      </c>
      <c r="AI6" s="527">
        <f>IF(ISNUMBER(System!$C7),PlotData!I7+ Normalkraft!$E$2*$AF$1*I6,PlotData!$CB$3)</f>
        <v>5</v>
      </c>
      <c r="AJ6" s="527">
        <f>IF(ISNUMBER(System!$C7),PlotData!J7+ Normalkraft!$E$2*$AF$1*J6,PlotData!$CB$3)</f>
        <v>5</v>
      </c>
      <c r="AK6" s="527">
        <f>IF(ISNUMBER(System!$C7),PlotData!K7+Normalkraft!$E$2* $AF$1*K6,PlotData!$CB$3)</f>
        <v>5</v>
      </c>
      <c r="AL6" s="562">
        <f>IF(ISNUMBER(System!$C7),PlotData!L7+Normalkraft!$E$2* $AF$1*L6,PlotData!$CB$3)</f>
        <v>5</v>
      </c>
      <c r="AM6" s="561">
        <f>IF(ISNUMBER(System!$C7),PlotData!L7,PlotData!$CB$3)</f>
        <v>5</v>
      </c>
      <c r="AN6" s="527">
        <f>IF(ISNUMBER(System!$C7),PlotData!B7,PlotData!$CB$3)</f>
        <v>5</v>
      </c>
      <c r="AO6" s="444">
        <f>IF(ISNUMBER(System!$C7),AB6,PlotData!$CB$3)</f>
        <v>5</v>
      </c>
      <c r="AQ6" s="563">
        <v>4</v>
      </c>
      <c r="AR6" s="561">
        <f>IF(ISNUMBER(System!$C7),PlotData!O7+ Normalkraft!$E$2*$AF$1*O6,PlotData!$CB$4)</f>
        <v>5</v>
      </c>
      <c r="AS6" s="527">
        <f>IF(ISNUMBER(System!$C7),PlotData!P7+ Normalkraft!$E$2*$AF$1*P6,PlotData!$CB$4)</f>
        <v>5</v>
      </c>
      <c r="AT6" s="527">
        <f>IF(ISNUMBER(System!$C7),PlotData!Q7+ Normalkraft!$E$2*$AF$1*Q6,PlotData!$CB$4)</f>
        <v>5</v>
      </c>
      <c r="AU6" s="527">
        <f>IF(ISNUMBER(System!$C7),PlotData!R7+ Normalkraft!$E$2*$AF$1*R6,PlotData!$CB$4)</f>
        <v>5</v>
      </c>
      <c r="AV6" s="527">
        <f>IF(ISNUMBER(System!$C7),PlotData!S7+Normalkraft!$E$2* $AF$1*S6,PlotData!$CB$4)</f>
        <v>5</v>
      </c>
      <c r="AW6" s="527">
        <f>IF(ISNUMBER(System!$C7),PlotData!T7+ Normalkraft!$E$2*$AF$1*T6,PlotData!$CB$4)</f>
        <v>5</v>
      </c>
      <c r="AX6" s="527">
        <f>IF(ISNUMBER(System!$C7),PlotData!U7+Normalkraft!$E$2* $AF$1*U6,PlotData!$CB$4)</f>
        <v>5</v>
      </c>
      <c r="AY6" s="527">
        <f>IF(ISNUMBER(System!$C7),PlotData!V7+ Normalkraft!$E$2*$AF$1*V6,PlotData!$CB$4)</f>
        <v>5</v>
      </c>
      <c r="AZ6" s="527">
        <f>IF(ISNUMBER(System!$C7),PlotData!W7+ Normalkraft!$E$2*$AF$1*W6,PlotData!$CB$4)</f>
        <v>5</v>
      </c>
      <c r="BA6" s="527">
        <f>IF(ISNUMBER(System!$C7),PlotData!X7+ Normalkraft!$E$2*$AF$1*X6,PlotData!$CB$4)</f>
        <v>5</v>
      </c>
      <c r="BB6" s="562">
        <f>IF(ISNUMBER(System!$C7),PlotData!Y7+Normalkraft!$E$2*$AF$1*Y6,PlotData!$CB$4)</f>
        <v>5</v>
      </c>
      <c r="BC6" s="561">
        <f>IF(ISNUMBER(System!$C7),PlotData!Y7, PlotData!CB$4)</f>
        <v>5</v>
      </c>
      <c r="BD6" s="527">
        <f>IF(ISNUMBER(System!$C7),PlotData!O7, PlotData!$CB$4)</f>
        <v>5</v>
      </c>
      <c r="BE6" s="562">
        <f>IF(ISNUMBER(System!$C7), AR6,PlotData!$CB$4)</f>
        <v>5</v>
      </c>
      <c r="BG6" s="477" t="s">
        <v>167</v>
      </c>
      <c r="BH6" s="527">
        <f>BH2-BH4</f>
        <v>-2.0999999999999996</v>
      </c>
      <c r="BI6" s="562">
        <f>BH3+BH4</f>
        <v>12.1</v>
      </c>
    </row>
    <row r="7" spans="1:61" x14ac:dyDescent="0.25">
      <c r="A7" s="560">
        <v>5</v>
      </c>
      <c r="B7" s="576"/>
      <c r="C7" s="577"/>
      <c r="D7" s="577"/>
      <c r="E7" s="577"/>
      <c r="F7" s="577"/>
      <c r="G7" s="577"/>
      <c r="H7" s="577"/>
      <c r="I7" s="577"/>
      <c r="J7" s="577"/>
      <c r="K7" s="577"/>
      <c r="L7" s="578"/>
      <c r="N7" s="560">
        <v>5</v>
      </c>
      <c r="O7" s="561"/>
      <c r="P7" s="527"/>
      <c r="Q7" s="527"/>
      <c r="R7" s="527"/>
      <c r="S7" s="527"/>
      <c r="T7" s="527"/>
      <c r="U7" s="527"/>
      <c r="V7" s="527"/>
      <c r="W7" s="527"/>
      <c r="X7" s="527"/>
      <c r="Y7" s="562"/>
      <c r="AA7" s="564">
        <v>5</v>
      </c>
      <c r="AB7" s="561">
        <f>IF(ISNUMBER(System!$C8),PlotData!B8+ Normalkraft!$E$2*$AF$1*B7,PlotData!$CB$3)</f>
        <v>5</v>
      </c>
      <c r="AC7" s="527">
        <f>IF(ISNUMBER(System!$C8),PlotData!C8+ Normalkraft!$E$2*$AF$1*C7,PlotData!$CB$3)</f>
        <v>5</v>
      </c>
      <c r="AD7" s="527">
        <f>IF(ISNUMBER(System!$C8),PlotData!D8+ Normalkraft!$E$2*$AF$1*D7,PlotData!$CB$3)</f>
        <v>5</v>
      </c>
      <c r="AE7" s="527">
        <f>IF(ISNUMBER(System!$C8),PlotData!E8+ Normalkraft!$E$2*$AF$1*E7,PlotData!$CB$3)</f>
        <v>5</v>
      </c>
      <c r="AF7" s="527">
        <f>IF(ISNUMBER(System!$C8),PlotData!F8+Normalkraft!$E$2* $AF$1*F7,PlotData!$CB$3)</f>
        <v>5</v>
      </c>
      <c r="AG7" s="527">
        <f>IF(ISNUMBER(System!$C8),PlotData!G8+ Normalkraft!$E$2*$AF$1*G7,PlotData!$CB$3)</f>
        <v>5</v>
      </c>
      <c r="AH7" s="527">
        <f>IF(ISNUMBER(System!$C8),PlotData!H8+ Normalkraft!$E$2*$AF$1*H7,PlotData!$CB$3)</f>
        <v>5</v>
      </c>
      <c r="AI7" s="527">
        <f>IF(ISNUMBER(System!$C8),PlotData!I8+ Normalkraft!$E$2*$AF$1*I7,PlotData!$CB$3)</f>
        <v>5</v>
      </c>
      <c r="AJ7" s="527">
        <f>IF(ISNUMBER(System!$C8),PlotData!J8+ Normalkraft!$E$2*$AF$1*J7,PlotData!$CB$3)</f>
        <v>5</v>
      </c>
      <c r="AK7" s="527">
        <f>IF(ISNUMBER(System!$C8),PlotData!K8+Normalkraft!$E$2* $AF$1*K7,PlotData!$CB$3)</f>
        <v>5</v>
      </c>
      <c r="AL7" s="562">
        <f>IF(ISNUMBER(System!$C8),PlotData!L8+Normalkraft!$E$2* $AF$1*L7,PlotData!$CB$3)</f>
        <v>5</v>
      </c>
      <c r="AM7" s="561">
        <f>IF(ISNUMBER(System!$C8),PlotData!L8,PlotData!$CB$3)</f>
        <v>5</v>
      </c>
      <c r="AN7" s="527">
        <f>IF(ISNUMBER(System!$C8),PlotData!B8,PlotData!$CB$3)</f>
        <v>5</v>
      </c>
      <c r="AO7" s="444">
        <f>IF(ISNUMBER(System!$C8),AB7,PlotData!$CB$3)</f>
        <v>5</v>
      </c>
      <c r="AQ7" s="563">
        <v>5</v>
      </c>
      <c r="AR7" s="561">
        <f>IF(ISNUMBER(System!$C8),PlotData!O8+ Normalkraft!$E$2*$AF$1*O7,PlotData!$CB$4)</f>
        <v>5</v>
      </c>
      <c r="AS7" s="527">
        <f>IF(ISNUMBER(System!$C8),PlotData!P8+ Normalkraft!$E$2*$AF$1*P7,PlotData!$CB$4)</f>
        <v>5</v>
      </c>
      <c r="AT7" s="527">
        <f>IF(ISNUMBER(System!$C8),PlotData!Q8+ Normalkraft!$E$2*$AF$1*Q7,PlotData!$CB$4)</f>
        <v>5</v>
      </c>
      <c r="AU7" s="527">
        <f>IF(ISNUMBER(System!$C8),PlotData!R8+ Normalkraft!$E$2*$AF$1*R7,PlotData!$CB$4)</f>
        <v>5</v>
      </c>
      <c r="AV7" s="527">
        <f>IF(ISNUMBER(System!$C8),PlotData!S8+Normalkraft!$E$2* $AF$1*S7,PlotData!$CB$4)</f>
        <v>5</v>
      </c>
      <c r="AW7" s="527">
        <f>IF(ISNUMBER(System!$C8),PlotData!T8+ Normalkraft!$E$2*$AF$1*T7,PlotData!$CB$4)</f>
        <v>5</v>
      </c>
      <c r="AX7" s="527">
        <f>IF(ISNUMBER(System!$C8),PlotData!U8+Normalkraft!$E$2* $AF$1*U7,PlotData!$CB$4)</f>
        <v>5</v>
      </c>
      <c r="AY7" s="527">
        <f>IF(ISNUMBER(System!$C8),PlotData!V8+ Normalkraft!$E$2*$AF$1*V7,PlotData!$CB$4)</f>
        <v>5</v>
      </c>
      <c r="AZ7" s="527">
        <f>IF(ISNUMBER(System!$C8),PlotData!W8+ Normalkraft!$E$2*$AF$1*W7,PlotData!$CB$4)</f>
        <v>5</v>
      </c>
      <c r="BA7" s="527">
        <f>IF(ISNUMBER(System!$C8),PlotData!X8+ Normalkraft!$E$2*$AF$1*X7,PlotData!$CB$4)</f>
        <v>5</v>
      </c>
      <c r="BB7" s="562">
        <f>IF(ISNUMBER(System!$C8),PlotData!Y8+Normalkraft!$E$2*$AF$1*Y7,PlotData!$CB$4)</f>
        <v>5</v>
      </c>
      <c r="BC7" s="561">
        <f>IF(ISNUMBER(System!$C8),PlotData!Y8, PlotData!CB$4)</f>
        <v>5</v>
      </c>
      <c r="BD7" s="527">
        <f>IF(ISNUMBER(System!$C8),PlotData!O8, PlotData!$CB$4)</f>
        <v>5</v>
      </c>
      <c r="BE7" s="562">
        <f>IF(ISNUMBER(System!$C8), AR7,PlotData!$CB$4)</f>
        <v>5</v>
      </c>
      <c r="BG7" s="477" t="s">
        <v>168</v>
      </c>
      <c r="BH7" s="527">
        <f>BH2+BH4</f>
        <v>12.1</v>
      </c>
      <c r="BI7" s="562">
        <f>BH3+BH4</f>
        <v>12.1</v>
      </c>
    </row>
    <row r="8" spans="1:61" x14ac:dyDescent="0.25">
      <c r="A8" s="560">
        <v>6</v>
      </c>
      <c r="B8" s="576"/>
      <c r="C8" s="577"/>
      <c r="D8" s="577"/>
      <c r="E8" s="577"/>
      <c r="F8" s="577"/>
      <c r="G8" s="577"/>
      <c r="H8" s="577"/>
      <c r="I8" s="577"/>
      <c r="J8" s="577"/>
      <c r="K8" s="577"/>
      <c r="L8" s="578"/>
      <c r="N8" s="560">
        <v>6</v>
      </c>
      <c r="O8" s="561"/>
      <c r="P8" s="527"/>
      <c r="Q8" s="527"/>
      <c r="R8" s="527"/>
      <c r="S8" s="527"/>
      <c r="T8" s="527"/>
      <c r="U8" s="527"/>
      <c r="V8" s="527"/>
      <c r="W8" s="527"/>
      <c r="X8" s="527"/>
      <c r="Y8" s="562"/>
      <c r="AA8" s="564">
        <v>6</v>
      </c>
      <c r="AB8" s="561">
        <f>IF(ISNUMBER(System!$C9),PlotData!B9+ Normalkraft!$E$2*$AF$1*B8,PlotData!$CB$3)</f>
        <v>5</v>
      </c>
      <c r="AC8" s="527">
        <f>IF(ISNUMBER(System!$C9),PlotData!C9+ Normalkraft!$E$2*$AF$1*C8,PlotData!$CB$3)</f>
        <v>5</v>
      </c>
      <c r="AD8" s="527">
        <f>IF(ISNUMBER(System!$C9),PlotData!D9+ Normalkraft!$E$2*$AF$1*D8,PlotData!$CB$3)</f>
        <v>5</v>
      </c>
      <c r="AE8" s="527">
        <f>IF(ISNUMBER(System!$C9),PlotData!E9+ Normalkraft!$E$2*$AF$1*E8,PlotData!$CB$3)</f>
        <v>5</v>
      </c>
      <c r="AF8" s="527">
        <f>IF(ISNUMBER(System!$C9),PlotData!F9+Normalkraft!$E$2* $AF$1*F8,PlotData!$CB$3)</f>
        <v>5</v>
      </c>
      <c r="AG8" s="527">
        <f>IF(ISNUMBER(System!$C9),PlotData!G9+ Normalkraft!$E$2*$AF$1*G8,PlotData!$CB$3)</f>
        <v>5</v>
      </c>
      <c r="AH8" s="527">
        <f>IF(ISNUMBER(System!$C9),PlotData!H9+ Normalkraft!$E$2*$AF$1*H8,PlotData!$CB$3)</f>
        <v>5</v>
      </c>
      <c r="AI8" s="527">
        <f>IF(ISNUMBER(System!$C9),PlotData!I9+ Normalkraft!$E$2*$AF$1*I8,PlotData!$CB$3)</f>
        <v>5</v>
      </c>
      <c r="AJ8" s="527">
        <f>IF(ISNUMBER(System!$C9),PlotData!J9+ Normalkraft!$E$2*$AF$1*J8,PlotData!$CB$3)</f>
        <v>5</v>
      </c>
      <c r="AK8" s="527">
        <f>IF(ISNUMBER(System!$C9),PlotData!K9+Normalkraft!$E$2* $AF$1*K8,PlotData!$CB$3)</f>
        <v>5</v>
      </c>
      <c r="AL8" s="562">
        <f>IF(ISNUMBER(System!$C9),PlotData!L9+Normalkraft!$E$2* $AF$1*L8,PlotData!$CB$3)</f>
        <v>5</v>
      </c>
      <c r="AM8" s="561">
        <f>IF(ISNUMBER(System!$C9),PlotData!L9,PlotData!$CB$3)</f>
        <v>5</v>
      </c>
      <c r="AN8" s="527">
        <f>IF(ISNUMBER(System!$C9),PlotData!B9,PlotData!$CB$3)</f>
        <v>5</v>
      </c>
      <c r="AO8" s="444">
        <f>IF(ISNUMBER(System!$C9),AB8,PlotData!$CB$3)</f>
        <v>5</v>
      </c>
      <c r="AQ8" s="563">
        <v>6</v>
      </c>
      <c r="AR8" s="561">
        <f>IF(ISNUMBER(System!$C9),PlotData!O9+ Normalkraft!$E$2*$AF$1*O8,PlotData!$CB$4)</f>
        <v>5</v>
      </c>
      <c r="AS8" s="527">
        <f>IF(ISNUMBER(System!$C9),PlotData!P9+ Normalkraft!$E$2*$AF$1*P8,PlotData!$CB$4)</f>
        <v>5</v>
      </c>
      <c r="AT8" s="527">
        <f>IF(ISNUMBER(System!$C9),PlotData!Q9+ Normalkraft!$E$2*$AF$1*Q8,PlotData!$CB$4)</f>
        <v>5</v>
      </c>
      <c r="AU8" s="527">
        <f>IF(ISNUMBER(System!$C9),PlotData!R9+ Normalkraft!$E$2*$AF$1*R8,PlotData!$CB$4)</f>
        <v>5</v>
      </c>
      <c r="AV8" s="527">
        <f>IF(ISNUMBER(System!$C9),PlotData!S9+Normalkraft!$E$2* $AF$1*S8,PlotData!$CB$4)</f>
        <v>5</v>
      </c>
      <c r="AW8" s="527">
        <f>IF(ISNUMBER(System!$C9),PlotData!T9+ Normalkraft!$E$2*$AF$1*T8,PlotData!$CB$4)</f>
        <v>5</v>
      </c>
      <c r="AX8" s="527">
        <f>IF(ISNUMBER(System!$C9),PlotData!U9+Normalkraft!$E$2* $AF$1*U8,PlotData!$CB$4)</f>
        <v>5</v>
      </c>
      <c r="AY8" s="527">
        <f>IF(ISNUMBER(System!$C9),PlotData!V9+ Normalkraft!$E$2*$AF$1*V8,PlotData!$CB$4)</f>
        <v>5</v>
      </c>
      <c r="AZ8" s="527">
        <f>IF(ISNUMBER(System!$C9),PlotData!W9+ Normalkraft!$E$2*$AF$1*W8,PlotData!$CB$4)</f>
        <v>5</v>
      </c>
      <c r="BA8" s="527">
        <f>IF(ISNUMBER(System!$C9),PlotData!X9+ Normalkraft!$E$2*$AF$1*X8,PlotData!$CB$4)</f>
        <v>5</v>
      </c>
      <c r="BB8" s="562">
        <f>IF(ISNUMBER(System!$C9),PlotData!Y9+Normalkraft!$E$2*$AF$1*Y8,PlotData!$CB$4)</f>
        <v>5</v>
      </c>
      <c r="BC8" s="561">
        <f>IF(ISNUMBER(System!$C9),PlotData!Y9, PlotData!CB$4)</f>
        <v>5</v>
      </c>
      <c r="BD8" s="527">
        <f>IF(ISNUMBER(System!$C9),PlotData!O9, PlotData!$CB$4)</f>
        <v>5</v>
      </c>
      <c r="BE8" s="562">
        <f>IF(ISNUMBER(System!$C9), AR8,PlotData!$CB$4)</f>
        <v>5</v>
      </c>
      <c r="BG8" s="477" t="s">
        <v>169</v>
      </c>
      <c r="BH8" s="527">
        <f>BH7</f>
        <v>12.1</v>
      </c>
      <c r="BI8" s="562">
        <f>BH3-BH4</f>
        <v>-2.0999999999999996</v>
      </c>
    </row>
    <row r="9" spans="1:61" ht="13" thickBot="1" x14ac:dyDescent="0.3">
      <c r="A9" s="560">
        <v>7</v>
      </c>
      <c r="B9" s="576"/>
      <c r="C9" s="577"/>
      <c r="D9" s="577"/>
      <c r="E9" s="577"/>
      <c r="F9" s="577"/>
      <c r="G9" s="577"/>
      <c r="H9" s="577"/>
      <c r="I9" s="577"/>
      <c r="J9" s="577"/>
      <c r="K9" s="577"/>
      <c r="L9" s="578"/>
      <c r="N9" s="560">
        <v>7</v>
      </c>
      <c r="O9" s="561"/>
      <c r="P9" s="527"/>
      <c r="Q9" s="527"/>
      <c r="R9" s="527"/>
      <c r="S9" s="527"/>
      <c r="T9" s="527"/>
      <c r="U9" s="527"/>
      <c r="V9" s="527"/>
      <c r="W9" s="527"/>
      <c r="X9" s="527"/>
      <c r="Y9" s="562"/>
      <c r="AA9" s="564">
        <v>7</v>
      </c>
      <c r="AB9" s="561">
        <f>IF(ISNUMBER(System!$C10),PlotData!B10+ Normalkraft!$E$2*$AF$1*B9,PlotData!$CB$3)</f>
        <v>5</v>
      </c>
      <c r="AC9" s="527">
        <f>IF(ISNUMBER(System!$C10),PlotData!C10+ Normalkraft!$E$2*$AF$1*C9,PlotData!$CB$3)</f>
        <v>5</v>
      </c>
      <c r="AD9" s="527">
        <f>IF(ISNUMBER(System!$C10),PlotData!D10+ Normalkraft!$E$2*$AF$1*D9,PlotData!$CB$3)</f>
        <v>5</v>
      </c>
      <c r="AE9" s="527">
        <f>IF(ISNUMBER(System!$C10),PlotData!E10+ Normalkraft!$E$2*$AF$1*E9,PlotData!$CB$3)</f>
        <v>5</v>
      </c>
      <c r="AF9" s="527">
        <f>IF(ISNUMBER(System!$C10),PlotData!F10+Normalkraft!$E$2* $AF$1*F9,PlotData!$CB$3)</f>
        <v>5</v>
      </c>
      <c r="AG9" s="527">
        <f>IF(ISNUMBER(System!$C10),PlotData!G10+ Normalkraft!$E$2*$AF$1*G9,PlotData!$CB$3)</f>
        <v>5</v>
      </c>
      <c r="AH9" s="527">
        <f>IF(ISNUMBER(System!$C10),PlotData!H10+ Normalkraft!$E$2*$AF$1*H9,PlotData!$CB$3)</f>
        <v>5</v>
      </c>
      <c r="AI9" s="527">
        <f>IF(ISNUMBER(System!$C10),PlotData!I10+ Normalkraft!$E$2*$AF$1*I9,PlotData!$CB$3)</f>
        <v>5</v>
      </c>
      <c r="AJ9" s="527">
        <f>IF(ISNUMBER(System!$C10),PlotData!J10+ Normalkraft!$E$2*$AF$1*J9,PlotData!$CB$3)</f>
        <v>5</v>
      </c>
      <c r="AK9" s="527">
        <f>IF(ISNUMBER(System!$C10),PlotData!K10+Normalkraft!$E$2* $AF$1*K9,PlotData!$CB$3)</f>
        <v>5</v>
      </c>
      <c r="AL9" s="562">
        <f>IF(ISNUMBER(System!$C10),PlotData!L10+Normalkraft!$E$2* $AF$1*L9,PlotData!$CB$3)</f>
        <v>5</v>
      </c>
      <c r="AM9" s="561">
        <f>IF(ISNUMBER(System!$C10),PlotData!L10,PlotData!$CB$3)</f>
        <v>5</v>
      </c>
      <c r="AN9" s="527">
        <f>IF(ISNUMBER(System!$C10),PlotData!B10,PlotData!$CB$3)</f>
        <v>5</v>
      </c>
      <c r="AO9" s="444">
        <f>IF(ISNUMBER(System!$C10),AB9,PlotData!$CB$3)</f>
        <v>5</v>
      </c>
      <c r="AQ9" s="563">
        <v>7</v>
      </c>
      <c r="AR9" s="561">
        <f>IF(ISNUMBER(System!$C10),PlotData!O10+ Normalkraft!$E$2*$AF$1*O9,PlotData!$CB$4)</f>
        <v>5</v>
      </c>
      <c r="AS9" s="527">
        <f>IF(ISNUMBER(System!$C10),PlotData!P10+ Normalkraft!$E$2*$AF$1*P9,PlotData!$CB$4)</f>
        <v>5</v>
      </c>
      <c r="AT9" s="527">
        <f>IF(ISNUMBER(System!$C10),PlotData!Q10+ Normalkraft!$E$2*$AF$1*Q9,PlotData!$CB$4)</f>
        <v>5</v>
      </c>
      <c r="AU9" s="527">
        <f>IF(ISNUMBER(System!$C10),PlotData!R10+ Normalkraft!$E$2*$AF$1*R9,PlotData!$CB$4)</f>
        <v>5</v>
      </c>
      <c r="AV9" s="527">
        <f>IF(ISNUMBER(System!$C10),PlotData!S10+Normalkraft!$E$2* $AF$1*S9,PlotData!$CB$4)</f>
        <v>5</v>
      </c>
      <c r="AW9" s="527">
        <f>IF(ISNUMBER(System!$C10),PlotData!T10+ Normalkraft!$E$2*$AF$1*T9,PlotData!$CB$4)</f>
        <v>5</v>
      </c>
      <c r="AX9" s="527">
        <f>IF(ISNUMBER(System!$C10),PlotData!U10+Normalkraft!$E$2* $AF$1*U9,PlotData!$CB$4)</f>
        <v>5</v>
      </c>
      <c r="AY9" s="527">
        <f>IF(ISNUMBER(System!$C10),PlotData!V10+ Normalkraft!$E$2*$AF$1*V9,PlotData!$CB$4)</f>
        <v>5</v>
      </c>
      <c r="AZ9" s="527">
        <f>IF(ISNUMBER(System!$C10),PlotData!W10+ Normalkraft!$E$2*$AF$1*W9,PlotData!$CB$4)</f>
        <v>5</v>
      </c>
      <c r="BA9" s="527">
        <f>IF(ISNUMBER(System!$C10),PlotData!X10+ Normalkraft!$E$2*$AF$1*X9,PlotData!$CB$4)</f>
        <v>5</v>
      </c>
      <c r="BB9" s="562">
        <f>IF(ISNUMBER(System!$C10),PlotData!Y10+Normalkraft!$E$2*$AF$1*Y9,PlotData!$CB$4)</f>
        <v>5</v>
      </c>
      <c r="BC9" s="561">
        <f>IF(ISNUMBER(System!$C10),PlotData!Y10, PlotData!CB$4)</f>
        <v>5</v>
      </c>
      <c r="BD9" s="527">
        <f>IF(ISNUMBER(System!$C10),PlotData!O10, PlotData!$CB$4)</f>
        <v>5</v>
      </c>
      <c r="BE9" s="562">
        <f>IF(ISNUMBER(System!$C10), AR9,PlotData!$CB$4)</f>
        <v>5</v>
      </c>
      <c r="BG9" s="478" t="s">
        <v>170</v>
      </c>
      <c r="BH9" s="500">
        <f>BH6</f>
        <v>-2.0999999999999996</v>
      </c>
      <c r="BI9" s="501">
        <f>BI8</f>
        <v>-2.0999999999999996</v>
      </c>
    </row>
    <row r="10" spans="1:61" x14ac:dyDescent="0.25">
      <c r="A10" s="560">
        <v>8</v>
      </c>
      <c r="B10" s="576"/>
      <c r="C10" s="577"/>
      <c r="D10" s="577"/>
      <c r="E10" s="577"/>
      <c r="F10" s="577"/>
      <c r="G10" s="577"/>
      <c r="H10" s="577"/>
      <c r="I10" s="577"/>
      <c r="J10" s="577"/>
      <c r="K10" s="577"/>
      <c r="L10" s="578"/>
      <c r="N10" s="560">
        <v>8</v>
      </c>
      <c r="O10" s="561"/>
      <c r="P10" s="527"/>
      <c r="Q10" s="527"/>
      <c r="R10" s="527"/>
      <c r="S10" s="527"/>
      <c r="T10" s="527"/>
      <c r="U10" s="527"/>
      <c r="V10" s="527"/>
      <c r="W10" s="527"/>
      <c r="X10" s="527"/>
      <c r="Y10" s="562"/>
      <c r="AA10" s="564">
        <v>8</v>
      </c>
      <c r="AB10" s="561">
        <f>IF(ISNUMBER(System!$C11),PlotData!B11+ Normalkraft!$E$2*$AF$1*B10,PlotData!$CB$3)</f>
        <v>5</v>
      </c>
      <c r="AC10" s="527">
        <f>IF(ISNUMBER(System!$C11),PlotData!C11+ Normalkraft!$E$2*$AF$1*C10,PlotData!$CB$3)</f>
        <v>5</v>
      </c>
      <c r="AD10" s="527">
        <f>IF(ISNUMBER(System!$C11),PlotData!D11+ Normalkraft!$E$2*$AF$1*D10,PlotData!$CB$3)</f>
        <v>5</v>
      </c>
      <c r="AE10" s="527">
        <f>IF(ISNUMBER(System!$C11),PlotData!E11+ Normalkraft!$E$2*$AF$1*E10,PlotData!$CB$3)</f>
        <v>5</v>
      </c>
      <c r="AF10" s="527">
        <f>IF(ISNUMBER(System!$C11),PlotData!F11+Normalkraft!$E$2* $AF$1*F10,PlotData!$CB$3)</f>
        <v>5</v>
      </c>
      <c r="AG10" s="527">
        <f>IF(ISNUMBER(System!$C11),PlotData!G11+ Normalkraft!$E$2*$AF$1*G10,PlotData!$CB$3)</f>
        <v>5</v>
      </c>
      <c r="AH10" s="527">
        <f>IF(ISNUMBER(System!$C11),PlotData!H11+ Normalkraft!$E$2*$AF$1*H10,PlotData!$CB$3)</f>
        <v>5</v>
      </c>
      <c r="AI10" s="527">
        <f>IF(ISNUMBER(System!$C11),PlotData!I11+ Normalkraft!$E$2*$AF$1*I10,PlotData!$CB$3)</f>
        <v>5</v>
      </c>
      <c r="AJ10" s="527">
        <f>IF(ISNUMBER(System!$C11),PlotData!J11+ Normalkraft!$E$2*$AF$1*J10,PlotData!$CB$3)</f>
        <v>5</v>
      </c>
      <c r="AK10" s="527">
        <f>IF(ISNUMBER(System!$C11),PlotData!K11+Normalkraft!$E$2* $AF$1*K10,PlotData!$CB$3)</f>
        <v>5</v>
      </c>
      <c r="AL10" s="562">
        <f>IF(ISNUMBER(System!$C11),PlotData!L11+Normalkraft!$E$2* $AF$1*L10,PlotData!$CB$3)</f>
        <v>5</v>
      </c>
      <c r="AM10" s="561">
        <f>IF(ISNUMBER(System!$C11),PlotData!L11,PlotData!$CB$3)</f>
        <v>5</v>
      </c>
      <c r="AN10" s="527">
        <f>IF(ISNUMBER(System!$C11),PlotData!B11,PlotData!$CB$3)</f>
        <v>5</v>
      </c>
      <c r="AO10" s="444">
        <f>IF(ISNUMBER(System!$C11),AB10,PlotData!$CB$3)</f>
        <v>5</v>
      </c>
      <c r="AQ10" s="563">
        <v>8</v>
      </c>
      <c r="AR10" s="561">
        <f>IF(ISNUMBER(System!$C11),PlotData!O11+ Normalkraft!$E$2*$AF$1*O10,PlotData!$CB$4)</f>
        <v>5</v>
      </c>
      <c r="AS10" s="527">
        <f>IF(ISNUMBER(System!$C11),PlotData!P11+ Normalkraft!$E$2*$AF$1*P10,PlotData!$CB$4)</f>
        <v>5</v>
      </c>
      <c r="AT10" s="527">
        <f>IF(ISNUMBER(System!$C11),PlotData!Q11+ Normalkraft!$E$2*$AF$1*Q10,PlotData!$CB$4)</f>
        <v>5</v>
      </c>
      <c r="AU10" s="527">
        <f>IF(ISNUMBER(System!$C11),PlotData!R11+ Normalkraft!$E$2*$AF$1*R10,PlotData!$CB$4)</f>
        <v>5</v>
      </c>
      <c r="AV10" s="527">
        <f>IF(ISNUMBER(System!$C11),PlotData!S11+Normalkraft!$E$2* $AF$1*S10,PlotData!$CB$4)</f>
        <v>5</v>
      </c>
      <c r="AW10" s="527">
        <f>IF(ISNUMBER(System!$C11),PlotData!T11+ Normalkraft!$E$2*$AF$1*T10,PlotData!$CB$4)</f>
        <v>5</v>
      </c>
      <c r="AX10" s="527">
        <f>IF(ISNUMBER(System!$C11),PlotData!U11+Normalkraft!$E$2* $AF$1*U10,PlotData!$CB$4)</f>
        <v>5</v>
      </c>
      <c r="AY10" s="527">
        <f>IF(ISNUMBER(System!$C11),PlotData!V11+ Normalkraft!$E$2*$AF$1*V10,PlotData!$CB$4)</f>
        <v>5</v>
      </c>
      <c r="AZ10" s="527">
        <f>IF(ISNUMBER(System!$C11),PlotData!W11+ Normalkraft!$E$2*$AF$1*W10,PlotData!$CB$4)</f>
        <v>5</v>
      </c>
      <c r="BA10" s="527">
        <f>IF(ISNUMBER(System!$C11),PlotData!X11+ Normalkraft!$E$2*$AF$1*X10,PlotData!$CB$4)</f>
        <v>5</v>
      </c>
      <c r="BB10" s="562">
        <f>IF(ISNUMBER(System!$C11),PlotData!Y11+Normalkraft!$E$2*$AF$1*Y10,PlotData!$CB$4)</f>
        <v>5</v>
      </c>
      <c r="BC10" s="561">
        <f>IF(ISNUMBER(System!$C11),PlotData!Y11, PlotData!CB$4)</f>
        <v>5</v>
      </c>
      <c r="BD10" s="527">
        <f>IF(ISNUMBER(System!$C11),PlotData!O11, PlotData!$CB$4)</f>
        <v>5</v>
      </c>
      <c r="BE10" s="562">
        <f>IF(ISNUMBER(System!$C11), AR10,PlotData!$CB$4)</f>
        <v>5</v>
      </c>
      <c r="BH10" s="422">
        <f>BH6</f>
        <v>-2.0999999999999996</v>
      </c>
      <c r="BI10" s="422">
        <f>BI6</f>
        <v>12.1</v>
      </c>
    </row>
    <row r="11" spans="1:61" x14ac:dyDescent="0.25">
      <c r="A11" s="560">
        <v>9</v>
      </c>
      <c r="B11" s="576"/>
      <c r="C11" s="577"/>
      <c r="D11" s="577"/>
      <c r="E11" s="577"/>
      <c r="F11" s="577"/>
      <c r="G11" s="577"/>
      <c r="H11" s="577"/>
      <c r="I11" s="577"/>
      <c r="J11" s="577"/>
      <c r="K11" s="577"/>
      <c r="L11" s="578"/>
      <c r="N11" s="560">
        <v>9</v>
      </c>
      <c r="O11" s="561"/>
      <c r="P11" s="527"/>
      <c r="Q11" s="527"/>
      <c r="R11" s="527"/>
      <c r="S11" s="527"/>
      <c r="T11" s="527"/>
      <c r="U11" s="527"/>
      <c r="V11" s="527"/>
      <c r="W11" s="527"/>
      <c r="X11" s="527"/>
      <c r="Y11" s="562"/>
      <c r="AA11" s="564">
        <v>9</v>
      </c>
      <c r="AB11" s="561">
        <f>IF(ISNUMBER(System!$C12),PlotData!B12+ Normalkraft!$E$2*$AF$1*B11,PlotData!$CB$3)</f>
        <v>5</v>
      </c>
      <c r="AC11" s="527">
        <f>IF(ISNUMBER(System!$C12),PlotData!C12+ Normalkraft!$E$2*$AF$1*C11,PlotData!$CB$3)</f>
        <v>5</v>
      </c>
      <c r="AD11" s="527">
        <f>IF(ISNUMBER(System!$C12),PlotData!D12+ Normalkraft!$E$2*$AF$1*D11,PlotData!$CB$3)</f>
        <v>5</v>
      </c>
      <c r="AE11" s="527">
        <f>IF(ISNUMBER(System!$C12),PlotData!E12+ Normalkraft!$E$2*$AF$1*E11,PlotData!$CB$3)</f>
        <v>5</v>
      </c>
      <c r="AF11" s="527">
        <f>IF(ISNUMBER(System!$C12),PlotData!F12+Normalkraft!$E$2* $AF$1*F11,PlotData!$CB$3)</f>
        <v>5</v>
      </c>
      <c r="AG11" s="527">
        <f>IF(ISNUMBER(System!$C12),PlotData!G12+ Normalkraft!$E$2*$AF$1*G11,PlotData!$CB$3)</f>
        <v>5</v>
      </c>
      <c r="AH11" s="527">
        <f>IF(ISNUMBER(System!$C12),PlotData!H12+ Normalkraft!$E$2*$AF$1*H11,PlotData!$CB$3)</f>
        <v>5</v>
      </c>
      <c r="AI11" s="527">
        <f>IF(ISNUMBER(System!$C12),PlotData!I12+ Normalkraft!$E$2*$AF$1*I11,PlotData!$CB$3)</f>
        <v>5</v>
      </c>
      <c r="AJ11" s="527">
        <f>IF(ISNUMBER(System!$C12),PlotData!J12+ Normalkraft!$E$2*$AF$1*J11,PlotData!$CB$3)</f>
        <v>5</v>
      </c>
      <c r="AK11" s="527">
        <f>IF(ISNUMBER(System!$C12),PlotData!K12+Normalkraft!$E$2* $AF$1*K11,PlotData!$CB$3)</f>
        <v>5</v>
      </c>
      <c r="AL11" s="562">
        <f>IF(ISNUMBER(System!$C12),PlotData!L12+Normalkraft!$E$2* $AF$1*L11,PlotData!$CB$3)</f>
        <v>5</v>
      </c>
      <c r="AM11" s="561">
        <f>IF(ISNUMBER(System!$C12),PlotData!L12,PlotData!$CB$3)</f>
        <v>5</v>
      </c>
      <c r="AN11" s="527">
        <f>IF(ISNUMBER(System!$C12),PlotData!B12,PlotData!$CB$3)</f>
        <v>5</v>
      </c>
      <c r="AO11" s="444">
        <f>IF(ISNUMBER(System!$C12),AB11,PlotData!$CB$3)</f>
        <v>5</v>
      </c>
      <c r="AQ11" s="563">
        <v>9</v>
      </c>
      <c r="AR11" s="561">
        <f>IF(ISNUMBER(System!$C12),PlotData!O12+ Normalkraft!$E$2*$AF$1*O11,PlotData!$CB$4)</f>
        <v>5</v>
      </c>
      <c r="AS11" s="527">
        <f>IF(ISNUMBER(System!$C12),PlotData!P12+ Normalkraft!$E$2*$AF$1*P11,PlotData!$CB$4)</f>
        <v>5</v>
      </c>
      <c r="AT11" s="527">
        <f>IF(ISNUMBER(System!$C12),PlotData!Q12+ Normalkraft!$E$2*$AF$1*Q11,PlotData!$CB$4)</f>
        <v>5</v>
      </c>
      <c r="AU11" s="527">
        <f>IF(ISNUMBER(System!$C12),PlotData!R12+ Normalkraft!$E$2*$AF$1*R11,PlotData!$CB$4)</f>
        <v>5</v>
      </c>
      <c r="AV11" s="527">
        <f>IF(ISNUMBER(System!$C12),PlotData!S12+Normalkraft!$E$2* $AF$1*S11,PlotData!$CB$4)</f>
        <v>5</v>
      </c>
      <c r="AW11" s="527">
        <f>IF(ISNUMBER(System!$C12),PlotData!T12+ Normalkraft!$E$2*$AF$1*T11,PlotData!$CB$4)</f>
        <v>5</v>
      </c>
      <c r="AX11" s="527">
        <f>IF(ISNUMBER(System!$C12),PlotData!U12+Normalkraft!$E$2* $AF$1*U11,PlotData!$CB$4)</f>
        <v>5</v>
      </c>
      <c r="AY11" s="527">
        <f>IF(ISNUMBER(System!$C12),PlotData!V12+ Normalkraft!$E$2*$AF$1*V11,PlotData!$CB$4)</f>
        <v>5</v>
      </c>
      <c r="AZ11" s="527">
        <f>IF(ISNUMBER(System!$C12),PlotData!W12+ Normalkraft!$E$2*$AF$1*W11,PlotData!$CB$4)</f>
        <v>5</v>
      </c>
      <c r="BA11" s="527">
        <f>IF(ISNUMBER(System!$C12),PlotData!X12+ Normalkraft!$E$2*$AF$1*X11,PlotData!$CB$4)</f>
        <v>5</v>
      </c>
      <c r="BB11" s="562">
        <f>IF(ISNUMBER(System!$C12),PlotData!Y12+Normalkraft!$E$2*$AF$1*Y11,PlotData!$CB$4)</f>
        <v>5</v>
      </c>
      <c r="BC11" s="561">
        <f>IF(ISNUMBER(System!$C12),PlotData!Y12, PlotData!CB$4)</f>
        <v>5</v>
      </c>
      <c r="BD11" s="527">
        <f>IF(ISNUMBER(System!$C12),PlotData!O12, PlotData!$CB$4)</f>
        <v>5</v>
      </c>
      <c r="BE11" s="562">
        <f>IF(ISNUMBER(System!$C12), AR11,PlotData!$CB$4)</f>
        <v>5</v>
      </c>
    </row>
    <row r="12" spans="1:61" x14ac:dyDescent="0.25">
      <c r="A12" s="560">
        <v>10</v>
      </c>
      <c r="B12" s="576"/>
      <c r="C12" s="577"/>
      <c r="D12" s="577"/>
      <c r="E12" s="577"/>
      <c r="F12" s="577"/>
      <c r="G12" s="577"/>
      <c r="H12" s="577"/>
      <c r="I12" s="577"/>
      <c r="J12" s="577"/>
      <c r="K12" s="577"/>
      <c r="L12" s="578"/>
      <c r="N12" s="560">
        <v>10</v>
      </c>
      <c r="O12" s="561"/>
      <c r="P12" s="527"/>
      <c r="Q12" s="527"/>
      <c r="R12" s="527"/>
      <c r="S12" s="527"/>
      <c r="T12" s="527"/>
      <c r="U12" s="527"/>
      <c r="V12" s="527"/>
      <c r="W12" s="527"/>
      <c r="X12" s="527"/>
      <c r="Y12" s="562"/>
      <c r="AA12" s="564">
        <v>10</v>
      </c>
      <c r="AB12" s="561">
        <f>IF(ISNUMBER(System!$C13),PlotData!B13+ Normalkraft!$E$2*$AF$1*B12,PlotData!$CB$3)</f>
        <v>5</v>
      </c>
      <c r="AC12" s="527">
        <f>IF(ISNUMBER(System!$C13),PlotData!C13+ Normalkraft!$E$2*$AF$1*C12,PlotData!$CB$3)</f>
        <v>5</v>
      </c>
      <c r="AD12" s="527">
        <f>IF(ISNUMBER(System!$C13),PlotData!D13+ Normalkraft!$E$2*$AF$1*D12,PlotData!$CB$3)</f>
        <v>5</v>
      </c>
      <c r="AE12" s="527">
        <f>IF(ISNUMBER(System!$C13),PlotData!E13+ Normalkraft!$E$2*$AF$1*E12,PlotData!$CB$3)</f>
        <v>5</v>
      </c>
      <c r="AF12" s="527">
        <f>IF(ISNUMBER(System!$C13),PlotData!F13+Normalkraft!$E$2* $AF$1*F12,PlotData!$CB$3)</f>
        <v>5</v>
      </c>
      <c r="AG12" s="527">
        <f>IF(ISNUMBER(System!$C13),PlotData!G13+ Normalkraft!$E$2*$AF$1*G12,PlotData!$CB$3)</f>
        <v>5</v>
      </c>
      <c r="AH12" s="527">
        <f>IF(ISNUMBER(System!$C13),PlotData!H13+ Normalkraft!$E$2*$AF$1*H12,PlotData!$CB$3)</f>
        <v>5</v>
      </c>
      <c r="AI12" s="527">
        <f>IF(ISNUMBER(System!$C13),PlotData!I13+ Normalkraft!$E$2*$AF$1*I12,PlotData!$CB$3)</f>
        <v>5</v>
      </c>
      <c r="AJ12" s="527">
        <f>IF(ISNUMBER(System!$C13),PlotData!J13+ Normalkraft!$E$2*$AF$1*J12,PlotData!$CB$3)</f>
        <v>5</v>
      </c>
      <c r="AK12" s="527">
        <f>IF(ISNUMBER(System!$C13),PlotData!K13+Normalkraft!$E$2* $AF$1*K12,PlotData!$CB$3)</f>
        <v>5</v>
      </c>
      <c r="AL12" s="562">
        <f>IF(ISNUMBER(System!$C13),PlotData!L13+Normalkraft!$E$2* $AF$1*L12,PlotData!$CB$3)</f>
        <v>5</v>
      </c>
      <c r="AM12" s="561">
        <f>IF(ISNUMBER(System!$C13),PlotData!L13,PlotData!$CB$3)</f>
        <v>5</v>
      </c>
      <c r="AN12" s="527">
        <f>IF(ISNUMBER(System!$C13),PlotData!B13,PlotData!$CB$3)</f>
        <v>5</v>
      </c>
      <c r="AO12" s="444">
        <f>IF(ISNUMBER(System!$C13),AB12,PlotData!$CB$3)</f>
        <v>5</v>
      </c>
      <c r="AQ12" s="563">
        <v>10</v>
      </c>
      <c r="AR12" s="561">
        <f>IF(ISNUMBER(System!$C13),PlotData!O13+ Normalkraft!$E$2*$AF$1*O12,PlotData!$CB$4)</f>
        <v>5</v>
      </c>
      <c r="AS12" s="527">
        <f>IF(ISNUMBER(System!$C13),PlotData!P13+ Normalkraft!$E$2*$AF$1*P12,PlotData!$CB$4)</f>
        <v>5</v>
      </c>
      <c r="AT12" s="527">
        <f>IF(ISNUMBER(System!$C13),PlotData!Q13+ Normalkraft!$E$2*$AF$1*Q12,PlotData!$CB$4)</f>
        <v>5</v>
      </c>
      <c r="AU12" s="527">
        <f>IF(ISNUMBER(System!$C13),PlotData!R13+ Normalkraft!$E$2*$AF$1*R12,PlotData!$CB$4)</f>
        <v>5</v>
      </c>
      <c r="AV12" s="527">
        <f>IF(ISNUMBER(System!$C13),PlotData!S13+Normalkraft!$E$2* $AF$1*S12,PlotData!$CB$4)</f>
        <v>5</v>
      </c>
      <c r="AW12" s="527">
        <f>IF(ISNUMBER(System!$C13),PlotData!T13+ Normalkraft!$E$2*$AF$1*T12,PlotData!$CB$4)</f>
        <v>5</v>
      </c>
      <c r="AX12" s="527">
        <f>IF(ISNUMBER(System!$C13),PlotData!U13+Normalkraft!$E$2* $AF$1*U12,PlotData!$CB$4)</f>
        <v>5</v>
      </c>
      <c r="AY12" s="527">
        <f>IF(ISNUMBER(System!$C13),PlotData!V13+ Normalkraft!$E$2*$AF$1*V12,PlotData!$CB$4)</f>
        <v>5</v>
      </c>
      <c r="AZ12" s="527">
        <f>IF(ISNUMBER(System!$C13),PlotData!W13+ Normalkraft!$E$2*$AF$1*W12,PlotData!$CB$4)</f>
        <v>5</v>
      </c>
      <c r="BA12" s="527">
        <f>IF(ISNUMBER(System!$C13),PlotData!X13+ Normalkraft!$E$2*$AF$1*X12,PlotData!$CB$4)</f>
        <v>5</v>
      </c>
      <c r="BB12" s="562">
        <f>IF(ISNUMBER(System!$C13),PlotData!Y13+Normalkraft!$E$2*$AF$1*Y12,PlotData!$CB$4)</f>
        <v>5</v>
      </c>
      <c r="BC12" s="561">
        <f>IF(ISNUMBER(System!$C13),PlotData!Y13, PlotData!CB$4)</f>
        <v>5</v>
      </c>
      <c r="BD12" s="527">
        <f>IF(ISNUMBER(System!$C13),PlotData!O13, PlotData!$CB$4)</f>
        <v>5</v>
      </c>
      <c r="BE12" s="562">
        <f>IF(ISNUMBER(System!$C13), AR12,PlotData!$CB$4)</f>
        <v>5</v>
      </c>
    </row>
    <row r="13" spans="1:61" x14ac:dyDescent="0.25">
      <c r="A13" s="560">
        <v>11</v>
      </c>
      <c r="B13" s="576"/>
      <c r="C13" s="577"/>
      <c r="D13" s="577"/>
      <c r="E13" s="577"/>
      <c r="F13" s="577"/>
      <c r="G13" s="577"/>
      <c r="H13" s="577"/>
      <c r="I13" s="577"/>
      <c r="J13" s="577"/>
      <c r="K13" s="577"/>
      <c r="L13" s="578"/>
      <c r="N13" s="560">
        <v>11</v>
      </c>
      <c r="O13" s="561"/>
      <c r="P13" s="527"/>
      <c r="Q13" s="527"/>
      <c r="R13" s="527"/>
      <c r="S13" s="527"/>
      <c r="T13" s="527"/>
      <c r="U13" s="527"/>
      <c r="V13" s="527"/>
      <c r="W13" s="527"/>
      <c r="X13" s="527"/>
      <c r="Y13" s="562"/>
      <c r="AA13" s="564">
        <v>11</v>
      </c>
      <c r="AB13" s="561">
        <f>IF(ISNUMBER(System!$C14),PlotData!B14+ Normalkraft!$E$2*$AF$1*B13,PlotData!$CB$3)</f>
        <v>5</v>
      </c>
      <c r="AC13" s="527">
        <f>IF(ISNUMBER(System!$C14),PlotData!C14+ Normalkraft!$E$2*$AF$1*C13,PlotData!$CB$3)</f>
        <v>5</v>
      </c>
      <c r="AD13" s="527">
        <f>IF(ISNUMBER(System!$C14),PlotData!D14+ Normalkraft!$E$2*$AF$1*D13,PlotData!$CB$3)</f>
        <v>5</v>
      </c>
      <c r="AE13" s="527">
        <f>IF(ISNUMBER(System!$C14),PlotData!E14+ Normalkraft!$E$2*$AF$1*E13,PlotData!$CB$3)</f>
        <v>5</v>
      </c>
      <c r="AF13" s="527">
        <f>IF(ISNUMBER(System!$C14),PlotData!F14+Normalkraft!$E$2* $AF$1*F13,PlotData!$CB$3)</f>
        <v>5</v>
      </c>
      <c r="AG13" s="527">
        <f>IF(ISNUMBER(System!$C14),PlotData!G14+ Normalkraft!$E$2*$AF$1*G13,PlotData!$CB$3)</f>
        <v>5</v>
      </c>
      <c r="AH13" s="527">
        <f>IF(ISNUMBER(System!$C14),PlotData!H14+ Normalkraft!$E$2*$AF$1*H13,PlotData!$CB$3)</f>
        <v>5</v>
      </c>
      <c r="AI13" s="527">
        <f>IF(ISNUMBER(System!$C14),PlotData!I14+ Normalkraft!$E$2*$AF$1*I13,PlotData!$CB$3)</f>
        <v>5</v>
      </c>
      <c r="AJ13" s="527">
        <f>IF(ISNUMBER(System!$C14),PlotData!J14+ Normalkraft!$E$2*$AF$1*J13,PlotData!$CB$3)</f>
        <v>5</v>
      </c>
      <c r="AK13" s="527">
        <f>IF(ISNUMBER(System!$C14),PlotData!K14+Normalkraft!$E$2* $AF$1*K13,PlotData!$CB$3)</f>
        <v>5</v>
      </c>
      <c r="AL13" s="562">
        <f>IF(ISNUMBER(System!$C14),PlotData!L14+Normalkraft!$E$2* $AF$1*L13,PlotData!$CB$3)</f>
        <v>5</v>
      </c>
      <c r="AM13" s="561">
        <f>IF(ISNUMBER(System!$C14),PlotData!L14,PlotData!$CB$3)</f>
        <v>5</v>
      </c>
      <c r="AN13" s="527">
        <f>IF(ISNUMBER(System!$C14),PlotData!B14,PlotData!$CB$3)</f>
        <v>5</v>
      </c>
      <c r="AO13" s="444">
        <f>IF(ISNUMBER(System!$C14),AB13,PlotData!$CB$3)</f>
        <v>5</v>
      </c>
      <c r="AQ13" s="563">
        <v>11</v>
      </c>
      <c r="AR13" s="561">
        <f>IF(ISNUMBER(System!$C14),PlotData!O14+ Normalkraft!$E$2*$AF$1*O13,PlotData!$CB$4)</f>
        <v>5</v>
      </c>
      <c r="AS13" s="527">
        <f>IF(ISNUMBER(System!$C14),PlotData!P14+ Normalkraft!$E$2*$AF$1*P13,PlotData!$CB$4)</f>
        <v>5</v>
      </c>
      <c r="AT13" s="527">
        <f>IF(ISNUMBER(System!$C14),PlotData!Q14+ Normalkraft!$E$2*$AF$1*Q13,PlotData!$CB$4)</f>
        <v>5</v>
      </c>
      <c r="AU13" s="527">
        <f>IF(ISNUMBER(System!$C14),PlotData!R14+ Normalkraft!$E$2*$AF$1*R13,PlotData!$CB$4)</f>
        <v>5</v>
      </c>
      <c r="AV13" s="527">
        <f>IF(ISNUMBER(System!$C14),PlotData!S14+Normalkraft!$E$2* $AF$1*S13,PlotData!$CB$4)</f>
        <v>5</v>
      </c>
      <c r="AW13" s="527">
        <f>IF(ISNUMBER(System!$C14),PlotData!T14+ Normalkraft!$E$2*$AF$1*T13,PlotData!$CB$4)</f>
        <v>5</v>
      </c>
      <c r="AX13" s="527">
        <f>IF(ISNUMBER(System!$C14),PlotData!U14+Normalkraft!$E$2* $AF$1*U13,PlotData!$CB$4)</f>
        <v>5</v>
      </c>
      <c r="AY13" s="527">
        <f>IF(ISNUMBER(System!$C14),PlotData!V14+ Normalkraft!$E$2*$AF$1*V13,PlotData!$CB$4)</f>
        <v>5</v>
      </c>
      <c r="AZ13" s="527">
        <f>IF(ISNUMBER(System!$C14),PlotData!W14+ Normalkraft!$E$2*$AF$1*W13,PlotData!$CB$4)</f>
        <v>5</v>
      </c>
      <c r="BA13" s="527">
        <f>IF(ISNUMBER(System!$C14),PlotData!X14+ Normalkraft!$E$2*$AF$1*X13,PlotData!$CB$4)</f>
        <v>5</v>
      </c>
      <c r="BB13" s="562">
        <f>IF(ISNUMBER(System!$C14),PlotData!Y14+Normalkraft!$E$2*$AF$1*Y13,PlotData!$CB$4)</f>
        <v>5</v>
      </c>
      <c r="BC13" s="561">
        <f>IF(ISNUMBER(System!$C14),PlotData!Y14, PlotData!CB$4)</f>
        <v>5</v>
      </c>
      <c r="BD13" s="527">
        <f>IF(ISNUMBER(System!$C14),PlotData!O14, PlotData!$CB$4)</f>
        <v>5</v>
      </c>
      <c r="BE13" s="562">
        <f>IF(ISNUMBER(System!$C14), AR13,PlotData!$CB$4)</f>
        <v>5</v>
      </c>
      <c r="BH13" s="422">
        <f>ROUNDUP(BH2,1)</f>
        <v>5</v>
      </c>
    </row>
    <row r="14" spans="1:61" x14ac:dyDescent="0.25">
      <c r="A14" s="560">
        <v>12</v>
      </c>
      <c r="B14" s="576"/>
      <c r="C14" s="577"/>
      <c r="D14" s="577"/>
      <c r="E14" s="577"/>
      <c r="F14" s="577"/>
      <c r="G14" s="577"/>
      <c r="H14" s="577"/>
      <c r="I14" s="577"/>
      <c r="J14" s="577"/>
      <c r="K14" s="577"/>
      <c r="L14" s="578"/>
      <c r="N14" s="560">
        <v>12</v>
      </c>
      <c r="O14" s="561"/>
      <c r="P14" s="527"/>
      <c r="Q14" s="527"/>
      <c r="R14" s="527"/>
      <c r="S14" s="527"/>
      <c r="T14" s="527"/>
      <c r="U14" s="527"/>
      <c r="V14" s="527"/>
      <c r="W14" s="527"/>
      <c r="X14" s="527"/>
      <c r="Y14" s="562"/>
      <c r="AA14" s="564">
        <v>12</v>
      </c>
      <c r="AB14" s="561">
        <f>IF(ISNUMBER(System!$C15),PlotData!B15+ Normalkraft!$E$2*$AF$1*B14,PlotData!$CB$3)</f>
        <v>5</v>
      </c>
      <c r="AC14" s="527">
        <f>IF(ISNUMBER(System!$C15),PlotData!C15+ Normalkraft!$E$2*$AF$1*C14,PlotData!$CB$3)</f>
        <v>5</v>
      </c>
      <c r="AD14" s="527">
        <f>IF(ISNUMBER(System!$C15),PlotData!D15+ Normalkraft!$E$2*$AF$1*D14,PlotData!$CB$3)</f>
        <v>5</v>
      </c>
      <c r="AE14" s="527">
        <f>IF(ISNUMBER(System!$C15),PlotData!E15+ Normalkraft!$E$2*$AF$1*E14,PlotData!$CB$3)</f>
        <v>5</v>
      </c>
      <c r="AF14" s="527">
        <f>IF(ISNUMBER(System!$C15),PlotData!F15+Normalkraft!$E$2* $AF$1*F14,PlotData!$CB$3)</f>
        <v>5</v>
      </c>
      <c r="AG14" s="527">
        <f>IF(ISNUMBER(System!$C15),PlotData!G15+ Normalkraft!$E$2*$AF$1*G14,PlotData!$CB$3)</f>
        <v>5</v>
      </c>
      <c r="AH14" s="527">
        <f>IF(ISNUMBER(System!$C15),PlotData!H15+ Normalkraft!$E$2*$AF$1*H14,PlotData!$CB$3)</f>
        <v>5</v>
      </c>
      <c r="AI14" s="527">
        <f>IF(ISNUMBER(System!$C15),PlotData!I15+ Normalkraft!$E$2*$AF$1*I14,PlotData!$CB$3)</f>
        <v>5</v>
      </c>
      <c r="AJ14" s="527">
        <f>IF(ISNUMBER(System!$C15),PlotData!J15+ Normalkraft!$E$2*$AF$1*J14,PlotData!$CB$3)</f>
        <v>5</v>
      </c>
      <c r="AK14" s="527">
        <f>IF(ISNUMBER(System!$C15),PlotData!K15+Normalkraft!$E$2* $AF$1*K14,PlotData!$CB$3)</f>
        <v>5</v>
      </c>
      <c r="AL14" s="562">
        <f>IF(ISNUMBER(System!$C15),PlotData!L15+Normalkraft!$E$2* $AF$1*L14,PlotData!$CB$3)</f>
        <v>5</v>
      </c>
      <c r="AM14" s="561">
        <f>IF(ISNUMBER(System!$C15),PlotData!L15,PlotData!$CB$3)</f>
        <v>5</v>
      </c>
      <c r="AN14" s="527">
        <f>IF(ISNUMBER(System!$C15),PlotData!B15,PlotData!$CB$3)</f>
        <v>5</v>
      </c>
      <c r="AO14" s="444">
        <f>IF(ISNUMBER(System!$C15),AB14,PlotData!$CB$3)</f>
        <v>5</v>
      </c>
      <c r="AQ14" s="563">
        <v>12</v>
      </c>
      <c r="AR14" s="561">
        <f>IF(ISNUMBER(System!$C15),PlotData!O15+ Normalkraft!$E$2*$AF$1*O14,PlotData!$CB$4)</f>
        <v>5</v>
      </c>
      <c r="AS14" s="527">
        <f>IF(ISNUMBER(System!$C15),PlotData!P15+ Normalkraft!$E$2*$AF$1*P14,PlotData!$CB$4)</f>
        <v>5</v>
      </c>
      <c r="AT14" s="527">
        <f>IF(ISNUMBER(System!$C15),PlotData!Q15+ Normalkraft!$E$2*$AF$1*Q14,PlotData!$CB$4)</f>
        <v>5</v>
      </c>
      <c r="AU14" s="527">
        <f>IF(ISNUMBER(System!$C15),PlotData!R15+ Normalkraft!$E$2*$AF$1*R14,PlotData!$CB$4)</f>
        <v>5</v>
      </c>
      <c r="AV14" s="527">
        <f>IF(ISNUMBER(System!$C15),PlotData!S15+Normalkraft!$E$2* $AF$1*S14,PlotData!$CB$4)</f>
        <v>5</v>
      </c>
      <c r="AW14" s="527">
        <f>IF(ISNUMBER(System!$C15),PlotData!T15+ Normalkraft!$E$2*$AF$1*T14,PlotData!$CB$4)</f>
        <v>5</v>
      </c>
      <c r="AX14" s="527">
        <f>IF(ISNUMBER(System!$C15),PlotData!U15+Normalkraft!$E$2* $AF$1*U14,PlotData!$CB$4)</f>
        <v>5</v>
      </c>
      <c r="AY14" s="527">
        <f>IF(ISNUMBER(System!$C15),PlotData!V15+ Normalkraft!$E$2*$AF$1*V14,PlotData!$CB$4)</f>
        <v>5</v>
      </c>
      <c r="AZ14" s="527">
        <f>IF(ISNUMBER(System!$C15),PlotData!W15+ Normalkraft!$E$2*$AF$1*W14,PlotData!$CB$4)</f>
        <v>5</v>
      </c>
      <c r="BA14" s="527">
        <f>IF(ISNUMBER(System!$C15),PlotData!X15+ Normalkraft!$E$2*$AF$1*X14,PlotData!$CB$4)</f>
        <v>5</v>
      </c>
      <c r="BB14" s="562">
        <f>IF(ISNUMBER(System!$C15),PlotData!Y15+Normalkraft!$E$2*$AF$1*Y14,PlotData!$CB$4)</f>
        <v>5</v>
      </c>
      <c r="BC14" s="561">
        <f>IF(ISNUMBER(System!$C15),PlotData!Y15, PlotData!CB$4)</f>
        <v>5</v>
      </c>
      <c r="BD14" s="527">
        <f>IF(ISNUMBER(System!$C15),PlotData!O15, PlotData!$CB$4)</f>
        <v>5</v>
      </c>
      <c r="BE14" s="562">
        <f>IF(ISNUMBER(System!$C15), AR14,PlotData!$CB$4)</f>
        <v>5</v>
      </c>
      <c r="BH14" s="422">
        <f>ROUNDUP(BH3,1)</f>
        <v>5</v>
      </c>
    </row>
    <row r="15" spans="1:61" x14ac:dyDescent="0.25">
      <c r="A15" s="560">
        <v>13</v>
      </c>
      <c r="B15" s="576"/>
      <c r="C15" s="577"/>
      <c r="D15" s="577"/>
      <c r="E15" s="577"/>
      <c r="F15" s="577"/>
      <c r="G15" s="577"/>
      <c r="H15" s="577"/>
      <c r="I15" s="577"/>
      <c r="J15" s="577"/>
      <c r="K15" s="577"/>
      <c r="L15" s="578"/>
      <c r="N15" s="560">
        <v>13</v>
      </c>
      <c r="O15" s="561"/>
      <c r="P15" s="527"/>
      <c r="Q15" s="527"/>
      <c r="R15" s="527"/>
      <c r="S15" s="527"/>
      <c r="T15" s="527"/>
      <c r="U15" s="527"/>
      <c r="V15" s="527"/>
      <c r="W15" s="527"/>
      <c r="X15" s="527"/>
      <c r="Y15" s="562"/>
      <c r="AA15" s="564">
        <v>13</v>
      </c>
      <c r="AB15" s="561">
        <f>IF(ISNUMBER(System!$C16),PlotData!B16+ Normalkraft!$E$2*$AF$1*B15,PlotData!$CB$3)</f>
        <v>5</v>
      </c>
      <c r="AC15" s="527">
        <f>IF(ISNUMBER(System!$C16),PlotData!C16+ Normalkraft!$E$2*$AF$1*C15,PlotData!$CB$3)</f>
        <v>5</v>
      </c>
      <c r="AD15" s="527">
        <f>IF(ISNUMBER(System!$C16),PlotData!D16+ Normalkraft!$E$2*$AF$1*D15,PlotData!$CB$3)</f>
        <v>5</v>
      </c>
      <c r="AE15" s="527">
        <f>IF(ISNUMBER(System!$C16),PlotData!E16+ Normalkraft!$E$2*$AF$1*E15,PlotData!$CB$3)</f>
        <v>5</v>
      </c>
      <c r="AF15" s="527">
        <f>IF(ISNUMBER(System!$C16),PlotData!F16+Normalkraft!$E$2* $AF$1*F15,PlotData!$CB$3)</f>
        <v>5</v>
      </c>
      <c r="AG15" s="527">
        <f>IF(ISNUMBER(System!$C16),PlotData!G16+ Normalkraft!$E$2*$AF$1*G15,PlotData!$CB$3)</f>
        <v>5</v>
      </c>
      <c r="AH15" s="527">
        <f>IF(ISNUMBER(System!$C16),PlotData!H16+ Normalkraft!$E$2*$AF$1*H15,PlotData!$CB$3)</f>
        <v>5</v>
      </c>
      <c r="AI15" s="527">
        <f>IF(ISNUMBER(System!$C16),PlotData!I16+ Normalkraft!$E$2*$AF$1*I15,PlotData!$CB$3)</f>
        <v>5</v>
      </c>
      <c r="AJ15" s="527">
        <f>IF(ISNUMBER(System!$C16),PlotData!J16+ Normalkraft!$E$2*$AF$1*J15,PlotData!$CB$3)</f>
        <v>5</v>
      </c>
      <c r="AK15" s="527">
        <f>IF(ISNUMBER(System!$C16),PlotData!K16+Normalkraft!$E$2* $AF$1*K15,PlotData!$CB$3)</f>
        <v>5</v>
      </c>
      <c r="AL15" s="562">
        <f>IF(ISNUMBER(System!$C16),PlotData!L16+Normalkraft!$E$2* $AF$1*L15,PlotData!$CB$3)</f>
        <v>5</v>
      </c>
      <c r="AM15" s="561">
        <f>IF(ISNUMBER(System!$C16),PlotData!L16,PlotData!$CB$3)</f>
        <v>5</v>
      </c>
      <c r="AN15" s="527">
        <f>IF(ISNUMBER(System!$C16),PlotData!B16,PlotData!$CB$3)</f>
        <v>5</v>
      </c>
      <c r="AO15" s="444">
        <f>IF(ISNUMBER(System!$C16),AB15,PlotData!$CB$3)</f>
        <v>5</v>
      </c>
      <c r="AQ15" s="563">
        <v>13</v>
      </c>
      <c r="AR15" s="561">
        <f>IF(ISNUMBER(System!$C16),PlotData!O16+ Normalkraft!$E$2*$AF$1*O15,PlotData!$CB$4)</f>
        <v>5</v>
      </c>
      <c r="AS15" s="527">
        <f>IF(ISNUMBER(System!$C16),PlotData!P16+ Normalkraft!$E$2*$AF$1*P15,PlotData!$CB$4)</f>
        <v>5</v>
      </c>
      <c r="AT15" s="527">
        <f>IF(ISNUMBER(System!$C16),PlotData!Q16+ Normalkraft!$E$2*$AF$1*Q15,PlotData!$CB$4)</f>
        <v>5</v>
      </c>
      <c r="AU15" s="527">
        <f>IF(ISNUMBER(System!$C16),PlotData!R16+ Normalkraft!$E$2*$AF$1*R15,PlotData!$CB$4)</f>
        <v>5</v>
      </c>
      <c r="AV15" s="527">
        <f>IF(ISNUMBER(System!$C16),PlotData!S16+Normalkraft!$E$2* $AF$1*S15,PlotData!$CB$4)</f>
        <v>5</v>
      </c>
      <c r="AW15" s="527">
        <f>IF(ISNUMBER(System!$C16),PlotData!T16+ Normalkraft!$E$2*$AF$1*T15,PlotData!$CB$4)</f>
        <v>5</v>
      </c>
      <c r="AX15" s="527">
        <f>IF(ISNUMBER(System!$C16),PlotData!U16+Normalkraft!$E$2* $AF$1*U15,PlotData!$CB$4)</f>
        <v>5</v>
      </c>
      <c r="AY15" s="527">
        <f>IF(ISNUMBER(System!$C16),PlotData!V16+ Normalkraft!$E$2*$AF$1*V15,PlotData!$CB$4)</f>
        <v>5</v>
      </c>
      <c r="AZ15" s="527">
        <f>IF(ISNUMBER(System!$C16),PlotData!W16+ Normalkraft!$E$2*$AF$1*W15,PlotData!$CB$4)</f>
        <v>5</v>
      </c>
      <c r="BA15" s="527">
        <f>IF(ISNUMBER(System!$C16),PlotData!X16+ Normalkraft!$E$2*$AF$1*X15,PlotData!$CB$4)</f>
        <v>5</v>
      </c>
      <c r="BB15" s="562">
        <f>IF(ISNUMBER(System!$C16),PlotData!Y16+Normalkraft!$E$2*$AF$1*Y15,PlotData!$CB$4)</f>
        <v>5</v>
      </c>
      <c r="BC15" s="561">
        <f>IF(ISNUMBER(System!$C16),PlotData!Y16, PlotData!CB$4)</f>
        <v>5</v>
      </c>
      <c r="BD15" s="527">
        <f>IF(ISNUMBER(System!$C16),PlotData!O16, PlotData!$CB$4)</f>
        <v>5</v>
      </c>
      <c r="BE15" s="562">
        <f>IF(ISNUMBER(System!$C16), AR15,PlotData!$CB$4)</f>
        <v>5</v>
      </c>
      <c r="BH15" s="422">
        <f>ROUNDUP(BH4,1)</f>
        <v>7.1</v>
      </c>
    </row>
    <row r="16" spans="1:61" x14ac:dyDescent="0.25">
      <c r="A16" s="560">
        <v>14</v>
      </c>
      <c r="B16" s="576"/>
      <c r="C16" s="577"/>
      <c r="D16" s="577"/>
      <c r="E16" s="577"/>
      <c r="F16" s="577"/>
      <c r="G16" s="577"/>
      <c r="H16" s="577"/>
      <c r="I16" s="577"/>
      <c r="J16" s="577"/>
      <c r="K16" s="577"/>
      <c r="L16" s="578"/>
      <c r="N16" s="560">
        <v>14</v>
      </c>
      <c r="O16" s="561"/>
      <c r="P16" s="527"/>
      <c r="Q16" s="527"/>
      <c r="R16" s="527"/>
      <c r="S16" s="527"/>
      <c r="T16" s="527"/>
      <c r="U16" s="527"/>
      <c r="V16" s="527"/>
      <c r="W16" s="527"/>
      <c r="X16" s="527"/>
      <c r="Y16" s="562"/>
      <c r="AA16" s="564">
        <v>14</v>
      </c>
      <c r="AB16" s="561">
        <f>IF(ISNUMBER(System!$C17),PlotData!B17+ Normalkraft!$E$2*$AF$1*B16,PlotData!$CB$3)</f>
        <v>5</v>
      </c>
      <c r="AC16" s="527">
        <f>IF(ISNUMBER(System!$C17),PlotData!C17+ Normalkraft!$E$2*$AF$1*C16,PlotData!$CB$3)</f>
        <v>5</v>
      </c>
      <c r="AD16" s="527">
        <f>IF(ISNUMBER(System!$C17),PlotData!D17+ Normalkraft!$E$2*$AF$1*D16,PlotData!$CB$3)</f>
        <v>5</v>
      </c>
      <c r="AE16" s="527">
        <f>IF(ISNUMBER(System!$C17),PlotData!E17+ Normalkraft!$E$2*$AF$1*E16,PlotData!$CB$3)</f>
        <v>5</v>
      </c>
      <c r="AF16" s="527">
        <f>IF(ISNUMBER(System!$C17),PlotData!F17+Normalkraft!$E$2* $AF$1*F16,PlotData!$CB$3)</f>
        <v>5</v>
      </c>
      <c r="AG16" s="527">
        <f>IF(ISNUMBER(System!$C17),PlotData!G17+ Normalkraft!$E$2*$AF$1*G16,PlotData!$CB$3)</f>
        <v>5</v>
      </c>
      <c r="AH16" s="527">
        <f>IF(ISNUMBER(System!$C17),PlotData!H17+ Normalkraft!$E$2*$AF$1*H16,PlotData!$CB$3)</f>
        <v>5</v>
      </c>
      <c r="AI16" s="527">
        <f>IF(ISNUMBER(System!$C17),PlotData!I17+ Normalkraft!$E$2*$AF$1*I16,PlotData!$CB$3)</f>
        <v>5</v>
      </c>
      <c r="AJ16" s="527">
        <f>IF(ISNUMBER(System!$C17),PlotData!J17+ Normalkraft!$E$2*$AF$1*J16,PlotData!$CB$3)</f>
        <v>5</v>
      </c>
      <c r="AK16" s="527">
        <f>IF(ISNUMBER(System!$C17),PlotData!K17+Normalkraft!$E$2* $AF$1*K16,PlotData!$CB$3)</f>
        <v>5</v>
      </c>
      <c r="AL16" s="562">
        <f>IF(ISNUMBER(System!$C17),PlotData!L17+Normalkraft!$E$2* $AF$1*L16,PlotData!$CB$3)</f>
        <v>5</v>
      </c>
      <c r="AM16" s="561">
        <f>IF(ISNUMBER(System!$C17),PlotData!L17,PlotData!$CB$3)</f>
        <v>5</v>
      </c>
      <c r="AN16" s="527">
        <f>IF(ISNUMBER(System!$C17),PlotData!B17,PlotData!$CB$3)</f>
        <v>5</v>
      </c>
      <c r="AO16" s="444">
        <f>IF(ISNUMBER(System!$C17),AB16,PlotData!$CB$3)</f>
        <v>5</v>
      </c>
      <c r="AQ16" s="563">
        <v>14</v>
      </c>
      <c r="AR16" s="561">
        <f>IF(ISNUMBER(System!$C17),PlotData!O17+ Normalkraft!$E$2*$AF$1*O16,PlotData!$CB$4)</f>
        <v>5</v>
      </c>
      <c r="AS16" s="527">
        <f>IF(ISNUMBER(System!$C17),PlotData!P17+ Normalkraft!$E$2*$AF$1*P16,PlotData!$CB$4)</f>
        <v>5</v>
      </c>
      <c r="AT16" s="527">
        <f>IF(ISNUMBER(System!$C17),PlotData!Q17+ Normalkraft!$E$2*$AF$1*Q16,PlotData!$CB$4)</f>
        <v>5</v>
      </c>
      <c r="AU16" s="527">
        <f>IF(ISNUMBER(System!$C17),PlotData!R17+ Normalkraft!$E$2*$AF$1*R16,PlotData!$CB$4)</f>
        <v>5</v>
      </c>
      <c r="AV16" s="527">
        <f>IF(ISNUMBER(System!$C17),PlotData!S17+Normalkraft!$E$2* $AF$1*S16,PlotData!$CB$4)</f>
        <v>5</v>
      </c>
      <c r="AW16" s="527">
        <f>IF(ISNUMBER(System!$C17),PlotData!T17+ Normalkraft!$E$2*$AF$1*T16,PlotData!$CB$4)</f>
        <v>5</v>
      </c>
      <c r="AX16" s="527">
        <f>IF(ISNUMBER(System!$C17),PlotData!U17+Normalkraft!$E$2* $AF$1*U16,PlotData!$CB$4)</f>
        <v>5</v>
      </c>
      <c r="AY16" s="527">
        <f>IF(ISNUMBER(System!$C17),PlotData!V17+ Normalkraft!$E$2*$AF$1*V16,PlotData!$CB$4)</f>
        <v>5</v>
      </c>
      <c r="AZ16" s="527">
        <f>IF(ISNUMBER(System!$C17),PlotData!W17+ Normalkraft!$E$2*$AF$1*W16,PlotData!$CB$4)</f>
        <v>5</v>
      </c>
      <c r="BA16" s="527">
        <f>IF(ISNUMBER(System!$C17),PlotData!X17+ Normalkraft!$E$2*$AF$1*X16,PlotData!$CB$4)</f>
        <v>5</v>
      </c>
      <c r="BB16" s="562">
        <f>IF(ISNUMBER(System!$C17),PlotData!Y17+Normalkraft!$E$2*$AF$1*Y16,PlotData!$CB$4)</f>
        <v>5</v>
      </c>
      <c r="BC16" s="561">
        <f>IF(ISNUMBER(System!$C17),PlotData!Y17, PlotData!CB$4)</f>
        <v>5</v>
      </c>
      <c r="BD16" s="527">
        <f>IF(ISNUMBER(System!$C17),PlotData!O17, PlotData!$CB$4)</f>
        <v>5</v>
      </c>
      <c r="BE16" s="562">
        <f>IF(ISNUMBER(System!$C17), AR16,PlotData!$CB$4)</f>
        <v>5</v>
      </c>
    </row>
    <row r="17" spans="1:60" x14ac:dyDescent="0.25">
      <c r="A17" s="560">
        <v>15</v>
      </c>
      <c r="B17" s="576"/>
      <c r="C17" s="577"/>
      <c r="D17" s="577"/>
      <c r="E17" s="577"/>
      <c r="F17" s="577"/>
      <c r="G17" s="577"/>
      <c r="H17" s="577"/>
      <c r="I17" s="577"/>
      <c r="J17" s="577"/>
      <c r="K17" s="577"/>
      <c r="L17" s="578"/>
      <c r="N17" s="560">
        <v>15</v>
      </c>
      <c r="O17" s="561"/>
      <c r="P17" s="527"/>
      <c r="Q17" s="527"/>
      <c r="R17" s="527"/>
      <c r="S17" s="527"/>
      <c r="T17" s="527"/>
      <c r="U17" s="527"/>
      <c r="V17" s="527"/>
      <c r="W17" s="527"/>
      <c r="X17" s="527"/>
      <c r="Y17" s="562"/>
      <c r="AA17" s="564">
        <v>15</v>
      </c>
      <c r="AB17" s="561">
        <f>IF(ISNUMBER(System!$C18),PlotData!B18+ Normalkraft!$E$2*$AF$1*B17,PlotData!$CB$3)</f>
        <v>5</v>
      </c>
      <c r="AC17" s="527">
        <f>IF(ISNUMBER(System!$C18),PlotData!C18+ Normalkraft!$E$2*$AF$1*C17,PlotData!$CB$3)</f>
        <v>5</v>
      </c>
      <c r="AD17" s="527">
        <f>IF(ISNUMBER(System!$C18),PlotData!D18+ Normalkraft!$E$2*$AF$1*D17,PlotData!$CB$3)</f>
        <v>5</v>
      </c>
      <c r="AE17" s="527">
        <f>IF(ISNUMBER(System!$C18),PlotData!E18+ Normalkraft!$E$2*$AF$1*E17,PlotData!$CB$3)</f>
        <v>5</v>
      </c>
      <c r="AF17" s="527">
        <f>IF(ISNUMBER(System!$C18),PlotData!F18+Normalkraft!$E$2* $AF$1*F17,PlotData!$CB$3)</f>
        <v>5</v>
      </c>
      <c r="AG17" s="527">
        <f>IF(ISNUMBER(System!$C18),PlotData!G18+ Normalkraft!$E$2*$AF$1*G17,PlotData!$CB$3)</f>
        <v>5</v>
      </c>
      <c r="AH17" s="527">
        <f>IF(ISNUMBER(System!$C18),PlotData!H18+ Normalkraft!$E$2*$AF$1*H17,PlotData!$CB$3)</f>
        <v>5</v>
      </c>
      <c r="AI17" s="527">
        <f>IF(ISNUMBER(System!$C18),PlotData!I18+ Normalkraft!$E$2*$AF$1*I17,PlotData!$CB$3)</f>
        <v>5</v>
      </c>
      <c r="AJ17" s="527">
        <f>IF(ISNUMBER(System!$C18),PlotData!J18+ Normalkraft!$E$2*$AF$1*J17,PlotData!$CB$3)</f>
        <v>5</v>
      </c>
      <c r="AK17" s="527">
        <f>IF(ISNUMBER(System!$C18),PlotData!K18+Normalkraft!$E$2* $AF$1*K17,PlotData!$CB$3)</f>
        <v>5</v>
      </c>
      <c r="AL17" s="562">
        <f>IF(ISNUMBER(System!$C18),PlotData!L18+Normalkraft!$E$2* $AF$1*L17,PlotData!$CB$3)</f>
        <v>5</v>
      </c>
      <c r="AM17" s="561">
        <f>IF(ISNUMBER(System!$C18),PlotData!L18,PlotData!$CB$3)</f>
        <v>5</v>
      </c>
      <c r="AN17" s="527">
        <f>IF(ISNUMBER(System!$C18),PlotData!B18,PlotData!$CB$3)</f>
        <v>5</v>
      </c>
      <c r="AO17" s="444">
        <f>IF(ISNUMBER(System!$C18),AB17,PlotData!$CB$3)</f>
        <v>5</v>
      </c>
      <c r="AQ17" s="563">
        <v>15</v>
      </c>
      <c r="AR17" s="561">
        <f>IF(ISNUMBER(System!$C18),PlotData!O18+ Normalkraft!$E$2*$AF$1*O17,PlotData!$CB$4)</f>
        <v>5</v>
      </c>
      <c r="AS17" s="527">
        <f>IF(ISNUMBER(System!$C18),PlotData!P18+ Normalkraft!$E$2*$AF$1*P17,PlotData!$CB$4)</f>
        <v>5</v>
      </c>
      <c r="AT17" s="527">
        <f>IF(ISNUMBER(System!$C18),PlotData!Q18+ Normalkraft!$E$2*$AF$1*Q17,PlotData!$CB$4)</f>
        <v>5</v>
      </c>
      <c r="AU17" s="527">
        <f>IF(ISNUMBER(System!$C18),PlotData!R18+ Normalkraft!$E$2*$AF$1*R17,PlotData!$CB$4)</f>
        <v>5</v>
      </c>
      <c r="AV17" s="527">
        <f>IF(ISNUMBER(System!$C18),PlotData!S18+Normalkraft!$E$2* $AF$1*S17,PlotData!$CB$4)</f>
        <v>5</v>
      </c>
      <c r="AW17" s="527">
        <f>IF(ISNUMBER(System!$C18),PlotData!T18+ Normalkraft!$E$2*$AF$1*T17,PlotData!$CB$4)</f>
        <v>5</v>
      </c>
      <c r="AX17" s="527">
        <f>IF(ISNUMBER(System!$C18),PlotData!U18+Normalkraft!$E$2* $AF$1*U17,PlotData!$CB$4)</f>
        <v>5</v>
      </c>
      <c r="AY17" s="527">
        <f>IF(ISNUMBER(System!$C18),PlotData!V18+ Normalkraft!$E$2*$AF$1*V17,PlotData!$CB$4)</f>
        <v>5</v>
      </c>
      <c r="AZ17" s="527">
        <f>IF(ISNUMBER(System!$C18),PlotData!W18+ Normalkraft!$E$2*$AF$1*W17,PlotData!$CB$4)</f>
        <v>5</v>
      </c>
      <c r="BA17" s="527">
        <f>IF(ISNUMBER(System!$C18),PlotData!X18+ Normalkraft!$E$2*$AF$1*X17,PlotData!$CB$4)</f>
        <v>5</v>
      </c>
      <c r="BB17" s="562">
        <f>IF(ISNUMBER(System!$C18),PlotData!Y18+Normalkraft!$E$2*$AF$1*Y17,PlotData!$CB$4)</f>
        <v>5</v>
      </c>
      <c r="BC17" s="561">
        <f>IF(ISNUMBER(System!$C18),PlotData!Y18, PlotData!CB$4)</f>
        <v>5</v>
      </c>
      <c r="BD17" s="527">
        <f>IF(ISNUMBER(System!$C18),PlotData!O18, PlotData!$CB$4)</f>
        <v>5</v>
      </c>
      <c r="BE17" s="562">
        <f>IF(ISNUMBER(System!$C18), AR17,PlotData!$CB$4)</f>
        <v>5</v>
      </c>
    </row>
    <row r="18" spans="1:60" x14ac:dyDescent="0.25">
      <c r="A18" s="560">
        <v>16</v>
      </c>
      <c r="B18" s="576"/>
      <c r="C18" s="577"/>
      <c r="D18" s="577"/>
      <c r="E18" s="577"/>
      <c r="F18" s="577"/>
      <c r="G18" s="577"/>
      <c r="H18" s="577"/>
      <c r="I18" s="577"/>
      <c r="J18" s="577"/>
      <c r="K18" s="577"/>
      <c r="L18" s="578"/>
      <c r="N18" s="560">
        <v>16</v>
      </c>
      <c r="O18" s="561"/>
      <c r="P18" s="527"/>
      <c r="Q18" s="527"/>
      <c r="R18" s="527"/>
      <c r="S18" s="527"/>
      <c r="T18" s="527"/>
      <c r="U18" s="527"/>
      <c r="V18" s="527"/>
      <c r="W18" s="527"/>
      <c r="X18" s="527"/>
      <c r="Y18" s="562"/>
      <c r="AA18" s="564">
        <v>16</v>
      </c>
      <c r="AB18" s="561">
        <f>IF(ISNUMBER(System!$C19),PlotData!B19+ Normalkraft!$E$2*$AF$1*B18,PlotData!$CB$3)</f>
        <v>5</v>
      </c>
      <c r="AC18" s="527">
        <f>IF(ISNUMBER(System!$C19),PlotData!C19+ Normalkraft!$E$2*$AF$1*C18,PlotData!$CB$3)</f>
        <v>5</v>
      </c>
      <c r="AD18" s="527">
        <f>IF(ISNUMBER(System!$C19),PlotData!D19+ Normalkraft!$E$2*$AF$1*D18,PlotData!$CB$3)</f>
        <v>5</v>
      </c>
      <c r="AE18" s="527">
        <f>IF(ISNUMBER(System!$C19),PlotData!E19+ Normalkraft!$E$2*$AF$1*E18,PlotData!$CB$3)</f>
        <v>5</v>
      </c>
      <c r="AF18" s="527">
        <f>IF(ISNUMBER(System!$C19),PlotData!F19+Normalkraft!$E$2* $AF$1*F18,PlotData!$CB$3)</f>
        <v>5</v>
      </c>
      <c r="AG18" s="527">
        <f>IF(ISNUMBER(System!$C19),PlotData!G19+ Normalkraft!$E$2*$AF$1*G18,PlotData!$CB$3)</f>
        <v>5</v>
      </c>
      <c r="AH18" s="527">
        <f>IF(ISNUMBER(System!$C19),PlotData!H19+ Normalkraft!$E$2*$AF$1*H18,PlotData!$CB$3)</f>
        <v>5</v>
      </c>
      <c r="AI18" s="527">
        <f>IF(ISNUMBER(System!$C19),PlotData!I19+ Normalkraft!$E$2*$AF$1*I18,PlotData!$CB$3)</f>
        <v>5</v>
      </c>
      <c r="AJ18" s="527">
        <f>IF(ISNUMBER(System!$C19),PlotData!J19+ Normalkraft!$E$2*$AF$1*J18,PlotData!$CB$3)</f>
        <v>5</v>
      </c>
      <c r="AK18" s="527">
        <f>IF(ISNUMBER(System!$C19),PlotData!K19+Normalkraft!$E$2* $AF$1*K18,PlotData!$CB$3)</f>
        <v>5</v>
      </c>
      <c r="AL18" s="562">
        <f>IF(ISNUMBER(System!$C19),PlotData!L19+Normalkraft!$E$2* $AF$1*L18,PlotData!$CB$3)</f>
        <v>5</v>
      </c>
      <c r="AM18" s="561">
        <f>IF(ISNUMBER(System!$C19),PlotData!L19,PlotData!$CB$3)</f>
        <v>5</v>
      </c>
      <c r="AN18" s="527">
        <f>IF(ISNUMBER(System!$C19),PlotData!B19,PlotData!$CB$3)</f>
        <v>5</v>
      </c>
      <c r="AO18" s="444">
        <f>IF(ISNUMBER(System!$C19),AB18,PlotData!$CB$3)</f>
        <v>5</v>
      </c>
      <c r="AQ18" s="563">
        <v>16</v>
      </c>
      <c r="AR18" s="561">
        <f>IF(ISNUMBER(System!$C19),PlotData!O19+ Normalkraft!$E$2*$AF$1*O18,PlotData!$CB$4)</f>
        <v>5</v>
      </c>
      <c r="AS18" s="527">
        <f>IF(ISNUMBER(System!$C19),PlotData!P19+ Normalkraft!$E$2*$AF$1*P18,PlotData!$CB$4)</f>
        <v>5</v>
      </c>
      <c r="AT18" s="527">
        <f>IF(ISNUMBER(System!$C19),PlotData!Q19+ Normalkraft!$E$2*$AF$1*Q18,PlotData!$CB$4)</f>
        <v>5</v>
      </c>
      <c r="AU18" s="527">
        <f>IF(ISNUMBER(System!$C19),PlotData!R19+ Normalkraft!$E$2*$AF$1*R18,PlotData!$CB$4)</f>
        <v>5</v>
      </c>
      <c r="AV18" s="527">
        <f>IF(ISNUMBER(System!$C19),PlotData!S19+Normalkraft!$E$2* $AF$1*S18,PlotData!$CB$4)</f>
        <v>5</v>
      </c>
      <c r="AW18" s="527">
        <f>IF(ISNUMBER(System!$C19),PlotData!T19+ Normalkraft!$E$2*$AF$1*T18,PlotData!$CB$4)</f>
        <v>5</v>
      </c>
      <c r="AX18" s="527">
        <f>IF(ISNUMBER(System!$C19),PlotData!U19+Normalkraft!$E$2* $AF$1*U18,PlotData!$CB$4)</f>
        <v>5</v>
      </c>
      <c r="AY18" s="527">
        <f>IF(ISNUMBER(System!$C19),PlotData!V19+ Normalkraft!$E$2*$AF$1*V18,PlotData!$CB$4)</f>
        <v>5</v>
      </c>
      <c r="AZ18" s="527">
        <f>IF(ISNUMBER(System!$C19),PlotData!W19+ Normalkraft!$E$2*$AF$1*W18,PlotData!$CB$4)</f>
        <v>5</v>
      </c>
      <c r="BA18" s="527">
        <f>IF(ISNUMBER(System!$C19),PlotData!X19+ Normalkraft!$E$2*$AF$1*X18,PlotData!$CB$4)</f>
        <v>5</v>
      </c>
      <c r="BB18" s="562">
        <f>IF(ISNUMBER(System!$C19),PlotData!Y19+Normalkraft!$E$2*$AF$1*Y18,PlotData!$CB$4)</f>
        <v>5</v>
      </c>
      <c r="BC18" s="561">
        <f>IF(ISNUMBER(System!$C19),PlotData!Y19, PlotData!CB$4)</f>
        <v>5</v>
      </c>
      <c r="BD18" s="527">
        <f>IF(ISNUMBER(System!$C19),PlotData!O19, PlotData!$CB$4)</f>
        <v>5</v>
      </c>
      <c r="BE18" s="562">
        <f>IF(ISNUMBER(System!$C19), AR18,PlotData!$CB$4)</f>
        <v>5</v>
      </c>
    </row>
    <row r="19" spans="1:60" x14ac:dyDescent="0.25">
      <c r="A19" s="560">
        <v>17</v>
      </c>
      <c r="B19" s="576"/>
      <c r="C19" s="577"/>
      <c r="D19" s="577"/>
      <c r="E19" s="577"/>
      <c r="F19" s="577"/>
      <c r="G19" s="577"/>
      <c r="H19" s="577"/>
      <c r="I19" s="577"/>
      <c r="J19" s="577"/>
      <c r="K19" s="577"/>
      <c r="L19" s="578"/>
      <c r="N19" s="560">
        <v>17</v>
      </c>
      <c r="O19" s="561"/>
      <c r="P19" s="527"/>
      <c r="Q19" s="527"/>
      <c r="R19" s="527"/>
      <c r="S19" s="527"/>
      <c r="T19" s="527"/>
      <c r="U19" s="527"/>
      <c r="V19" s="527"/>
      <c r="W19" s="527"/>
      <c r="X19" s="527"/>
      <c r="Y19" s="562"/>
      <c r="AA19" s="564">
        <v>17</v>
      </c>
      <c r="AB19" s="561">
        <f>IF(ISNUMBER(System!$C20),PlotData!B20+ Normalkraft!$E$2*$AF$1*B19,PlotData!$CB$3)</f>
        <v>5</v>
      </c>
      <c r="AC19" s="527">
        <f>IF(ISNUMBER(System!$C20),PlotData!C20+ Normalkraft!$E$2*$AF$1*C19,PlotData!$CB$3)</f>
        <v>5</v>
      </c>
      <c r="AD19" s="527">
        <f>IF(ISNUMBER(System!$C20),PlotData!D20+ Normalkraft!$E$2*$AF$1*D19,PlotData!$CB$3)</f>
        <v>5</v>
      </c>
      <c r="AE19" s="527">
        <f>IF(ISNUMBER(System!$C20),PlotData!E20+ Normalkraft!$E$2*$AF$1*E19,PlotData!$CB$3)</f>
        <v>5</v>
      </c>
      <c r="AF19" s="527">
        <f>IF(ISNUMBER(System!$C20),PlotData!F20+Normalkraft!$E$2* $AF$1*F19,PlotData!$CB$3)</f>
        <v>5</v>
      </c>
      <c r="AG19" s="527">
        <f>IF(ISNUMBER(System!$C20),PlotData!G20+ Normalkraft!$E$2*$AF$1*G19,PlotData!$CB$3)</f>
        <v>5</v>
      </c>
      <c r="AH19" s="527">
        <f>IF(ISNUMBER(System!$C20),PlotData!H20+ Normalkraft!$E$2*$AF$1*H19,PlotData!$CB$3)</f>
        <v>5</v>
      </c>
      <c r="AI19" s="527">
        <f>IF(ISNUMBER(System!$C20),PlotData!I20+ Normalkraft!$E$2*$AF$1*I19,PlotData!$CB$3)</f>
        <v>5</v>
      </c>
      <c r="AJ19" s="527">
        <f>IF(ISNUMBER(System!$C20),PlotData!J20+ Normalkraft!$E$2*$AF$1*J19,PlotData!$CB$3)</f>
        <v>5</v>
      </c>
      <c r="AK19" s="527">
        <f>IF(ISNUMBER(System!$C20),PlotData!K20+Normalkraft!$E$2* $AF$1*K19,PlotData!$CB$3)</f>
        <v>5</v>
      </c>
      <c r="AL19" s="562">
        <f>IF(ISNUMBER(System!$C20),PlotData!L20+Normalkraft!$E$2* $AF$1*L19,PlotData!$CB$3)</f>
        <v>5</v>
      </c>
      <c r="AM19" s="561">
        <f>IF(ISNUMBER(System!$C20),PlotData!L20,PlotData!$CB$3)</f>
        <v>5</v>
      </c>
      <c r="AN19" s="527">
        <f>IF(ISNUMBER(System!$C20),PlotData!B20,PlotData!$CB$3)</f>
        <v>5</v>
      </c>
      <c r="AO19" s="444">
        <f>IF(ISNUMBER(System!$C20),AB19,PlotData!$CB$3)</f>
        <v>5</v>
      </c>
      <c r="AQ19" s="563">
        <v>17</v>
      </c>
      <c r="AR19" s="561">
        <f>IF(ISNUMBER(System!$C20),PlotData!O20+ Normalkraft!$E$2*$AF$1*O19,PlotData!$CB$4)</f>
        <v>5</v>
      </c>
      <c r="AS19" s="527">
        <f>IF(ISNUMBER(System!$C20),PlotData!P20+ Normalkraft!$E$2*$AF$1*P19,PlotData!$CB$4)</f>
        <v>5</v>
      </c>
      <c r="AT19" s="527">
        <f>IF(ISNUMBER(System!$C20),PlotData!Q20+ Normalkraft!$E$2*$AF$1*Q19,PlotData!$CB$4)</f>
        <v>5</v>
      </c>
      <c r="AU19" s="527">
        <f>IF(ISNUMBER(System!$C20),PlotData!R20+ Normalkraft!$E$2*$AF$1*R19,PlotData!$CB$4)</f>
        <v>5</v>
      </c>
      <c r="AV19" s="527">
        <f>IF(ISNUMBER(System!$C20),PlotData!S20+Normalkraft!$E$2* $AF$1*S19,PlotData!$CB$4)</f>
        <v>5</v>
      </c>
      <c r="AW19" s="527">
        <f>IF(ISNUMBER(System!$C20),PlotData!T20+ Normalkraft!$E$2*$AF$1*T19,PlotData!$CB$4)</f>
        <v>5</v>
      </c>
      <c r="AX19" s="527">
        <f>IF(ISNUMBER(System!$C20),PlotData!U20+Normalkraft!$E$2* $AF$1*U19,PlotData!$CB$4)</f>
        <v>5</v>
      </c>
      <c r="AY19" s="527">
        <f>IF(ISNUMBER(System!$C20),PlotData!V20+ Normalkraft!$E$2*$AF$1*V19,PlotData!$CB$4)</f>
        <v>5</v>
      </c>
      <c r="AZ19" s="527">
        <f>IF(ISNUMBER(System!$C20),PlotData!W20+ Normalkraft!$E$2*$AF$1*W19,PlotData!$CB$4)</f>
        <v>5</v>
      </c>
      <c r="BA19" s="527">
        <f>IF(ISNUMBER(System!$C20),PlotData!X20+ Normalkraft!$E$2*$AF$1*X19,PlotData!$CB$4)</f>
        <v>5</v>
      </c>
      <c r="BB19" s="562">
        <f>IF(ISNUMBER(System!$C20),PlotData!Y20+Normalkraft!$E$2*$AF$1*Y19,PlotData!$CB$4)</f>
        <v>5</v>
      </c>
      <c r="BC19" s="561">
        <f>IF(ISNUMBER(System!$C20),PlotData!Y20, PlotData!CB$4)</f>
        <v>5</v>
      </c>
      <c r="BD19" s="527">
        <f>IF(ISNUMBER(System!$C20),PlotData!O20, PlotData!$CB$4)</f>
        <v>5</v>
      </c>
      <c r="BE19" s="562">
        <f>IF(ISNUMBER(System!$C20), AR19,PlotData!$CB$4)</f>
        <v>5</v>
      </c>
    </row>
    <row r="20" spans="1:60" x14ac:dyDescent="0.25">
      <c r="A20" s="560">
        <v>18</v>
      </c>
      <c r="B20" s="576"/>
      <c r="C20" s="577"/>
      <c r="D20" s="577"/>
      <c r="E20" s="577"/>
      <c r="F20" s="577"/>
      <c r="G20" s="577"/>
      <c r="H20" s="577"/>
      <c r="I20" s="577"/>
      <c r="J20" s="577"/>
      <c r="K20" s="577"/>
      <c r="L20" s="578"/>
      <c r="N20" s="560">
        <v>18</v>
      </c>
      <c r="O20" s="561"/>
      <c r="P20" s="527"/>
      <c r="Q20" s="527"/>
      <c r="R20" s="527"/>
      <c r="S20" s="527"/>
      <c r="T20" s="527"/>
      <c r="U20" s="527"/>
      <c r="V20" s="527"/>
      <c r="W20" s="527"/>
      <c r="X20" s="527"/>
      <c r="Y20" s="562"/>
      <c r="AA20" s="564">
        <v>18</v>
      </c>
      <c r="AB20" s="561">
        <f>IF(ISNUMBER(System!$C21),PlotData!B21+ Normalkraft!$E$2*$AF$1*B20,PlotData!$CB$3)</f>
        <v>5</v>
      </c>
      <c r="AC20" s="527">
        <f>IF(ISNUMBER(System!$C21),PlotData!C21+ Normalkraft!$E$2*$AF$1*C20,PlotData!$CB$3)</f>
        <v>5</v>
      </c>
      <c r="AD20" s="527">
        <f>IF(ISNUMBER(System!$C21),PlotData!D21+ Normalkraft!$E$2*$AF$1*D20,PlotData!$CB$3)</f>
        <v>5</v>
      </c>
      <c r="AE20" s="527">
        <f>IF(ISNUMBER(System!$C21),PlotData!E21+ Normalkraft!$E$2*$AF$1*E20,PlotData!$CB$3)</f>
        <v>5</v>
      </c>
      <c r="AF20" s="527">
        <f>IF(ISNUMBER(System!$C21),PlotData!F21+Normalkraft!$E$2* $AF$1*F20,PlotData!$CB$3)</f>
        <v>5</v>
      </c>
      <c r="AG20" s="527">
        <f>IF(ISNUMBER(System!$C21),PlotData!G21+ Normalkraft!$E$2*$AF$1*G20,PlotData!$CB$3)</f>
        <v>5</v>
      </c>
      <c r="AH20" s="527">
        <f>IF(ISNUMBER(System!$C21),PlotData!H21+ Normalkraft!$E$2*$AF$1*H20,PlotData!$CB$3)</f>
        <v>5</v>
      </c>
      <c r="AI20" s="527">
        <f>IF(ISNUMBER(System!$C21),PlotData!I21+ Normalkraft!$E$2*$AF$1*I20,PlotData!$CB$3)</f>
        <v>5</v>
      </c>
      <c r="AJ20" s="527">
        <f>IF(ISNUMBER(System!$C21),PlotData!J21+ Normalkraft!$E$2*$AF$1*J20,PlotData!$CB$3)</f>
        <v>5</v>
      </c>
      <c r="AK20" s="527">
        <f>IF(ISNUMBER(System!$C21),PlotData!K21+Normalkraft!$E$2* $AF$1*K20,PlotData!$CB$3)</f>
        <v>5</v>
      </c>
      <c r="AL20" s="562">
        <f>IF(ISNUMBER(System!$C21),PlotData!L21+Normalkraft!$E$2* $AF$1*L20,PlotData!$CB$3)</f>
        <v>5</v>
      </c>
      <c r="AM20" s="561">
        <f>IF(ISNUMBER(System!$C21),PlotData!L21,PlotData!$CB$3)</f>
        <v>5</v>
      </c>
      <c r="AN20" s="527">
        <f>IF(ISNUMBER(System!$C21),PlotData!B21,PlotData!$CB$3)</f>
        <v>5</v>
      </c>
      <c r="AO20" s="444">
        <f>IF(ISNUMBER(System!$C21),AB20,PlotData!$CB$3)</f>
        <v>5</v>
      </c>
      <c r="AQ20" s="563">
        <v>18</v>
      </c>
      <c r="AR20" s="561">
        <f>IF(ISNUMBER(System!$C21),PlotData!O21+ Normalkraft!$E$2*$AF$1*O20,PlotData!$CB$4)</f>
        <v>5</v>
      </c>
      <c r="AS20" s="527">
        <f>IF(ISNUMBER(System!$C21),PlotData!P21+ Normalkraft!$E$2*$AF$1*P20,PlotData!$CB$4)</f>
        <v>5</v>
      </c>
      <c r="AT20" s="527">
        <f>IF(ISNUMBER(System!$C21),PlotData!Q21+ Normalkraft!$E$2*$AF$1*Q20,PlotData!$CB$4)</f>
        <v>5</v>
      </c>
      <c r="AU20" s="527">
        <f>IF(ISNUMBER(System!$C21),PlotData!R21+ Normalkraft!$E$2*$AF$1*R20,PlotData!$CB$4)</f>
        <v>5</v>
      </c>
      <c r="AV20" s="527">
        <f>IF(ISNUMBER(System!$C21),PlotData!S21+Normalkraft!$E$2* $AF$1*S20,PlotData!$CB$4)</f>
        <v>5</v>
      </c>
      <c r="AW20" s="527">
        <f>IF(ISNUMBER(System!$C21),PlotData!T21+ Normalkraft!$E$2*$AF$1*T20,PlotData!$CB$4)</f>
        <v>5</v>
      </c>
      <c r="AX20" s="527">
        <f>IF(ISNUMBER(System!$C21),PlotData!U21+Normalkraft!$E$2* $AF$1*U20,PlotData!$CB$4)</f>
        <v>5</v>
      </c>
      <c r="AY20" s="527">
        <f>IF(ISNUMBER(System!$C21),PlotData!V21+ Normalkraft!$E$2*$AF$1*V20,PlotData!$CB$4)</f>
        <v>5</v>
      </c>
      <c r="AZ20" s="527">
        <f>IF(ISNUMBER(System!$C21),PlotData!W21+ Normalkraft!$E$2*$AF$1*W20,PlotData!$CB$4)</f>
        <v>5</v>
      </c>
      <c r="BA20" s="527">
        <f>IF(ISNUMBER(System!$C21),PlotData!X21+ Normalkraft!$E$2*$AF$1*X20,PlotData!$CB$4)</f>
        <v>5</v>
      </c>
      <c r="BB20" s="562">
        <f>IF(ISNUMBER(System!$C21),PlotData!Y21+Normalkraft!$E$2*$AF$1*Y20,PlotData!$CB$4)</f>
        <v>5</v>
      </c>
      <c r="BC20" s="561">
        <f>IF(ISNUMBER(System!$C21),PlotData!Y21, PlotData!CB$4)</f>
        <v>5</v>
      </c>
      <c r="BD20" s="527">
        <f>IF(ISNUMBER(System!$C21),PlotData!O21, PlotData!$CB$4)</f>
        <v>5</v>
      </c>
      <c r="BE20" s="562">
        <f>IF(ISNUMBER(System!$C21), AR20,PlotData!$CB$4)</f>
        <v>5</v>
      </c>
    </row>
    <row r="21" spans="1:60" x14ac:dyDescent="0.25">
      <c r="A21" s="560">
        <v>19</v>
      </c>
      <c r="B21" s="576"/>
      <c r="C21" s="577"/>
      <c r="D21" s="577"/>
      <c r="E21" s="577"/>
      <c r="F21" s="577"/>
      <c r="G21" s="577"/>
      <c r="H21" s="577"/>
      <c r="I21" s="577"/>
      <c r="J21" s="577"/>
      <c r="K21" s="577"/>
      <c r="L21" s="578"/>
      <c r="N21" s="560">
        <v>19</v>
      </c>
      <c r="O21" s="561"/>
      <c r="P21" s="527"/>
      <c r="Q21" s="527"/>
      <c r="R21" s="527"/>
      <c r="S21" s="527"/>
      <c r="T21" s="527"/>
      <c r="U21" s="527"/>
      <c r="V21" s="527"/>
      <c r="W21" s="527"/>
      <c r="X21" s="527"/>
      <c r="Y21" s="562"/>
      <c r="AA21" s="564">
        <v>19</v>
      </c>
      <c r="AB21" s="561">
        <f>IF(ISNUMBER(System!$C22),PlotData!B22+ Normalkraft!$E$2*$AF$1*B21,PlotData!$CB$3)</f>
        <v>5</v>
      </c>
      <c r="AC21" s="527">
        <f>IF(ISNUMBER(System!$C22),PlotData!C22+ Normalkraft!$E$2*$AF$1*C21,PlotData!$CB$3)</f>
        <v>5</v>
      </c>
      <c r="AD21" s="527">
        <f>IF(ISNUMBER(System!$C22),PlotData!D22+ Normalkraft!$E$2*$AF$1*D21,PlotData!$CB$3)</f>
        <v>5</v>
      </c>
      <c r="AE21" s="527">
        <f>IF(ISNUMBER(System!$C22),PlotData!E22+ Normalkraft!$E$2*$AF$1*E21,PlotData!$CB$3)</f>
        <v>5</v>
      </c>
      <c r="AF21" s="527">
        <f>IF(ISNUMBER(System!$C22),PlotData!F22+Normalkraft!$E$2* $AF$1*F21,PlotData!$CB$3)</f>
        <v>5</v>
      </c>
      <c r="AG21" s="527">
        <f>IF(ISNUMBER(System!$C22),PlotData!G22+ Normalkraft!$E$2*$AF$1*G21,PlotData!$CB$3)</f>
        <v>5</v>
      </c>
      <c r="AH21" s="527">
        <f>IF(ISNUMBER(System!$C22),PlotData!H22+ Normalkraft!$E$2*$AF$1*H21,PlotData!$CB$3)</f>
        <v>5</v>
      </c>
      <c r="AI21" s="527">
        <f>IF(ISNUMBER(System!$C22),PlotData!I22+ Normalkraft!$E$2*$AF$1*I21,PlotData!$CB$3)</f>
        <v>5</v>
      </c>
      <c r="AJ21" s="527">
        <f>IF(ISNUMBER(System!$C22),PlotData!J22+ Normalkraft!$E$2*$AF$1*J21,PlotData!$CB$3)</f>
        <v>5</v>
      </c>
      <c r="AK21" s="527">
        <f>IF(ISNUMBER(System!$C22),PlotData!K22+Normalkraft!$E$2* $AF$1*K21,PlotData!$CB$3)</f>
        <v>5</v>
      </c>
      <c r="AL21" s="562">
        <f>IF(ISNUMBER(System!$C22),PlotData!L22+Normalkraft!$E$2* $AF$1*L21,PlotData!$CB$3)</f>
        <v>5</v>
      </c>
      <c r="AM21" s="561">
        <f>IF(ISNUMBER(System!$C22),PlotData!L22,PlotData!$CB$3)</f>
        <v>5</v>
      </c>
      <c r="AN21" s="527">
        <f>IF(ISNUMBER(System!$C22),PlotData!B22,PlotData!$CB$3)</f>
        <v>5</v>
      </c>
      <c r="AO21" s="444">
        <f>IF(ISNUMBER(System!$C22),AB21,PlotData!$CB$3)</f>
        <v>5</v>
      </c>
      <c r="AQ21" s="563">
        <v>19</v>
      </c>
      <c r="AR21" s="561">
        <f>IF(ISNUMBER(System!$C22),PlotData!O22+ Normalkraft!$E$2*$AF$1*O21,PlotData!$CB$4)</f>
        <v>5</v>
      </c>
      <c r="AS21" s="527">
        <f>IF(ISNUMBER(System!$C22),PlotData!P22+ Normalkraft!$E$2*$AF$1*P21,PlotData!$CB$4)</f>
        <v>5</v>
      </c>
      <c r="AT21" s="527">
        <f>IF(ISNUMBER(System!$C22),PlotData!Q22+ Normalkraft!$E$2*$AF$1*Q21,PlotData!$CB$4)</f>
        <v>5</v>
      </c>
      <c r="AU21" s="527">
        <f>IF(ISNUMBER(System!$C22),PlotData!R22+ Normalkraft!$E$2*$AF$1*R21,PlotData!$CB$4)</f>
        <v>5</v>
      </c>
      <c r="AV21" s="527">
        <f>IF(ISNUMBER(System!$C22),PlotData!S22+Normalkraft!$E$2* $AF$1*S21,PlotData!$CB$4)</f>
        <v>5</v>
      </c>
      <c r="AW21" s="527">
        <f>IF(ISNUMBER(System!$C22),PlotData!T22+ Normalkraft!$E$2*$AF$1*T21,PlotData!$CB$4)</f>
        <v>5</v>
      </c>
      <c r="AX21" s="527">
        <f>IF(ISNUMBER(System!$C22),PlotData!U22+Normalkraft!$E$2* $AF$1*U21,PlotData!$CB$4)</f>
        <v>5</v>
      </c>
      <c r="AY21" s="527">
        <f>IF(ISNUMBER(System!$C22),PlotData!V22+ Normalkraft!$E$2*$AF$1*V21,PlotData!$CB$4)</f>
        <v>5</v>
      </c>
      <c r="AZ21" s="527">
        <f>IF(ISNUMBER(System!$C22),PlotData!W22+ Normalkraft!$E$2*$AF$1*W21,PlotData!$CB$4)</f>
        <v>5</v>
      </c>
      <c r="BA21" s="527">
        <f>IF(ISNUMBER(System!$C22),PlotData!X22+ Normalkraft!$E$2*$AF$1*X21,PlotData!$CB$4)</f>
        <v>5</v>
      </c>
      <c r="BB21" s="562">
        <f>IF(ISNUMBER(System!$C22),PlotData!Y22+Normalkraft!$E$2*$AF$1*Y21,PlotData!$CB$4)</f>
        <v>5</v>
      </c>
      <c r="BC21" s="561">
        <f>IF(ISNUMBER(System!$C22),PlotData!Y22, PlotData!CB$4)</f>
        <v>5</v>
      </c>
      <c r="BD21" s="527">
        <f>IF(ISNUMBER(System!$C22),PlotData!O22, PlotData!$CB$4)</f>
        <v>5</v>
      </c>
      <c r="BE21" s="562">
        <f>IF(ISNUMBER(System!$C22), AR21,PlotData!$CB$4)</f>
        <v>5</v>
      </c>
      <c r="BH21" s="422" t="e">
        <f>aufrunden</f>
        <v>#NAME?</v>
      </c>
    </row>
    <row r="22" spans="1:60" x14ac:dyDescent="0.25">
      <c r="A22" s="570">
        <v>20</v>
      </c>
      <c r="B22" s="620"/>
      <c r="C22" s="621"/>
      <c r="D22" s="621"/>
      <c r="E22" s="621"/>
      <c r="F22" s="621"/>
      <c r="G22" s="621"/>
      <c r="H22" s="621"/>
      <c r="I22" s="621"/>
      <c r="J22" s="621"/>
      <c r="K22" s="621"/>
      <c r="L22" s="622"/>
      <c r="N22" s="570">
        <v>20</v>
      </c>
      <c r="O22" s="571"/>
      <c r="P22" s="572"/>
      <c r="Q22" s="572"/>
      <c r="R22" s="572"/>
      <c r="S22" s="572"/>
      <c r="T22" s="572"/>
      <c r="U22" s="572"/>
      <c r="V22" s="572"/>
      <c r="W22" s="572"/>
      <c r="X22" s="572"/>
      <c r="Y22" s="573"/>
      <c r="AA22" s="574">
        <v>20</v>
      </c>
      <c r="AB22" s="561">
        <f>IF(ISNUMBER(System!$C23),PlotData!B23+ Normalkraft!$E$2*$AF$1*B22,PlotData!$CB$3)</f>
        <v>5</v>
      </c>
      <c r="AC22" s="527">
        <f>IF(ISNUMBER(System!$C23),PlotData!C23+ Normalkraft!$E$2*$AF$1*C22,PlotData!$CB$3)</f>
        <v>5</v>
      </c>
      <c r="AD22" s="527">
        <f>IF(ISNUMBER(System!$C23),PlotData!D23+ Normalkraft!$E$2*$AF$1*D22,PlotData!$CB$3)</f>
        <v>5</v>
      </c>
      <c r="AE22" s="527">
        <f>IF(ISNUMBER(System!$C23),PlotData!E23+ Normalkraft!$E$2*$AF$1*E22,PlotData!$CB$3)</f>
        <v>5</v>
      </c>
      <c r="AF22" s="527">
        <f>IF(ISNUMBER(System!$C23),PlotData!F23+Normalkraft!$E$2* $AF$1*F22,PlotData!$CB$3)</f>
        <v>5</v>
      </c>
      <c r="AG22" s="527">
        <f>IF(ISNUMBER(System!$C23),PlotData!G23+ Normalkraft!$E$2*$AF$1*G22,PlotData!$CB$3)</f>
        <v>5</v>
      </c>
      <c r="AH22" s="527">
        <f>IF(ISNUMBER(System!$C23),PlotData!H23+ Normalkraft!$E$2*$AF$1*H22,PlotData!$CB$3)</f>
        <v>5</v>
      </c>
      <c r="AI22" s="527">
        <f>IF(ISNUMBER(System!$C23),PlotData!I23+ Normalkraft!$E$2*$AF$1*I22,PlotData!$CB$3)</f>
        <v>5</v>
      </c>
      <c r="AJ22" s="527">
        <f>IF(ISNUMBER(System!$C23),PlotData!J23+ Normalkraft!$E$2*$AF$1*J22,PlotData!$CB$3)</f>
        <v>5</v>
      </c>
      <c r="AK22" s="527">
        <f>IF(ISNUMBER(System!$C23),PlotData!K23+Normalkraft!$E$2* $AF$1*K22,PlotData!$CB$3)</f>
        <v>5</v>
      </c>
      <c r="AL22" s="562">
        <f>IF(ISNUMBER(System!$C23),PlotData!L23+Normalkraft!$E$2* $AF$1*L22,PlotData!$CB$3)</f>
        <v>5</v>
      </c>
      <c r="AM22" s="561">
        <f>IF(ISNUMBER(System!$C23),PlotData!L23,PlotData!$CB$3)</f>
        <v>5</v>
      </c>
      <c r="AN22" s="527">
        <f>IF(ISNUMBER(System!$C23),PlotData!B23,PlotData!$CB$3)</f>
        <v>5</v>
      </c>
      <c r="AO22" s="444">
        <f>IF(ISNUMBER(System!$C23),AB22,PlotData!$CB$3)</f>
        <v>5</v>
      </c>
      <c r="AQ22" s="603">
        <v>20</v>
      </c>
      <c r="AR22" s="561">
        <f>IF(ISNUMBER(System!$C23),PlotData!O23+ Normalkraft!$E$2*$AF$1*O22,PlotData!$CB$4)</f>
        <v>5</v>
      </c>
      <c r="AS22" s="527">
        <f>IF(ISNUMBER(System!$C23),PlotData!P23+ Normalkraft!$E$2*$AF$1*P22,PlotData!$CB$4)</f>
        <v>5</v>
      </c>
      <c r="AT22" s="527">
        <f>IF(ISNUMBER(System!$C23),PlotData!Q23+ Normalkraft!$E$2*$AF$1*Q22,PlotData!$CB$4)</f>
        <v>5</v>
      </c>
      <c r="AU22" s="527">
        <f>IF(ISNUMBER(System!$C23),PlotData!R23+ Normalkraft!$E$2*$AF$1*R22,PlotData!$CB$4)</f>
        <v>5</v>
      </c>
      <c r="AV22" s="527">
        <f>IF(ISNUMBER(System!$C23),PlotData!S23+Normalkraft!$E$2* $AF$1*S22,PlotData!$CB$4)</f>
        <v>5</v>
      </c>
      <c r="AW22" s="527">
        <f>IF(ISNUMBER(System!$C23),PlotData!T23+ Normalkraft!$E$2*$AF$1*T22,PlotData!$CB$4)</f>
        <v>5</v>
      </c>
      <c r="AX22" s="527">
        <f>IF(ISNUMBER(System!$C23),PlotData!U23+Normalkraft!$E$2* $AF$1*U22,PlotData!$CB$4)</f>
        <v>5</v>
      </c>
      <c r="AY22" s="527">
        <f>IF(ISNUMBER(System!$C23),PlotData!V23+ Normalkraft!$E$2*$AF$1*V22,PlotData!$CB$4)</f>
        <v>5</v>
      </c>
      <c r="AZ22" s="527">
        <f>IF(ISNUMBER(System!$C23),PlotData!W23+ Normalkraft!$E$2*$AF$1*W22,PlotData!$CB$4)</f>
        <v>5</v>
      </c>
      <c r="BA22" s="527">
        <f>IF(ISNUMBER(System!$C23),PlotData!X23+ Normalkraft!$E$2*$AF$1*X22,PlotData!$CB$4)</f>
        <v>5</v>
      </c>
      <c r="BB22" s="562">
        <f>IF(ISNUMBER(System!$C23),PlotData!Y23+Normalkraft!$E$2*$AF$1*Y22,PlotData!$CB$4)</f>
        <v>5</v>
      </c>
      <c r="BC22" s="561">
        <f>IF(ISNUMBER(System!$C23),PlotData!Y23, PlotData!CB$4)</f>
        <v>5</v>
      </c>
      <c r="BD22" s="527">
        <f>IF(ISNUMBER(System!$C23),PlotData!O23, PlotData!$CB$4)</f>
        <v>5</v>
      </c>
      <c r="BE22" s="562">
        <f>IF(ISNUMBER(System!$C23), AR22,PlotData!$CB$4)</f>
        <v>5</v>
      </c>
    </row>
    <row r="23" spans="1:60" x14ac:dyDescent="0.25">
      <c r="A23" s="560">
        <v>21</v>
      </c>
      <c r="B23" s="576"/>
      <c r="C23" s="577"/>
      <c r="D23" s="577"/>
      <c r="E23" s="577"/>
      <c r="F23" s="577"/>
      <c r="G23" s="577"/>
      <c r="H23" s="577"/>
      <c r="I23" s="577"/>
      <c r="J23" s="577"/>
      <c r="K23" s="577"/>
      <c r="L23" s="578"/>
      <c r="N23" s="560">
        <v>21</v>
      </c>
      <c r="O23" s="561"/>
      <c r="P23" s="527"/>
      <c r="Q23" s="527"/>
      <c r="R23" s="527"/>
      <c r="S23" s="527"/>
      <c r="T23" s="527"/>
      <c r="U23" s="527"/>
      <c r="V23" s="527"/>
      <c r="W23" s="527"/>
      <c r="X23" s="527"/>
      <c r="Y23" s="562"/>
      <c r="AA23" s="575">
        <v>21</v>
      </c>
      <c r="AB23" s="561">
        <f>IF(ISNUMBER(System!$C24),PlotData!B24+ Normalkraft!$E$2*$AF$1*B23,PlotData!$CB$3)</f>
        <v>5</v>
      </c>
      <c r="AC23" s="527">
        <f>IF(ISNUMBER(System!$C24),PlotData!C24+ Normalkraft!$E$2*$AF$1*C23,PlotData!$CB$3)</f>
        <v>5</v>
      </c>
      <c r="AD23" s="527">
        <f>IF(ISNUMBER(System!$C24),PlotData!D24+ Normalkraft!$E$2*$AF$1*D23,PlotData!$CB$3)</f>
        <v>5</v>
      </c>
      <c r="AE23" s="527">
        <f>IF(ISNUMBER(System!$C24),PlotData!E24+ Normalkraft!$E$2*$AF$1*E23,PlotData!$CB$3)</f>
        <v>5</v>
      </c>
      <c r="AF23" s="527">
        <f>IF(ISNUMBER(System!$C24),PlotData!F24+Normalkraft!$E$2* $AF$1*F23,PlotData!$CB$3)</f>
        <v>5</v>
      </c>
      <c r="AG23" s="527">
        <f>IF(ISNUMBER(System!$C24),PlotData!G24+ Normalkraft!$E$2*$AF$1*G23,PlotData!$CB$3)</f>
        <v>5</v>
      </c>
      <c r="AH23" s="527">
        <f>IF(ISNUMBER(System!$C24),PlotData!H24+ Normalkraft!$E$2*$AF$1*H23,PlotData!$CB$3)</f>
        <v>5</v>
      </c>
      <c r="AI23" s="527">
        <f>IF(ISNUMBER(System!$C24),PlotData!I24+ Normalkraft!$E$2*$AF$1*I23,PlotData!$CB$3)</f>
        <v>5</v>
      </c>
      <c r="AJ23" s="527">
        <f>IF(ISNUMBER(System!$C24),PlotData!J24+ Normalkraft!$E$2*$AF$1*J23,PlotData!$CB$3)</f>
        <v>5</v>
      </c>
      <c r="AK23" s="527">
        <f>IF(ISNUMBER(System!$C24),PlotData!K24+Normalkraft!$E$2* $AF$1*K23,PlotData!$CB$3)</f>
        <v>5</v>
      </c>
      <c r="AL23" s="562">
        <f>IF(ISNUMBER(System!$C24),PlotData!L24+Normalkraft!$E$2* $AF$1*L23,PlotData!$CB$3)</f>
        <v>5</v>
      </c>
      <c r="AM23" s="561">
        <f>IF(ISNUMBER(System!$C24),PlotData!L24,PlotData!$CB$3)</f>
        <v>5</v>
      </c>
      <c r="AN23" s="527">
        <f>IF(ISNUMBER(System!$C24),PlotData!B24,PlotData!$CB$3)</f>
        <v>5</v>
      </c>
      <c r="AO23" s="444">
        <f>IF(ISNUMBER(System!$C24),AB23,PlotData!$CB$3)</f>
        <v>5</v>
      </c>
      <c r="AQ23" s="604">
        <v>21</v>
      </c>
      <c r="AR23" s="561">
        <f>IF(ISNUMBER(System!$C24),PlotData!O24+ Normalkraft!$E$2*$AF$1*O23,PlotData!$CB$4)</f>
        <v>5</v>
      </c>
      <c r="AS23" s="527">
        <f>IF(ISNUMBER(System!$C24),PlotData!P24+ Normalkraft!$E$2*$AF$1*P23,PlotData!$CB$4)</f>
        <v>5</v>
      </c>
      <c r="AT23" s="527">
        <f>IF(ISNUMBER(System!$C24),PlotData!Q24+ Normalkraft!$E$2*$AF$1*Q23,PlotData!$CB$4)</f>
        <v>5</v>
      </c>
      <c r="AU23" s="527">
        <f>IF(ISNUMBER(System!$C24),PlotData!R24+ Normalkraft!$E$2*$AF$1*R23,PlotData!$CB$4)</f>
        <v>5</v>
      </c>
      <c r="AV23" s="527">
        <f>IF(ISNUMBER(System!$C24),PlotData!S24+Normalkraft!$E$2* $AF$1*S23,PlotData!$CB$4)</f>
        <v>5</v>
      </c>
      <c r="AW23" s="527">
        <f>IF(ISNUMBER(System!$C24),PlotData!T24+ Normalkraft!$E$2*$AF$1*T23,PlotData!$CB$4)</f>
        <v>5</v>
      </c>
      <c r="AX23" s="527">
        <f>IF(ISNUMBER(System!$C24),PlotData!U24+Normalkraft!$E$2* $AF$1*U23,PlotData!$CB$4)</f>
        <v>5</v>
      </c>
      <c r="AY23" s="527">
        <f>IF(ISNUMBER(System!$C24),PlotData!V24+ Normalkraft!$E$2*$AF$1*V23,PlotData!$CB$4)</f>
        <v>5</v>
      </c>
      <c r="AZ23" s="527">
        <f>IF(ISNUMBER(System!$C24),PlotData!W24+ Normalkraft!$E$2*$AF$1*W23,PlotData!$CB$4)</f>
        <v>5</v>
      </c>
      <c r="BA23" s="527">
        <f>IF(ISNUMBER(System!$C24),PlotData!X24+ Normalkraft!$E$2*$AF$1*X23,PlotData!$CB$4)</f>
        <v>5</v>
      </c>
      <c r="BB23" s="562">
        <f>IF(ISNUMBER(System!$C24),PlotData!Y24+Normalkraft!$E$2*$AF$1*Y23,PlotData!$CB$4)</f>
        <v>5</v>
      </c>
      <c r="BC23" s="561">
        <f>IF(ISNUMBER(System!$C24),PlotData!Y24, PlotData!CB$4)</f>
        <v>5</v>
      </c>
      <c r="BD23" s="527">
        <f>IF(ISNUMBER(System!$C24),PlotData!O24, PlotData!$CB$4)</f>
        <v>5</v>
      </c>
      <c r="BE23" s="562">
        <f>IF(ISNUMBER(System!$C24), AR23,PlotData!$CB$4)</f>
        <v>5</v>
      </c>
    </row>
    <row r="24" spans="1:60" x14ac:dyDescent="0.25">
      <c r="A24" s="560">
        <v>22</v>
      </c>
      <c r="B24" s="576"/>
      <c r="C24" s="577"/>
      <c r="D24" s="577"/>
      <c r="E24" s="577"/>
      <c r="F24" s="577"/>
      <c r="G24" s="577"/>
      <c r="H24" s="577"/>
      <c r="I24" s="577"/>
      <c r="J24" s="577"/>
      <c r="K24" s="577"/>
      <c r="L24" s="578"/>
      <c r="N24" s="560">
        <v>22</v>
      </c>
      <c r="O24" s="561"/>
      <c r="P24" s="527"/>
      <c r="Q24" s="527"/>
      <c r="R24" s="527"/>
      <c r="S24" s="527"/>
      <c r="T24" s="527"/>
      <c r="U24" s="527"/>
      <c r="V24" s="527"/>
      <c r="W24" s="527"/>
      <c r="X24" s="527"/>
      <c r="Y24" s="562"/>
      <c r="AA24" s="575">
        <v>22</v>
      </c>
      <c r="AB24" s="561">
        <f>IF(ISNUMBER(System!$C25),PlotData!B25+ Normalkraft!$E$2*$AF$1*B24,PlotData!$CB$3)</f>
        <v>5</v>
      </c>
      <c r="AC24" s="527">
        <f>IF(ISNUMBER(System!$C25),PlotData!C25+ Normalkraft!$E$2*$AF$1*C24,PlotData!$CB$3)</f>
        <v>5</v>
      </c>
      <c r="AD24" s="527">
        <f>IF(ISNUMBER(System!$C25),PlotData!D25+ Normalkraft!$E$2*$AF$1*D24,PlotData!$CB$3)</f>
        <v>5</v>
      </c>
      <c r="AE24" s="527">
        <f>IF(ISNUMBER(System!$C25),PlotData!E25+ Normalkraft!$E$2*$AF$1*E24,PlotData!$CB$3)</f>
        <v>5</v>
      </c>
      <c r="AF24" s="527">
        <f>IF(ISNUMBER(System!$C25),PlotData!F25+Normalkraft!$E$2* $AF$1*F24,PlotData!$CB$3)</f>
        <v>5</v>
      </c>
      <c r="AG24" s="527">
        <f>IF(ISNUMBER(System!$C25),PlotData!G25+ Normalkraft!$E$2*$AF$1*G24,PlotData!$CB$3)</f>
        <v>5</v>
      </c>
      <c r="AH24" s="527">
        <f>IF(ISNUMBER(System!$C25),PlotData!H25+ Normalkraft!$E$2*$AF$1*H24,PlotData!$CB$3)</f>
        <v>5</v>
      </c>
      <c r="AI24" s="527">
        <f>IF(ISNUMBER(System!$C25),PlotData!I25+ Normalkraft!$E$2*$AF$1*I24,PlotData!$CB$3)</f>
        <v>5</v>
      </c>
      <c r="AJ24" s="527">
        <f>IF(ISNUMBER(System!$C25),PlotData!J25+ Normalkraft!$E$2*$AF$1*J24,PlotData!$CB$3)</f>
        <v>5</v>
      </c>
      <c r="AK24" s="527">
        <f>IF(ISNUMBER(System!$C25),PlotData!K25+Normalkraft!$E$2* $AF$1*K24,PlotData!$CB$3)</f>
        <v>5</v>
      </c>
      <c r="AL24" s="562">
        <f>IF(ISNUMBER(System!$C25),PlotData!L25+Normalkraft!$E$2* $AF$1*L24,PlotData!$CB$3)</f>
        <v>5</v>
      </c>
      <c r="AM24" s="561">
        <f>IF(ISNUMBER(System!$C25),PlotData!L25,PlotData!$CB$3)</f>
        <v>5</v>
      </c>
      <c r="AN24" s="527">
        <f>IF(ISNUMBER(System!$C25),PlotData!B25,PlotData!$CB$3)</f>
        <v>5</v>
      </c>
      <c r="AO24" s="444">
        <f>IF(ISNUMBER(System!$C25),AB24,PlotData!$CB$3)</f>
        <v>5</v>
      </c>
      <c r="AQ24" s="604">
        <v>22</v>
      </c>
      <c r="AR24" s="561">
        <f>IF(ISNUMBER(System!$C25),PlotData!O25+ Normalkraft!$E$2*$AF$1*O24,PlotData!$CB$4)</f>
        <v>5</v>
      </c>
      <c r="AS24" s="527">
        <f>IF(ISNUMBER(System!$C25),PlotData!P25+ Normalkraft!$E$2*$AF$1*P24,PlotData!$CB$4)</f>
        <v>5</v>
      </c>
      <c r="AT24" s="527">
        <f>IF(ISNUMBER(System!$C25),PlotData!Q25+ Normalkraft!$E$2*$AF$1*Q24,PlotData!$CB$4)</f>
        <v>5</v>
      </c>
      <c r="AU24" s="527">
        <f>IF(ISNUMBER(System!$C25),PlotData!R25+ Normalkraft!$E$2*$AF$1*R24,PlotData!$CB$4)</f>
        <v>5</v>
      </c>
      <c r="AV24" s="527">
        <f>IF(ISNUMBER(System!$C25),PlotData!S25+Normalkraft!$E$2* $AF$1*S24,PlotData!$CB$4)</f>
        <v>5</v>
      </c>
      <c r="AW24" s="527">
        <f>IF(ISNUMBER(System!$C25),PlotData!T25+ Normalkraft!$E$2*$AF$1*T24,PlotData!$CB$4)</f>
        <v>5</v>
      </c>
      <c r="AX24" s="527">
        <f>IF(ISNUMBER(System!$C25),PlotData!U25+Normalkraft!$E$2* $AF$1*U24,PlotData!$CB$4)</f>
        <v>5</v>
      </c>
      <c r="AY24" s="527">
        <f>IF(ISNUMBER(System!$C25),PlotData!V25+ Normalkraft!$E$2*$AF$1*V24,PlotData!$CB$4)</f>
        <v>5</v>
      </c>
      <c r="AZ24" s="527">
        <f>IF(ISNUMBER(System!$C25),PlotData!W25+ Normalkraft!$E$2*$AF$1*W24,PlotData!$CB$4)</f>
        <v>5</v>
      </c>
      <c r="BA24" s="527">
        <f>IF(ISNUMBER(System!$C25),PlotData!X25+ Normalkraft!$E$2*$AF$1*X24,PlotData!$CB$4)</f>
        <v>5</v>
      </c>
      <c r="BB24" s="562">
        <f>IF(ISNUMBER(System!$C25),PlotData!Y25+Normalkraft!$E$2*$AF$1*Y24,PlotData!$CB$4)</f>
        <v>5</v>
      </c>
      <c r="BC24" s="561">
        <f>IF(ISNUMBER(System!$C25),PlotData!Y25, PlotData!CB$4)</f>
        <v>5</v>
      </c>
      <c r="BD24" s="527">
        <f>IF(ISNUMBER(System!$C25),PlotData!O25, PlotData!$CB$4)</f>
        <v>5</v>
      </c>
      <c r="BE24" s="562">
        <f>IF(ISNUMBER(System!$C25), AR24,PlotData!$CB$4)</f>
        <v>5</v>
      </c>
    </row>
    <row r="25" spans="1:60" x14ac:dyDescent="0.25">
      <c r="A25" s="560">
        <v>23</v>
      </c>
      <c r="B25" s="576"/>
      <c r="C25" s="577"/>
      <c r="D25" s="577"/>
      <c r="E25" s="577"/>
      <c r="F25" s="577"/>
      <c r="G25" s="577"/>
      <c r="H25" s="577"/>
      <c r="I25" s="577"/>
      <c r="J25" s="577"/>
      <c r="K25" s="577"/>
      <c r="L25" s="578"/>
      <c r="N25" s="560">
        <v>23</v>
      </c>
      <c r="O25" s="561"/>
      <c r="P25" s="527"/>
      <c r="Q25" s="527"/>
      <c r="R25" s="527"/>
      <c r="S25" s="527"/>
      <c r="T25" s="527"/>
      <c r="U25" s="527"/>
      <c r="V25" s="527"/>
      <c r="W25" s="527"/>
      <c r="X25" s="527"/>
      <c r="Y25" s="562"/>
      <c r="AA25" s="575">
        <v>23</v>
      </c>
      <c r="AB25" s="561">
        <f>IF(ISNUMBER(System!$C26),PlotData!B26+ Normalkraft!$E$2*$AF$1*B25,PlotData!$CB$3)</f>
        <v>5</v>
      </c>
      <c r="AC25" s="527">
        <f>IF(ISNUMBER(System!$C26),PlotData!C26+ Normalkraft!$E$2*$AF$1*C25,PlotData!$CB$3)</f>
        <v>5</v>
      </c>
      <c r="AD25" s="527">
        <f>IF(ISNUMBER(System!$C26),PlotData!D26+ Normalkraft!$E$2*$AF$1*D25,PlotData!$CB$3)</f>
        <v>5</v>
      </c>
      <c r="AE25" s="527">
        <f>IF(ISNUMBER(System!$C26),PlotData!E26+ Normalkraft!$E$2*$AF$1*E25,PlotData!$CB$3)</f>
        <v>5</v>
      </c>
      <c r="AF25" s="527">
        <f>IF(ISNUMBER(System!$C26),PlotData!F26+Normalkraft!$E$2* $AF$1*F25,PlotData!$CB$3)</f>
        <v>5</v>
      </c>
      <c r="AG25" s="527">
        <f>IF(ISNUMBER(System!$C26),PlotData!G26+ Normalkraft!$E$2*$AF$1*G25,PlotData!$CB$3)</f>
        <v>5</v>
      </c>
      <c r="AH25" s="527">
        <f>IF(ISNUMBER(System!$C26),PlotData!H26+ Normalkraft!$E$2*$AF$1*H25,PlotData!$CB$3)</f>
        <v>5</v>
      </c>
      <c r="AI25" s="527">
        <f>IF(ISNUMBER(System!$C26),PlotData!I26+ Normalkraft!$E$2*$AF$1*I25,PlotData!$CB$3)</f>
        <v>5</v>
      </c>
      <c r="AJ25" s="527">
        <f>IF(ISNUMBER(System!$C26),PlotData!J26+ Normalkraft!$E$2*$AF$1*J25,PlotData!$CB$3)</f>
        <v>5</v>
      </c>
      <c r="AK25" s="527">
        <f>IF(ISNUMBER(System!$C26),PlotData!K26+Normalkraft!$E$2* $AF$1*K25,PlotData!$CB$3)</f>
        <v>5</v>
      </c>
      <c r="AL25" s="562">
        <f>IF(ISNUMBER(System!$C26),PlotData!L26+Normalkraft!$E$2* $AF$1*L25,PlotData!$CB$3)</f>
        <v>5</v>
      </c>
      <c r="AM25" s="561">
        <f>IF(ISNUMBER(System!$C26),PlotData!L26,PlotData!$CB$3)</f>
        <v>5</v>
      </c>
      <c r="AN25" s="527">
        <f>IF(ISNUMBER(System!$C26),PlotData!B26,PlotData!$CB$3)</f>
        <v>5</v>
      </c>
      <c r="AO25" s="444">
        <f>IF(ISNUMBER(System!$C26),AB25,PlotData!$CB$3)</f>
        <v>5</v>
      </c>
      <c r="AQ25" s="604">
        <v>23</v>
      </c>
      <c r="AR25" s="561">
        <f>IF(ISNUMBER(System!$C26),PlotData!O26+ Normalkraft!$E$2*$AF$1*O25,PlotData!$CB$4)</f>
        <v>5</v>
      </c>
      <c r="AS25" s="527">
        <f>IF(ISNUMBER(System!$C26),PlotData!P26+ Normalkraft!$E$2*$AF$1*P25,PlotData!$CB$4)</f>
        <v>5</v>
      </c>
      <c r="AT25" s="527">
        <f>IF(ISNUMBER(System!$C26),PlotData!Q26+ Normalkraft!$E$2*$AF$1*Q25,PlotData!$CB$4)</f>
        <v>5</v>
      </c>
      <c r="AU25" s="527">
        <f>IF(ISNUMBER(System!$C26),PlotData!R26+ Normalkraft!$E$2*$AF$1*R25,PlotData!$CB$4)</f>
        <v>5</v>
      </c>
      <c r="AV25" s="527">
        <f>IF(ISNUMBER(System!$C26),PlotData!S26+Normalkraft!$E$2* $AF$1*S25,PlotData!$CB$4)</f>
        <v>5</v>
      </c>
      <c r="AW25" s="527">
        <f>IF(ISNUMBER(System!$C26),PlotData!T26+ Normalkraft!$E$2*$AF$1*T25,PlotData!$CB$4)</f>
        <v>5</v>
      </c>
      <c r="AX25" s="527">
        <f>IF(ISNUMBER(System!$C26),PlotData!U26+Normalkraft!$E$2* $AF$1*U25,PlotData!$CB$4)</f>
        <v>5</v>
      </c>
      <c r="AY25" s="527">
        <f>IF(ISNUMBER(System!$C26),PlotData!V26+ Normalkraft!$E$2*$AF$1*V25,PlotData!$CB$4)</f>
        <v>5</v>
      </c>
      <c r="AZ25" s="527">
        <f>IF(ISNUMBER(System!$C26),PlotData!W26+ Normalkraft!$E$2*$AF$1*W25,PlotData!$CB$4)</f>
        <v>5</v>
      </c>
      <c r="BA25" s="527">
        <f>IF(ISNUMBER(System!$C26),PlotData!X26+ Normalkraft!$E$2*$AF$1*X25,PlotData!$CB$4)</f>
        <v>5</v>
      </c>
      <c r="BB25" s="562">
        <f>IF(ISNUMBER(System!$C26),PlotData!Y26+Normalkraft!$E$2*$AF$1*Y25,PlotData!$CB$4)</f>
        <v>5</v>
      </c>
      <c r="BC25" s="561">
        <f>IF(ISNUMBER(System!$C26),PlotData!Y26, PlotData!CB$4)</f>
        <v>5</v>
      </c>
      <c r="BD25" s="527">
        <f>IF(ISNUMBER(System!$C26),PlotData!O26, PlotData!$CB$4)</f>
        <v>5</v>
      </c>
      <c r="BE25" s="562">
        <f>IF(ISNUMBER(System!$C26), AR25,PlotData!$CB$4)</f>
        <v>5</v>
      </c>
    </row>
    <row r="26" spans="1:60" x14ac:dyDescent="0.25">
      <c r="A26" s="560">
        <v>24</v>
      </c>
      <c r="B26" s="576"/>
      <c r="C26" s="577"/>
      <c r="D26" s="577"/>
      <c r="E26" s="577"/>
      <c r="F26" s="577"/>
      <c r="G26" s="577"/>
      <c r="H26" s="577"/>
      <c r="I26" s="577"/>
      <c r="J26" s="577"/>
      <c r="K26" s="577"/>
      <c r="L26" s="578"/>
      <c r="N26" s="560">
        <v>24</v>
      </c>
      <c r="O26" s="561"/>
      <c r="P26" s="527"/>
      <c r="Q26" s="527"/>
      <c r="R26" s="527"/>
      <c r="S26" s="527"/>
      <c r="T26" s="527"/>
      <c r="U26" s="527"/>
      <c r="V26" s="527"/>
      <c r="W26" s="527"/>
      <c r="X26" s="527"/>
      <c r="Y26" s="562"/>
      <c r="AA26" s="575">
        <v>24</v>
      </c>
      <c r="AB26" s="561">
        <f>IF(ISNUMBER(System!$C27),PlotData!B27+ Normalkraft!$E$2*$AF$1*B26,PlotData!$CB$3)</f>
        <v>5</v>
      </c>
      <c r="AC26" s="527">
        <f>IF(ISNUMBER(System!$C27),PlotData!C27+ Normalkraft!$E$2*$AF$1*C26,PlotData!$CB$3)</f>
        <v>5</v>
      </c>
      <c r="AD26" s="527">
        <f>IF(ISNUMBER(System!$C27),PlotData!D27+ Normalkraft!$E$2*$AF$1*D26,PlotData!$CB$3)</f>
        <v>5</v>
      </c>
      <c r="AE26" s="527">
        <f>IF(ISNUMBER(System!$C27),PlotData!E27+ Normalkraft!$E$2*$AF$1*E26,PlotData!$CB$3)</f>
        <v>5</v>
      </c>
      <c r="AF26" s="527">
        <f>IF(ISNUMBER(System!$C27),PlotData!F27+Normalkraft!$E$2* $AF$1*F26,PlotData!$CB$3)</f>
        <v>5</v>
      </c>
      <c r="AG26" s="527">
        <f>IF(ISNUMBER(System!$C27),PlotData!G27+ Normalkraft!$E$2*$AF$1*G26,PlotData!$CB$3)</f>
        <v>5</v>
      </c>
      <c r="AH26" s="527">
        <f>IF(ISNUMBER(System!$C27),PlotData!H27+ Normalkraft!$E$2*$AF$1*H26,PlotData!$CB$3)</f>
        <v>5</v>
      </c>
      <c r="AI26" s="527">
        <f>IF(ISNUMBER(System!$C27),PlotData!I27+ Normalkraft!$E$2*$AF$1*I26,PlotData!$CB$3)</f>
        <v>5</v>
      </c>
      <c r="AJ26" s="527">
        <f>IF(ISNUMBER(System!$C27),PlotData!J27+ Normalkraft!$E$2*$AF$1*J26,PlotData!$CB$3)</f>
        <v>5</v>
      </c>
      <c r="AK26" s="527">
        <f>IF(ISNUMBER(System!$C27),PlotData!K27+Normalkraft!$E$2* $AF$1*K26,PlotData!$CB$3)</f>
        <v>5</v>
      </c>
      <c r="AL26" s="562">
        <f>IF(ISNUMBER(System!$C27),PlotData!L27+Normalkraft!$E$2* $AF$1*L26,PlotData!$CB$3)</f>
        <v>5</v>
      </c>
      <c r="AM26" s="561">
        <f>IF(ISNUMBER(System!$C27),PlotData!L27,PlotData!$CB$3)</f>
        <v>5</v>
      </c>
      <c r="AN26" s="527">
        <f>IF(ISNUMBER(System!$C27),PlotData!B27,PlotData!$CB$3)</f>
        <v>5</v>
      </c>
      <c r="AO26" s="444">
        <f>IF(ISNUMBER(System!$C27),AB26,PlotData!$CB$3)</f>
        <v>5</v>
      </c>
      <c r="AQ26" s="604">
        <v>24</v>
      </c>
      <c r="AR26" s="561">
        <f>IF(ISNUMBER(System!$C27),PlotData!O27+ Normalkraft!$E$2*$AF$1*O26,PlotData!$CB$4)</f>
        <v>5</v>
      </c>
      <c r="AS26" s="527">
        <f>IF(ISNUMBER(System!$C27),PlotData!P27+ Normalkraft!$E$2*$AF$1*P26,PlotData!$CB$4)</f>
        <v>5</v>
      </c>
      <c r="AT26" s="527">
        <f>IF(ISNUMBER(System!$C27),PlotData!Q27+ Normalkraft!$E$2*$AF$1*Q26,PlotData!$CB$4)</f>
        <v>5</v>
      </c>
      <c r="AU26" s="527">
        <f>IF(ISNUMBER(System!$C27),PlotData!R27+ Normalkraft!$E$2*$AF$1*R26,PlotData!$CB$4)</f>
        <v>5</v>
      </c>
      <c r="AV26" s="527">
        <f>IF(ISNUMBER(System!$C27),PlotData!S27+Normalkraft!$E$2* $AF$1*S26,PlotData!$CB$4)</f>
        <v>5</v>
      </c>
      <c r="AW26" s="527">
        <f>IF(ISNUMBER(System!$C27),PlotData!T27+ Normalkraft!$E$2*$AF$1*T26,PlotData!$CB$4)</f>
        <v>5</v>
      </c>
      <c r="AX26" s="527">
        <f>IF(ISNUMBER(System!$C27),PlotData!U27+Normalkraft!$E$2* $AF$1*U26,PlotData!$CB$4)</f>
        <v>5</v>
      </c>
      <c r="AY26" s="527">
        <f>IF(ISNUMBER(System!$C27),PlotData!V27+ Normalkraft!$E$2*$AF$1*V26,PlotData!$CB$4)</f>
        <v>5</v>
      </c>
      <c r="AZ26" s="527">
        <f>IF(ISNUMBER(System!$C27),PlotData!W27+ Normalkraft!$E$2*$AF$1*W26,PlotData!$CB$4)</f>
        <v>5</v>
      </c>
      <c r="BA26" s="527">
        <f>IF(ISNUMBER(System!$C27),PlotData!X27+ Normalkraft!$E$2*$AF$1*X26,PlotData!$CB$4)</f>
        <v>5</v>
      </c>
      <c r="BB26" s="562">
        <f>IF(ISNUMBER(System!$C27),PlotData!Y27+Normalkraft!$E$2*$AF$1*Y26,PlotData!$CB$4)</f>
        <v>5</v>
      </c>
      <c r="BC26" s="561">
        <f>IF(ISNUMBER(System!$C27),PlotData!Y27, PlotData!CB$4)</f>
        <v>5</v>
      </c>
      <c r="BD26" s="527">
        <f>IF(ISNUMBER(System!$C27),PlotData!O27, PlotData!$CB$4)</f>
        <v>5</v>
      </c>
      <c r="BE26" s="562">
        <f>IF(ISNUMBER(System!$C27), AR26,PlotData!$CB$4)</f>
        <v>5</v>
      </c>
    </row>
    <row r="27" spans="1:60" x14ac:dyDescent="0.25">
      <c r="A27" s="560">
        <v>25</v>
      </c>
      <c r="B27" s="576"/>
      <c r="C27" s="577"/>
      <c r="D27" s="577"/>
      <c r="E27" s="577"/>
      <c r="F27" s="577"/>
      <c r="G27" s="577"/>
      <c r="H27" s="577"/>
      <c r="I27" s="577"/>
      <c r="J27" s="577"/>
      <c r="K27" s="577"/>
      <c r="L27" s="578"/>
      <c r="N27" s="560">
        <v>25</v>
      </c>
      <c r="O27" s="561"/>
      <c r="P27" s="527"/>
      <c r="Q27" s="527"/>
      <c r="R27" s="527"/>
      <c r="S27" s="527"/>
      <c r="T27" s="527"/>
      <c r="U27" s="527"/>
      <c r="V27" s="527"/>
      <c r="W27" s="527"/>
      <c r="X27" s="527"/>
      <c r="Y27" s="562"/>
      <c r="AA27" s="575">
        <v>25</v>
      </c>
      <c r="AB27" s="561">
        <f>IF(ISNUMBER(System!$C28),PlotData!B28+ Normalkraft!$E$2*$AF$1*B27,PlotData!$CB$3)</f>
        <v>5</v>
      </c>
      <c r="AC27" s="527">
        <f>IF(ISNUMBER(System!$C28),PlotData!C28+ Normalkraft!$E$2*$AF$1*C27,PlotData!$CB$3)</f>
        <v>5</v>
      </c>
      <c r="AD27" s="527">
        <f>IF(ISNUMBER(System!$C28),PlotData!D28+ Normalkraft!$E$2*$AF$1*D27,PlotData!$CB$3)</f>
        <v>5</v>
      </c>
      <c r="AE27" s="527">
        <f>IF(ISNUMBER(System!$C28),PlotData!E28+ Normalkraft!$E$2*$AF$1*E27,PlotData!$CB$3)</f>
        <v>5</v>
      </c>
      <c r="AF27" s="527">
        <f>IF(ISNUMBER(System!$C28),PlotData!F28+Normalkraft!$E$2* $AF$1*F27,PlotData!$CB$3)</f>
        <v>5</v>
      </c>
      <c r="AG27" s="527">
        <f>IF(ISNUMBER(System!$C28),PlotData!G28+ Normalkraft!$E$2*$AF$1*G27,PlotData!$CB$3)</f>
        <v>5</v>
      </c>
      <c r="AH27" s="527">
        <f>IF(ISNUMBER(System!$C28),PlotData!H28+ Normalkraft!$E$2*$AF$1*H27,PlotData!$CB$3)</f>
        <v>5</v>
      </c>
      <c r="AI27" s="527">
        <f>IF(ISNUMBER(System!$C28),PlotData!I28+ Normalkraft!$E$2*$AF$1*I27,PlotData!$CB$3)</f>
        <v>5</v>
      </c>
      <c r="AJ27" s="527">
        <f>IF(ISNUMBER(System!$C28),PlotData!J28+ Normalkraft!$E$2*$AF$1*J27,PlotData!$CB$3)</f>
        <v>5</v>
      </c>
      <c r="AK27" s="527">
        <f>IF(ISNUMBER(System!$C28),PlotData!K28+Normalkraft!$E$2* $AF$1*K27,PlotData!$CB$3)</f>
        <v>5</v>
      </c>
      <c r="AL27" s="562">
        <f>IF(ISNUMBER(System!$C28),PlotData!L28+Normalkraft!$E$2* $AF$1*L27,PlotData!$CB$3)</f>
        <v>5</v>
      </c>
      <c r="AM27" s="561">
        <f>IF(ISNUMBER(System!$C28),PlotData!L28,PlotData!$CB$3)</f>
        <v>5</v>
      </c>
      <c r="AN27" s="527">
        <f>IF(ISNUMBER(System!$C28),PlotData!B28,PlotData!$CB$3)</f>
        <v>5</v>
      </c>
      <c r="AO27" s="444">
        <f>IF(ISNUMBER(System!$C28),AB27,PlotData!$CB$3)</f>
        <v>5</v>
      </c>
      <c r="AQ27" s="604">
        <v>25</v>
      </c>
      <c r="AR27" s="561">
        <f>IF(ISNUMBER(System!$C28),PlotData!O28+ Normalkraft!$E$2*$AF$1*O27,PlotData!$CB$4)</f>
        <v>5</v>
      </c>
      <c r="AS27" s="527">
        <f>IF(ISNUMBER(System!$C28),PlotData!P28+ Normalkraft!$E$2*$AF$1*P27,PlotData!$CB$4)</f>
        <v>5</v>
      </c>
      <c r="AT27" s="527">
        <f>IF(ISNUMBER(System!$C28),PlotData!Q28+ Normalkraft!$E$2*$AF$1*Q27,PlotData!$CB$4)</f>
        <v>5</v>
      </c>
      <c r="AU27" s="527">
        <f>IF(ISNUMBER(System!$C28),PlotData!R28+ Normalkraft!$E$2*$AF$1*R27,PlotData!$CB$4)</f>
        <v>5</v>
      </c>
      <c r="AV27" s="527">
        <f>IF(ISNUMBER(System!$C28),PlotData!S28+Normalkraft!$E$2* $AF$1*S27,PlotData!$CB$4)</f>
        <v>5</v>
      </c>
      <c r="AW27" s="527">
        <f>IF(ISNUMBER(System!$C28),PlotData!T28+ Normalkraft!$E$2*$AF$1*T27,PlotData!$CB$4)</f>
        <v>5</v>
      </c>
      <c r="AX27" s="527">
        <f>IF(ISNUMBER(System!$C28),PlotData!U28+Normalkraft!$E$2* $AF$1*U27,PlotData!$CB$4)</f>
        <v>5</v>
      </c>
      <c r="AY27" s="527">
        <f>IF(ISNUMBER(System!$C28),PlotData!V28+ Normalkraft!$E$2*$AF$1*V27,PlotData!$CB$4)</f>
        <v>5</v>
      </c>
      <c r="AZ27" s="527">
        <f>IF(ISNUMBER(System!$C28),PlotData!W28+ Normalkraft!$E$2*$AF$1*W27,PlotData!$CB$4)</f>
        <v>5</v>
      </c>
      <c r="BA27" s="527">
        <f>IF(ISNUMBER(System!$C28),PlotData!X28+ Normalkraft!$E$2*$AF$1*X27,PlotData!$CB$4)</f>
        <v>5</v>
      </c>
      <c r="BB27" s="562">
        <f>IF(ISNUMBER(System!$C28),PlotData!Y28+Normalkraft!$E$2*$AF$1*Y27,PlotData!$CB$4)</f>
        <v>5</v>
      </c>
      <c r="BC27" s="561">
        <f>IF(ISNUMBER(System!$C28),PlotData!Y28, PlotData!CB$4)</f>
        <v>5</v>
      </c>
      <c r="BD27" s="527">
        <f>IF(ISNUMBER(System!$C28),PlotData!O28, PlotData!$CB$4)</f>
        <v>5</v>
      </c>
      <c r="BE27" s="562">
        <f>IF(ISNUMBER(System!$C28), AR27,PlotData!$CB$4)</f>
        <v>5</v>
      </c>
    </row>
    <row r="28" spans="1:60" x14ac:dyDescent="0.25">
      <c r="A28" s="560">
        <v>26</v>
      </c>
      <c r="B28" s="576"/>
      <c r="C28" s="577"/>
      <c r="D28" s="577"/>
      <c r="E28" s="577"/>
      <c r="F28" s="577"/>
      <c r="G28" s="577"/>
      <c r="H28" s="577"/>
      <c r="I28" s="577"/>
      <c r="J28" s="577"/>
      <c r="K28" s="577"/>
      <c r="L28" s="578"/>
      <c r="N28" s="560">
        <v>26</v>
      </c>
      <c r="O28" s="561"/>
      <c r="P28" s="527"/>
      <c r="Q28" s="527"/>
      <c r="R28" s="527"/>
      <c r="S28" s="527"/>
      <c r="T28" s="527"/>
      <c r="U28" s="527"/>
      <c r="V28" s="527"/>
      <c r="W28" s="527"/>
      <c r="X28" s="527"/>
      <c r="Y28" s="562"/>
      <c r="AA28" s="575">
        <v>26</v>
      </c>
      <c r="AB28" s="561">
        <f>IF(ISNUMBER(System!$C29),PlotData!B29+ Normalkraft!$E$2*$AF$1*B28,PlotData!$CB$3)</f>
        <v>5</v>
      </c>
      <c r="AC28" s="527">
        <f>IF(ISNUMBER(System!$C29),PlotData!C29+ Normalkraft!$E$2*$AF$1*C28,PlotData!$CB$3)</f>
        <v>5</v>
      </c>
      <c r="AD28" s="527">
        <f>IF(ISNUMBER(System!$C29),PlotData!D29+ Normalkraft!$E$2*$AF$1*D28,PlotData!$CB$3)</f>
        <v>5</v>
      </c>
      <c r="AE28" s="527">
        <f>IF(ISNUMBER(System!$C29),PlotData!E29+ Normalkraft!$E$2*$AF$1*E28,PlotData!$CB$3)</f>
        <v>5</v>
      </c>
      <c r="AF28" s="527">
        <f>IF(ISNUMBER(System!$C29),PlotData!F29+Normalkraft!$E$2* $AF$1*F28,PlotData!$CB$3)</f>
        <v>5</v>
      </c>
      <c r="AG28" s="527">
        <f>IF(ISNUMBER(System!$C29),PlotData!G29+ Normalkraft!$E$2*$AF$1*G28,PlotData!$CB$3)</f>
        <v>5</v>
      </c>
      <c r="AH28" s="527">
        <f>IF(ISNUMBER(System!$C29),PlotData!H29+ Normalkraft!$E$2*$AF$1*H28,PlotData!$CB$3)</f>
        <v>5</v>
      </c>
      <c r="AI28" s="527">
        <f>IF(ISNUMBER(System!$C29),PlotData!I29+ Normalkraft!$E$2*$AF$1*I28,PlotData!$CB$3)</f>
        <v>5</v>
      </c>
      <c r="AJ28" s="527">
        <f>IF(ISNUMBER(System!$C29),PlotData!J29+ Normalkraft!$E$2*$AF$1*J28,PlotData!$CB$3)</f>
        <v>5</v>
      </c>
      <c r="AK28" s="527">
        <f>IF(ISNUMBER(System!$C29),PlotData!K29+Normalkraft!$E$2* $AF$1*K28,PlotData!$CB$3)</f>
        <v>5</v>
      </c>
      <c r="AL28" s="562">
        <f>IF(ISNUMBER(System!$C29),PlotData!L29+Normalkraft!$E$2* $AF$1*L28,PlotData!$CB$3)</f>
        <v>5</v>
      </c>
      <c r="AM28" s="561">
        <f>IF(ISNUMBER(System!$C29),PlotData!L29,PlotData!$CB$3)</f>
        <v>5</v>
      </c>
      <c r="AN28" s="527">
        <f>IF(ISNUMBER(System!$C29),PlotData!B29,PlotData!$CB$3)</f>
        <v>5</v>
      </c>
      <c r="AO28" s="444">
        <f>IF(ISNUMBER(System!$C29),AB28,PlotData!$CB$3)</f>
        <v>5</v>
      </c>
      <c r="AQ28" s="604">
        <v>26</v>
      </c>
      <c r="AR28" s="561">
        <f>IF(ISNUMBER(System!$C29),PlotData!O29+ Normalkraft!$E$2*$AF$1*O28,PlotData!$CB$4)</f>
        <v>5</v>
      </c>
      <c r="AS28" s="527">
        <f>IF(ISNUMBER(System!$C29),PlotData!P29+ Normalkraft!$E$2*$AF$1*P28,PlotData!$CB$4)</f>
        <v>5</v>
      </c>
      <c r="AT28" s="527">
        <f>IF(ISNUMBER(System!$C29),PlotData!Q29+ Normalkraft!$E$2*$AF$1*Q28,PlotData!$CB$4)</f>
        <v>5</v>
      </c>
      <c r="AU28" s="527">
        <f>IF(ISNUMBER(System!$C29),PlotData!R29+ Normalkraft!$E$2*$AF$1*R28,PlotData!$CB$4)</f>
        <v>5</v>
      </c>
      <c r="AV28" s="527">
        <f>IF(ISNUMBER(System!$C29),PlotData!S29+Normalkraft!$E$2* $AF$1*S28,PlotData!$CB$4)</f>
        <v>5</v>
      </c>
      <c r="AW28" s="527">
        <f>IF(ISNUMBER(System!$C29),PlotData!T29+ Normalkraft!$E$2*$AF$1*T28,PlotData!$CB$4)</f>
        <v>5</v>
      </c>
      <c r="AX28" s="527">
        <f>IF(ISNUMBER(System!$C29),PlotData!U29+Normalkraft!$E$2* $AF$1*U28,PlotData!$CB$4)</f>
        <v>5</v>
      </c>
      <c r="AY28" s="527">
        <f>IF(ISNUMBER(System!$C29),PlotData!V29+ Normalkraft!$E$2*$AF$1*V28,PlotData!$CB$4)</f>
        <v>5</v>
      </c>
      <c r="AZ28" s="527">
        <f>IF(ISNUMBER(System!$C29),PlotData!W29+ Normalkraft!$E$2*$AF$1*W28,PlotData!$CB$4)</f>
        <v>5</v>
      </c>
      <c r="BA28" s="527">
        <f>IF(ISNUMBER(System!$C29),PlotData!X29+ Normalkraft!$E$2*$AF$1*X28,PlotData!$CB$4)</f>
        <v>5</v>
      </c>
      <c r="BB28" s="562">
        <f>IF(ISNUMBER(System!$C29),PlotData!Y29+Normalkraft!$E$2*$AF$1*Y28,PlotData!$CB$4)</f>
        <v>5</v>
      </c>
      <c r="BC28" s="561">
        <f>IF(ISNUMBER(System!$C29),PlotData!Y29, PlotData!CB$4)</f>
        <v>5</v>
      </c>
      <c r="BD28" s="527">
        <f>IF(ISNUMBER(System!$C29),PlotData!O29, PlotData!$CB$4)</f>
        <v>5</v>
      </c>
      <c r="BE28" s="562">
        <f>IF(ISNUMBER(System!$C29), AR28,PlotData!$CB$4)</f>
        <v>5</v>
      </c>
    </row>
    <row r="29" spans="1:60" x14ac:dyDescent="0.25">
      <c r="A29" s="560">
        <v>27</v>
      </c>
      <c r="B29" s="576"/>
      <c r="C29" s="577"/>
      <c r="D29" s="577"/>
      <c r="E29" s="577"/>
      <c r="F29" s="577"/>
      <c r="G29" s="577"/>
      <c r="H29" s="577"/>
      <c r="I29" s="577"/>
      <c r="J29" s="577"/>
      <c r="K29" s="577"/>
      <c r="L29" s="578"/>
      <c r="N29" s="560">
        <v>27</v>
      </c>
      <c r="O29" s="561"/>
      <c r="P29" s="527"/>
      <c r="Q29" s="527"/>
      <c r="R29" s="527"/>
      <c r="S29" s="527"/>
      <c r="T29" s="527"/>
      <c r="U29" s="527"/>
      <c r="V29" s="527"/>
      <c r="W29" s="527"/>
      <c r="X29" s="527"/>
      <c r="Y29" s="562"/>
      <c r="AA29" s="575">
        <v>27</v>
      </c>
      <c r="AB29" s="561">
        <f>IF(ISNUMBER(System!$C30),PlotData!B30+ Normalkraft!$E$2*$AF$1*B29,PlotData!$CB$3)</f>
        <v>5</v>
      </c>
      <c r="AC29" s="527">
        <f>IF(ISNUMBER(System!$C30),PlotData!C30+ Normalkraft!$E$2*$AF$1*C29,PlotData!$CB$3)</f>
        <v>5</v>
      </c>
      <c r="AD29" s="527">
        <f>IF(ISNUMBER(System!$C30),PlotData!D30+ Normalkraft!$E$2*$AF$1*D29,PlotData!$CB$3)</f>
        <v>5</v>
      </c>
      <c r="AE29" s="527">
        <f>IF(ISNUMBER(System!$C30),PlotData!E30+ Normalkraft!$E$2*$AF$1*E29,PlotData!$CB$3)</f>
        <v>5</v>
      </c>
      <c r="AF29" s="527">
        <f>IF(ISNUMBER(System!$C30),PlotData!F30+Normalkraft!$E$2* $AF$1*F29,PlotData!$CB$3)</f>
        <v>5</v>
      </c>
      <c r="AG29" s="527">
        <f>IF(ISNUMBER(System!$C30),PlotData!G30+ Normalkraft!$E$2*$AF$1*G29,PlotData!$CB$3)</f>
        <v>5</v>
      </c>
      <c r="AH29" s="527">
        <f>IF(ISNUMBER(System!$C30),PlotData!H30+ Normalkraft!$E$2*$AF$1*H29,PlotData!$CB$3)</f>
        <v>5</v>
      </c>
      <c r="AI29" s="527">
        <f>IF(ISNUMBER(System!$C30),PlotData!I30+ Normalkraft!$E$2*$AF$1*I29,PlotData!$CB$3)</f>
        <v>5</v>
      </c>
      <c r="AJ29" s="527">
        <f>IF(ISNUMBER(System!$C30),PlotData!J30+ Normalkraft!$E$2*$AF$1*J29,PlotData!$CB$3)</f>
        <v>5</v>
      </c>
      <c r="AK29" s="527">
        <f>IF(ISNUMBER(System!$C30),PlotData!K30+Normalkraft!$E$2* $AF$1*K29,PlotData!$CB$3)</f>
        <v>5</v>
      </c>
      <c r="AL29" s="562">
        <f>IF(ISNUMBER(System!$C30),PlotData!L30+Normalkraft!$E$2* $AF$1*L29,PlotData!$CB$3)</f>
        <v>5</v>
      </c>
      <c r="AM29" s="561">
        <f>IF(ISNUMBER(System!$C30),PlotData!L30,PlotData!$CB$3)</f>
        <v>5</v>
      </c>
      <c r="AN29" s="527">
        <f>IF(ISNUMBER(System!$C30),PlotData!B30,PlotData!$CB$3)</f>
        <v>5</v>
      </c>
      <c r="AO29" s="444">
        <f>IF(ISNUMBER(System!$C30),AB29,PlotData!$CB$3)</f>
        <v>5</v>
      </c>
      <c r="AQ29" s="604">
        <v>27</v>
      </c>
      <c r="AR29" s="561">
        <f>IF(ISNUMBER(System!$C30),PlotData!O30+ Normalkraft!$E$2*$AF$1*O29,PlotData!$CB$4)</f>
        <v>5</v>
      </c>
      <c r="AS29" s="527">
        <f>IF(ISNUMBER(System!$C30),PlotData!P30+ Normalkraft!$E$2*$AF$1*P29,PlotData!$CB$4)</f>
        <v>5</v>
      </c>
      <c r="AT29" s="527">
        <f>IF(ISNUMBER(System!$C30),PlotData!Q30+ Normalkraft!$E$2*$AF$1*Q29,PlotData!$CB$4)</f>
        <v>5</v>
      </c>
      <c r="AU29" s="527">
        <f>IF(ISNUMBER(System!$C30),PlotData!R30+ Normalkraft!$E$2*$AF$1*R29,PlotData!$CB$4)</f>
        <v>5</v>
      </c>
      <c r="AV29" s="527">
        <f>IF(ISNUMBER(System!$C30),PlotData!S30+Normalkraft!$E$2* $AF$1*S29,PlotData!$CB$4)</f>
        <v>5</v>
      </c>
      <c r="AW29" s="527">
        <f>IF(ISNUMBER(System!$C30),PlotData!T30+ Normalkraft!$E$2*$AF$1*T29,PlotData!$CB$4)</f>
        <v>5</v>
      </c>
      <c r="AX29" s="527">
        <f>IF(ISNUMBER(System!$C30),PlotData!U30+Normalkraft!$E$2* $AF$1*U29,PlotData!$CB$4)</f>
        <v>5</v>
      </c>
      <c r="AY29" s="527">
        <f>IF(ISNUMBER(System!$C30),PlotData!V30+ Normalkraft!$E$2*$AF$1*V29,PlotData!$CB$4)</f>
        <v>5</v>
      </c>
      <c r="AZ29" s="527">
        <f>IF(ISNUMBER(System!$C30),PlotData!W30+ Normalkraft!$E$2*$AF$1*W29,PlotData!$CB$4)</f>
        <v>5</v>
      </c>
      <c r="BA29" s="527">
        <f>IF(ISNUMBER(System!$C30),PlotData!X30+ Normalkraft!$E$2*$AF$1*X29,PlotData!$CB$4)</f>
        <v>5</v>
      </c>
      <c r="BB29" s="562">
        <f>IF(ISNUMBER(System!$C30),PlotData!Y30+Normalkraft!$E$2*$AF$1*Y29,PlotData!$CB$4)</f>
        <v>5</v>
      </c>
      <c r="BC29" s="561">
        <f>IF(ISNUMBER(System!$C30),PlotData!Y30, PlotData!CB$4)</f>
        <v>5</v>
      </c>
      <c r="BD29" s="527">
        <f>IF(ISNUMBER(System!$C30),PlotData!O30, PlotData!$CB$4)</f>
        <v>5</v>
      </c>
      <c r="BE29" s="562">
        <f>IF(ISNUMBER(System!$C30), AR29,PlotData!$CB$4)</f>
        <v>5</v>
      </c>
    </row>
    <row r="30" spans="1:60" x14ac:dyDescent="0.25">
      <c r="A30" s="560">
        <v>28</v>
      </c>
      <c r="B30" s="576"/>
      <c r="C30" s="577"/>
      <c r="D30" s="577"/>
      <c r="E30" s="577"/>
      <c r="F30" s="577"/>
      <c r="G30" s="577"/>
      <c r="H30" s="577"/>
      <c r="I30" s="577"/>
      <c r="J30" s="577"/>
      <c r="K30" s="577"/>
      <c r="L30" s="578"/>
      <c r="N30" s="560">
        <v>28</v>
      </c>
      <c r="O30" s="561"/>
      <c r="P30" s="527"/>
      <c r="Q30" s="527"/>
      <c r="R30" s="527"/>
      <c r="S30" s="527"/>
      <c r="T30" s="527"/>
      <c r="U30" s="527"/>
      <c r="V30" s="527"/>
      <c r="W30" s="527"/>
      <c r="X30" s="527"/>
      <c r="Y30" s="562"/>
      <c r="AA30" s="575">
        <v>28</v>
      </c>
      <c r="AB30" s="561">
        <f>IF(ISNUMBER(System!$C31),PlotData!B31+ Normalkraft!$E$2*$AF$1*B30,PlotData!$CB$3)</f>
        <v>5</v>
      </c>
      <c r="AC30" s="527">
        <f>IF(ISNUMBER(System!$C31),PlotData!C31+ Normalkraft!$E$2*$AF$1*C30,PlotData!$CB$3)</f>
        <v>5</v>
      </c>
      <c r="AD30" s="527">
        <f>IF(ISNUMBER(System!$C31),PlotData!D31+ Normalkraft!$E$2*$AF$1*D30,PlotData!$CB$3)</f>
        <v>5</v>
      </c>
      <c r="AE30" s="527">
        <f>IF(ISNUMBER(System!$C31),PlotData!E31+ Normalkraft!$E$2*$AF$1*E30,PlotData!$CB$3)</f>
        <v>5</v>
      </c>
      <c r="AF30" s="527">
        <f>IF(ISNUMBER(System!$C31),PlotData!F31+Normalkraft!$E$2* $AF$1*F30,PlotData!$CB$3)</f>
        <v>5</v>
      </c>
      <c r="AG30" s="527">
        <f>IF(ISNUMBER(System!$C31),PlotData!G31+ Normalkraft!$E$2*$AF$1*G30,PlotData!$CB$3)</f>
        <v>5</v>
      </c>
      <c r="AH30" s="527">
        <f>IF(ISNUMBER(System!$C31),PlotData!H31+ Normalkraft!$E$2*$AF$1*H30,PlotData!$CB$3)</f>
        <v>5</v>
      </c>
      <c r="AI30" s="527">
        <f>IF(ISNUMBER(System!$C31),PlotData!I31+ Normalkraft!$E$2*$AF$1*I30,PlotData!$CB$3)</f>
        <v>5</v>
      </c>
      <c r="AJ30" s="527">
        <f>IF(ISNUMBER(System!$C31),PlotData!J31+ Normalkraft!$E$2*$AF$1*J30,PlotData!$CB$3)</f>
        <v>5</v>
      </c>
      <c r="AK30" s="527">
        <f>IF(ISNUMBER(System!$C31),PlotData!K31+Normalkraft!$E$2* $AF$1*K30,PlotData!$CB$3)</f>
        <v>5</v>
      </c>
      <c r="AL30" s="562">
        <f>IF(ISNUMBER(System!$C31),PlotData!L31+Normalkraft!$E$2* $AF$1*L30,PlotData!$CB$3)</f>
        <v>5</v>
      </c>
      <c r="AM30" s="561">
        <f>IF(ISNUMBER(System!$C31),PlotData!L31,PlotData!$CB$3)</f>
        <v>5</v>
      </c>
      <c r="AN30" s="527">
        <f>IF(ISNUMBER(System!$C31),PlotData!B31,PlotData!$CB$3)</f>
        <v>5</v>
      </c>
      <c r="AO30" s="444">
        <f>IF(ISNUMBER(System!$C31),AB30,PlotData!$CB$3)</f>
        <v>5</v>
      </c>
      <c r="AQ30" s="604">
        <v>28</v>
      </c>
      <c r="AR30" s="561">
        <f>IF(ISNUMBER(System!$C31),PlotData!O31+ Normalkraft!$E$2*$AF$1*O30,PlotData!$CB$4)</f>
        <v>5</v>
      </c>
      <c r="AS30" s="527">
        <f>IF(ISNUMBER(System!$C31),PlotData!P31+ Normalkraft!$E$2*$AF$1*P30,PlotData!$CB$4)</f>
        <v>5</v>
      </c>
      <c r="AT30" s="527">
        <f>IF(ISNUMBER(System!$C31),PlotData!Q31+ Normalkraft!$E$2*$AF$1*Q30,PlotData!$CB$4)</f>
        <v>5</v>
      </c>
      <c r="AU30" s="527">
        <f>IF(ISNUMBER(System!$C31),PlotData!R31+ Normalkraft!$E$2*$AF$1*R30,PlotData!$CB$4)</f>
        <v>5</v>
      </c>
      <c r="AV30" s="527">
        <f>IF(ISNUMBER(System!$C31),PlotData!S31+Normalkraft!$E$2* $AF$1*S30,PlotData!$CB$4)</f>
        <v>5</v>
      </c>
      <c r="AW30" s="527">
        <f>IF(ISNUMBER(System!$C31),PlotData!T31+ Normalkraft!$E$2*$AF$1*T30,PlotData!$CB$4)</f>
        <v>5</v>
      </c>
      <c r="AX30" s="527">
        <f>IF(ISNUMBER(System!$C31),PlotData!U31+Normalkraft!$E$2* $AF$1*U30,PlotData!$CB$4)</f>
        <v>5</v>
      </c>
      <c r="AY30" s="527">
        <f>IF(ISNUMBER(System!$C31),PlotData!V31+ Normalkraft!$E$2*$AF$1*V30,PlotData!$CB$4)</f>
        <v>5</v>
      </c>
      <c r="AZ30" s="527">
        <f>IF(ISNUMBER(System!$C31),PlotData!W31+ Normalkraft!$E$2*$AF$1*W30,PlotData!$CB$4)</f>
        <v>5</v>
      </c>
      <c r="BA30" s="527">
        <f>IF(ISNUMBER(System!$C31),PlotData!X31+ Normalkraft!$E$2*$AF$1*X30,PlotData!$CB$4)</f>
        <v>5</v>
      </c>
      <c r="BB30" s="562">
        <f>IF(ISNUMBER(System!$C31),PlotData!Y31+Normalkraft!$E$2*$AF$1*Y30,PlotData!$CB$4)</f>
        <v>5</v>
      </c>
      <c r="BC30" s="561">
        <f>IF(ISNUMBER(System!$C31),PlotData!Y31, PlotData!CB$4)</f>
        <v>5</v>
      </c>
      <c r="BD30" s="527">
        <f>IF(ISNUMBER(System!$C31),PlotData!O31, PlotData!$CB$4)</f>
        <v>5</v>
      </c>
      <c r="BE30" s="562">
        <f>IF(ISNUMBER(System!$C31), AR30,PlotData!$CB$4)</f>
        <v>5</v>
      </c>
    </row>
    <row r="31" spans="1:60" x14ac:dyDescent="0.25">
      <c r="A31" s="560">
        <v>29</v>
      </c>
      <c r="B31" s="576"/>
      <c r="C31" s="577"/>
      <c r="D31" s="577"/>
      <c r="E31" s="577"/>
      <c r="F31" s="577"/>
      <c r="G31" s="577"/>
      <c r="H31" s="577"/>
      <c r="I31" s="577"/>
      <c r="J31" s="577"/>
      <c r="K31" s="577"/>
      <c r="L31" s="578"/>
      <c r="N31" s="560">
        <v>29</v>
      </c>
      <c r="O31" s="561"/>
      <c r="P31" s="527"/>
      <c r="Q31" s="527"/>
      <c r="R31" s="527"/>
      <c r="S31" s="527"/>
      <c r="T31" s="527"/>
      <c r="U31" s="527"/>
      <c r="V31" s="527"/>
      <c r="W31" s="527"/>
      <c r="X31" s="527"/>
      <c r="Y31" s="562"/>
      <c r="AA31" s="575">
        <v>29</v>
      </c>
      <c r="AB31" s="561">
        <f>IF(ISNUMBER(System!$C32),PlotData!B32+ Normalkraft!$E$2*$AF$1*B31,PlotData!$CB$3)</f>
        <v>5</v>
      </c>
      <c r="AC31" s="527">
        <f>IF(ISNUMBER(System!$C32),PlotData!C32+ Normalkraft!$E$2*$AF$1*C31,PlotData!$CB$3)</f>
        <v>5</v>
      </c>
      <c r="AD31" s="527">
        <f>IF(ISNUMBER(System!$C32),PlotData!D32+ Normalkraft!$E$2*$AF$1*D31,PlotData!$CB$3)</f>
        <v>5</v>
      </c>
      <c r="AE31" s="527">
        <f>IF(ISNUMBER(System!$C32),PlotData!E32+ Normalkraft!$E$2*$AF$1*E31,PlotData!$CB$3)</f>
        <v>5</v>
      </c>
      <c r="AF31" s="527">
        <f>IF(ISNUMBER(System!$C32),PlotData!F32+Normalkraft!$E$2* $AF$1*F31,PlotData!$CB$3)</f>
        <v>5</v>
      </c>
      <c r="AG31" s="527">
        <f>IF(ISNUMBER(System!$C32),PlotData!G32+ Normalkraft!$E$2*$AF$1*G31,PlotData!$CB$3)</f>
        <v>5</v>
      </c>
      <c r="AH31" s="527">
        <f>IF(ISNUMBER(System!$C32),PlotData!H32+ Normalkraft!$E$2*$AF$1*H31,PlotData!$CB$3)</f>
        <v>5</v>
      </c>
      <c r="AI31" s="527">
        <f>IF(ISNUMBER(System!$C32),PlotData!I32+ Normalkraft!$E$2*$AF$1*I31,PlotData!$CB$3)</f>
        <v>5</v>
      </c>
      <c r="AJ31" s="527">
        <f>IF(ISNUMBER(System!$C32),PlotData!J32+ Normalkraft!$E$2*$AF$1*J31,PlotData!$CB$3)</f>
        <v>5</v>
      </c>
      <c r="AK31" s="527">
        <f>IF(ISNUMBER(System!$C32),PlotData!K32+Normalkraft!$E$2* $AF$1*K31,PlotData!$CB$3)</f>
        <v>5</v>
      </c>
      <c r="AL31" s="562">
        <f>IF(ISNUMBER(System!$C32),PlotData!L32+Normalkraft!$E$2* $AF$1*L31,PlotData!$CB$3)</f>
        <v>5</v>
      </c>
      <c r="AM31" s="561">
        <f>IF(ISNUMBER(System!$C32),PlotData!L32,PlotData!$CB$3)</f>
        <v>5</v>
      </c>
      <c r="AN31" s="527">
        <f>IF(ISNUMBER(System!$C32),PlotData!B32,PlotData!$CB$3)</f>
        <v>5</v>
      </c>
      <c r="AO31" s="444">
        <f>IF(ISNUMBER(System!$C32),AB31,PlotData!$CB$3)</f>
        <v>5</v>
      </c>
      <c r="AQ31" s="604">
        <v>29</v>
      </c>
      <c r="AR31" s="561">
        <f>IF(ISNUMBER(System!$C32),PlotData!O32+ Normalkraft!$E$2*$AF$1*O31,PlotData!$CB$4)</f>
        <v>5</v>
      </c>
      <c r="AS31" s="527">
        <f>IF(ISNUMBER(System!$C32),PlotData!P32+ Normalkraft!$E$2*$AF$1*P31,PlotData!$CB$4)</f>
        <v>5</v>
      </c>
      <c r="AT31" s="527">
        <f>IF(ISNUMBER(System!$C32),PlotData!Q32+ Normalkraft!$E$2*$AF$1*Q31,PlotData!$CB$4)</f>
        <v>5</v>
      </c>
      <c r="AU31" s="527">
        <f>IF(ISNUMBER(System!$C32),PlotData!R32+ Normalkraft!$E$2*$AF$1*R31,PlotData!$CB$4)</f>
        <v>5</v>
      </c>
      <c r="AV31" s="527">
        <f>IF(ISNUMBER(System!$C32),PlotData!S32+Normalkraft!$E$2* $AF$1*S31,PlotData!$CB$4)</f>
        <v>5</v>
      </c>
      <c r="AW31" s="527">
        <f>IF(ISNUMBER(System!$C32),PlotData!T32+ Normalkraft!$E$2*$AF$1*T31,PlotData!$CB$4)</f>
        <v>5</v>
      </c>
      <c r="AX31" s="527">
        <f>IF(ISNUMBER(System!$C32),PlotData!U32+Normalkraft!$E$2* $AF$1*U31,PlotData!$CB$4)</f>
        <v>5</v>
      </c>
      <c r="AY31" s="527">
        <f>IF(ISNUMBER(System!$C32),PlotData!V32+ Normalkraft!$E$2*$AF$1*V31,PlotData!$CB$4)</f>
        <v>5</v>
      </c>
      <c r="AZ31" s="527">
        <f>IF(ISNUMBER(System!$C32),PlotData!W32+ Normalkraft!$E$2*$AF$1*W31,PlotData!$CB$4)</f>
        <v>5</v>
      </c>
      <c r="BA31" s="527">
        <f>IF(ISNUMBER(System!$C32),PlotData!X32+ Normalkraft!$E$2*$AF$1*X31,PlotData!$CB$4)</f>
        <v>5</v>
      </c>
      <c r="BB31" s="562">
        <f>IF(ISNUMBER(System!$C32),PlotData!Y32+Normalkraft!$E$2*$AF$1*Y31,PlotData!$CB$4)</f>
        <v>5</v>
      </c>
      <c r="BC31" s="561">
        <f>IF(ISNUMBER(System!$C32),PlotData!Y32, PlotData!CB$4)</f>
        <v>5</v>
      </c>
      <c r="BD31" s="527">
        <f>IF(ISNUMBER(System!$C32),PlotData!O32, PlotData!$CB$4)</f>
        <v>5</v>
      </c>
      <c r="BE31" s="562">
        <f>IF(ISNUMBER(System!$C32), AR31,PlotData!$CB$4)</f>
        <v>5</v>
      </c>
    </row>
    <row r="32" spans="1:60" x14ac:dyDescent="0.25">
      <c r="A32" s="560">
        <v>30</v>
      </c>
      <c r="B32" s="576"/>
      <c r="C32" s="577"/>
      <c r="D32" s="577"/>
      <c r="E32" s="577"/>
      <c r="F32" s="577"/>
      <c r="G32" s="577"/>
      <c r="H32" s="577"/>
      <c r="I32" s="577"/>
      <c r="J32" s="577"/>
      <c r="K32" s="577"/>
      <c r="L32" s="578"/>
      <c r="N32" s="560">
        <v>30</v>
      </c>
      <c r="O32" s="561"/>
      <c r="P32" s="527"/>
      <c r="Q32" s="527"/>
      <c r="R32" s="527"/>
      <c r="S32" s="527"/>
      <c r="T32" s="527"/>
      <c r="U32" s="527"/>
      <c r="V32" s="527"/>
      <c r="W32" s="527"/>
      <c r="X32" s="527"/>
      <c r="Y32" s="562"/>
      <c r="AA32" s="575">
        <v>30</v>
      </c>
      <c r="AB32" s="561">
        <f>IF(ISNUMBER(System!$C33),PlotData!B33+ Normalkraft!$E$2*$AF$1*B32,PlotData!$CB$3)</f>
        <v>5</v>
      </c>
      <c r="AC32" s="527">
        <f>IF(ISNUMBER(System!$C33),PlotData!C33+ Normalkraft!$E$2*$AF$1*C32,PlotData!$CB$3)</f>
        <v>5</v>
      </c>
      <c r="AD32" s="527">
        <f>IF(ISNUMBER(System!$C33),PlotData!D33+ Normalkraft!$E$2*$AF$1*D32,PlotData!$CB$3)</f>
        <v>5</v>
      </c>
      <c r="AE32" s="527">
        <f>IF(ISNUMBER(System!$C33),PlotData!E33+ Normalkraft!$E$2*$AF$1*E32,PlotData!$CB$3)</f>
        <v>5</v>
      </c>
      <c r="AF32" s="527">
        <f>IF(ISNUMBER(System!$C33),PlotData!F33+Normalkraft!$E$2* $AF$1*F32,PlotData!$CB$3)</f>
        <v>5</v>
      </c>
      <c r="AG32" s="527">
        <f>IF(ISNUMBER(System!$C33),PlotData!G33+ Normalkraft!$E$2*$AF$1*G32,PlotData!$CB$3)</f>
        <v>5</v>
      </c>
      <c r="AH32" s="527">
        <f>IF(ISNUMBER(System!$C33),PlotData!H33+ Normalkraft!$E$2*$AF$1*H32,PlotData!$CB$3)</f>
        <v>5</v>
      </c>
      <c r="AI32" s="527">
        <f>IF(ISNUMBER(System!$C33),PlotData!I33+ Normalkraft!$E$2*$AF$1*I32,PlotData!$CB$3)</f>
        <v>5</v>
      </c>
      <c r="AJ32" s="527">
        <f>IF(ISNUMBER(System!$C33),PlotData!J33+ Normalkraft!$E$2*$AF$1*J32,PlotData!$CB$3)</f>
        <v>5</v>
      </c>
      <c r="AK32" s="527">
        <f>IF(ISNUMBER(System!$C33),PlotData!K33+Normalkraft!$E$2* $AF$1*K32,PlotData!$CB$3)</f>
        <v>5</v>
      </c>
      <c r="AL32" s="562">
        <f>IF(ISNUMBER(System!$C33),PlotData!L33+Normalkraft!$E$2* $AF$1*L32,PlotData!$CB$3)</f>
        <v>5</v>
      </c>
      <c r="AM32" s="561">
        <f>IF(ISNUMBER(System!$C33),PlotData!L33,PlotData!$CB$3)</f>
        <v>5</v>
      </c>
      <c r="AN32" s="527">
        <f>IF(ISNUMBER(System!$C33),PlotData!B33,PlotData!$CB$3)</f>
        <v>5</v>
      </c>
      <c r="AO32" s="444">
        <f>IF(ISNUMBER(System!$C33),AB32,PlotData!$CB$3)</f>
        <v>5</v>
      </c>
      <c r="AQ32" s="604">
        <v>30</v>
      </c>
      <c r="AR32" s="561">
        <f>IF(ISNUMBER(System!$C33),PlotData!O33+ Normalkraft!$E$2*$AF$1*O32,PlotData!$CB$4)</f>
        <v>5</v>
      </c>
      <c r="AS32" s="527">
        <f>IF(ISNUMBER(System!$C33),PlotData!P33+ Normalkraft!$E$2*$AF$1*P32,PlotData!$CB$4)</f>
        <v>5</v>
      </c>
      <c r="AT32" s="527">
        <f>IF(ISNUMBER(System!$C33),PlotData!Q33+ Normalkraft!$E$2*$AF$1*Q32,PlotData!$CB$4)</f>
        <v>5</v>
      </c>
      <c r="AU32" s="527">
        <f>IF(ISNUMBER(System!$C33),PlotData!R33+ Normalkraft!$E$2*$AF$1*R32,PlotData!$CB$4)</f>
        <v>5</v>
      </c>
      <c r="AV32" s="527">
        <f>IF(ISNUMBER(System!$C33),PlotData!S33+Normalkraft!$E$2* $AF$1*S32,PlotData!$CB$4)</f>
        <v>5</v>
      </c>
      <c r="AW32" s="527">
        <f>IF(ISNUMBER(System!$C33),PlotData!T33+ Normalkraft!$E$2*$AF$1*T32,PlotData!$CB$4)</f>
        <v>5</v>
      </c>
      <c r="AX32" s="527">
        <f>IF(ISNUMBER(System!$C33),PlotData!U33+Normalkraft!$E$2* $AF$1*U32,PlotData!$CB$4)</f>
        <v>5</v>
      </c>
      <c r="AY32" s="527">
        <f>IF(ISNUMBER(System!$C33),PlotData!V33+ Normalkraft!$E$2*$AF$1*V32,PlotData!$CB$4)</f>
        <v>5</v>
      </c>
      <c r="AZ32" s="527">
        <f>IF(ISNUMBER(System!$C33),PlotData!W33+ Normalkraft!$E$2*$AF$1*W32,PlotData!$CB$4)</f>
        <v>5</v>
      </c>
      <c r="BA32" s="527">
        <f>IF(ISNUMBER(System!$C33),PlotData!X33+ Normalkraft!$E$2*$AF$1*X32,PlotData!$CB$4)</f>
        <v>5</v>
      </c>
      <c r="BB32" s="562">
        <f>IF(ISNUMBER(System!$C33),PlotData!Y33+Normalkraft!$E$2*$AF$1*Y32,PlotData!$CB$4)</f>
        <v>5</v>
      </c>
      <c r="BC32" s="561">
        <f>IF(ISNUMBER(System!$C33),PlotData!Y33, PlotData!CB$4)</f>
        <v>5</v>
      </c>
      <c r="BD32" s="527">
        <f>IF(ISNUMBER(System!$C33),PlotData!O33, PlotData!$CB$4)</f>
        <v>5</v>
      </c>
      <c r="BE32" s="562">
        <f>IF(ISNUMBER(System!$C33), AR32,PlotData!$CB$4)</f>
        <v>5</v>
      </c>
    </row>
    <row r="33" spans="1:57" x14ac:dyDescent="0.25">
      <c r="A33" s="560">
        <v>31</v>
      </c>
      <c r="B33" s="576"/>
      <c r="C33" s="577"/>
      <c r="D33" s="577"/>
      <c r="E33" s="577"/>
      <c r="F33" s="577"/>
      <c r="G33" s="577"/>
      <c r="H33" s="577"/>
      <c r="I33" s="577"/>
      <c r="J33" s="577"/>
      <c r="K33" s="577"/>
      <c r="L33" s="578"/>
      <c r="N33" s="560">
        <v>31</v>
      </c>
      <c r="O33" s="561"/>
      <c r="P33" s="527"/>
      <c r="Q33" s="527"/>
      <c r="R33" s="527"/>
      <c r="S33" s="527"/>
      <c r="T33" s="527"/>
      <c r="U33" s="527"/>
      <c r="V33" s="527"/>
      <c r="W33" s="527"/>
      <c r="X33" s="527"/>
      <c r="Y33" s="562"/>
      <c r="AA33" s="575">
        <v>31</v>
      </c>
      <c r="AB33" s="561">
        <f>IF(ISNUMBER(System!$C34),PlotData!B34+ Normalkraft!$E$2*$AF$1*B33,PlotData!$CB$3)</f>
        <v>5</v>
      </c>
      <c r="AC33" s="527">
        <f>IF(ISNUMBER(System!$C34),PlotData!C34+ Normalkraft!$E$2*$AF$1*C33,PlotData!$CB$3)</f>
        <v>5</v>
      </c>
      <c r="AD33" s="527">
        <f>IF(ISNUMBER(System!$C34),PlotData!D34+ Normalkraft!$E$2*$AF$1*D33,PlotData!$CB$3)</f>
        <v>5</v>
      </c>
      <c r="AE33" s="527">
        <f>IF(ISNUMBER(System!$C34),PlotData!E34+ Normalkraft!$E$2*$AF$1*E33,PlotData!$CB$3)</f>
        <v>5</v>
      </c>
      <c r="AF33" s="527">
        <f>IF(ISNUMBER(System!$C34),PlotData!F34+Normalkraft!$E$2* $AF$1*F33,PlotData!$CB$3)</f>
        <v>5</v>
      </c>
      <c r="AG33" s="527">
        <f>IF(ISNUMBER(System!$C34),PlotData!G34+ Normalkraft!$E$2*$AF$1*G33,PlotData!$CB$3)</f>
        <v>5</v>
      </c>
      <c r="AH33" s="527">
        <f>IF(ISNUMBER(System!$C34),PlotData!H34+ Normalkraft!$E$2*$AF$1*H33,PlotData!$CB$3)</f>
        <v>5</v>
      </c>
      <c r="AI33" s="527">
        <f>IF(ISNUMBER(System!$C34),PlotData!I34+ Normalkraft!$E$2*$AF$1*I33,PlotData!$CB$3)</f>
        <v>5</v>
      </c>
      <c r="AJ33" s="527">
        <f>IF(ISNUMBER(System!$C34),PlotData!J34+ Normalkraft!$E$2*$AF$1*J33,PlotData!$CB$3)</f>
        <v>5</v>
      </c>
      <c r="AK33" s="527">
        <f>IF(ISNUMBER(System!$C34),PlotData!K34+Normalkraft!$E$2* $AF$1*K33,PlotData!$CB$3)</f>
        <v>5</v>
      </c>
      <c r="AL33" s="562">
        <f>IF(ISNUMBER(System!$C34),PlotData!L34+Normalkraft!$E$2* $AF$1*L33,PlotData!$CB$3)</f>
        <v>5</v>
      </c>
      <c r="AM33" s="561">
        <f>IF(ISNUMBER(System!$C34),PlotData!L34,PlotData!$CB$3)</f>
        <v>5</v>
      </c>
      <c r="AN33" s="527">
        <f>IF(ISNUMBER(System!$C34),PlotData!B34,PlotData!$CB$3)</f>
        <v>5</v>
      </c>
      <c r="AO33" s="444">
        <f>IF(ISNUMBER(System!$C34),AB33,PlotData!$CB$3)</f>
        <v>5</v>
      </c>
      <c r="AQ33" s="604">
        <v>31</v>
      </c>
      <c r="AR33" s="561">
        <f>IF(ISNUMBER(System!$C34),PlotData!O34+ Normalkraft!$E$2*$AF$1*O33,PlotData!$CB$4)</f>
        <v>5</v>
      </c>
      <c r="AS33" s="527">
        <f>IF(ISNUMBER(System!$C34),PlotData!P34+ Normalkraft!$E$2*$AF$1*P33,PlotData!$CB$4)</f>
        <v>5</v>
      </c>
      <c r="AT33" s="527">
        <f>IF(ISNUMBER(System!$C34),PlotData!Q34+ Normalkraft!$E$2*$AF$1*Q33,PlotData!$CB$4)</f>
        <v>5</v>
      </c>
      <c r="AU33" s="527">
        <f>IF(ISNUMBER(System!$C34),PlotData!R34+ Normalkraft!$E$2*$AF$1*R33,PlotData!$CB$4)</f>
        <v>5</v>
      </c>
      <c r="AV33" s="527">
        <f>IF(ISNUMBER(System!$C34),PlotData!S34+Normalkraft!$E$2* $AF$1*S33,PlotData!$CB$4)</f>
        <v>5</v>
      </c>
      <c r="AW33" s="527">
        <f>IF(ISNUMBER(System!$C34),PlotData!T34+ Normalkraft!$E$2*$AF$1*T33,PlotData!$CB$4)</f>
        <v>5</v>
      </c>
      <c r="AX33" s="527">
        <f>IF(ISNUMBER(System!$C34),PlotData!U34+Normalkraft!$E$2* $AF$1*U33,PlotData!$CB$4)</f>
        <v>5</v>
      </c>
      <c r="AY33" s="527">
        <f>IF(ISNUMBER(System!$C34),PlotData!V34+ Normalkraft!$E$2*$AF$1*V33,PlotData!$CB$4)</f>
        <v>5</v>
      </c>
      <c r="AZ33" s="527">
        <f>IF(ISNUMBER(System!$C34),PlotData!W34+ Normalkraft!$E$2*$AF$1*W33,PlotData!$CB$4)</f>
        <v>5</v>
      </c>
      <c r="BA33" s="527">
        <f>IF(ISNUMBER(System!$C34),PlotData!X34+ Normalkraft!$E$2*$AF$1*X33,PlotData!$CB$4)</f>
        <v>5</v>
      </c>
      <c r="BB33" s="562">
        <f>IF(ISNUMBER(System!$C34),PlotData!Y34+Normalkraft!$E$2*$AF$1*Y33,PlotData!$CB$4)</f>
        <v>5</v>
      </c>
      <c r="BC33" s="561">
        <f>IF(ISNUMBER(System!$C34),PlotData!Y34, PlotData!CB$4)</f>
        <v>5</v>
      </c>
      <c r="BD33" s="527">
        <f>IF(ISNUMBER(System!$C34),PlotData!O34, PlotData!$CB$4)</f>
        <v>5</v>
      </c>
      <c r="BE33" s="562">
        <f>IF(ISNUMBER(System!$C34), AR33,PlotData!$CB$4)</f>
        <v>5</v>
      </c>
    </row>
    <row r="34" spans="1:57" x14ac:dyDescent="0.25">
      <c r="A34" s="560">
        <v>32</v>
      </c>
      <c r="B34" s="576"/>
      <c r="C34" s="577"/>
      <c r="D34" s="577"/>
      <c r="E34" s="577"/>
      <c r="F34" s="577"/>
      <c r="G34" s="577"/>
      <c r="H34" s="577"/>
      <c r="I34" s="577"/>
      <c r="J34" s="577"/>
      <c r="K34" s="577"/>
      <c r="L34" s="578"/>
      <c r="N34" s="560">
        <v>32</v>
      </c>
      <c r="O34" s="561"/>
      <c r="P34" s="527"/>
      <c r="Q34" s="527"/>
      <c r="R34" s="527"/>
      <c r="S34" s="527"/>
      <c r="T34" s="527"/>
      <c r="U34" s="527"/>
      <c r="V34" s="527"/>
      <c r="W34" s="527"/>
      <c r="X34" s="527"/>
      <c r="Y34" s="562"/>
      <c r="AA34" s="575">
        <v>32</v>
      </c>
      <c r="AB34" s="561">
        <f>IF(ISNUMBER(System!$C35),PlotData!B35+ Normalkraft!$E$2*$AF$1*B34,PlotData!$CB$3)</f>
        <v>5</v>
      </c>
      <c r="AC34" s="527">
        <f>IF(ISNUMBER(System!$C35),PlotData!C35+ Normalkraft!$E$2*$AF$1*C34,PlotData!$CB$3)</f>
        <v>5</v>
      </c>
      <c r="AD34" s="527">
        <f>IF(ISNUMBER(System!$C35),PlotData!D35+ Normalkraft!$E$2*$AF$1*D34,PlotData!$CB$3)</f>
        <v>5</v>
      </c>
      <c r="AE34" s="527">
        <f>IF(ISNUMBER(System!$C35),PlotData!E35+ Normalkraft!$E$2*$AF$1*E34,PlotData!$CB$3)</f>
        <v>5</v>
      </c>
      <c r="AF34" s="527">
        <f>IF(ISNUMBER(System!$C35),PlotData!F35+Normalkraft!$E$2* $AF$1*F34,PlotData!$CB$3)</f>
        <v>5</v>
      </c>
      <c r="AG34" s="527">
        <f>IF(ISNUMBER(System!$C35),PlotData!G35+ Normalkraft!$E$2*$AF$1*G34,PlotData!$CB$3)</f>
        <v>5</v>
      </c>
      <c r="AH34" s="527">
        <f>IF(ISNUMBER(System!$C35),PlotData!H35+ Normalkraft!$E$2*$AF$1*H34,PlotData!$CB$3)</f>
        <v>5</v>
      </c>
      <c r="AI34" s="527">
        <f>IF(ISNUMBER(System!$C35),PlotData!I35+ Normalkraft!$E$2*$AF$1*I34,PlotData!$CB$3)</f>
        <v>5</v>
      </c>
      <c r="AJ34" s="527">
        <f>IF(ISNUMBER(System!$C35),PlotData!J35+ Normalkraft!$E$2*$AF$1*J34,PlotData!$CB$3)</f>
        <v>5</v>
      </c>
      <c r="AK34" s="527">
        <f>IF(ISNUMBER(System!$C35),PlotData!K35+Normalkraft!$E$2* $AF$1*K34,PlotData!$CB$3)</f>
        <v>5</v>
      </c>
      <c r="AL34" s="562">
        <f>IF(ISNUMBER(System!$C35),PlotData!L35+Normalkraft!$E$2* $AF$1*L34,PlotData!$CB$3)</f>
        <v>5</v>
      </c>
      <c r="AM34" s="561">
        <f>IF(ISNUMBER(System!$C35),PlotData!L35,PlotData!$CB$3)</f>
        <v>5</v>
      </c>
      <c r="AN34" s="527">
        <f>IF(ISNUMBER(System!$C35),PlotData!B35,PlotData!$CB$3)</f>
        <v>5</v>
      </c>
      <c r="AO34" s="444">
        <f>IF(ISNUMBER(System!$C35),AB34,PlotData!$CB$3)</f>
        <v>5</v>
      </c>
      <c r="AQ34" s="604">
        <v>32</v>
      </c>
      <c r="AR34" s="561">
        <f>IF(ISNUMBER(System!$C35),PlotData!O35+ Normalkraft!$E$2*$AF$1*O34,PlotData!$CB$4)</f>
        <v>5</v>
      </c>
      <c r="AS34" s="527">
        <f>IF(ISNUMBER(System!$C35),PlotData!P35+ Normalkraft!$E$2*$AF$1*P34,PlotData!$CB$4)</f>
        <v>5</v>
      </c>
      <c r="AT34" s="527">
        <f>IF(ISNUMBER(System!$C35),PlotData!Q35+ Normalkraft!$E$2*$AF$1*Q34,PlotData!$CB$4)</f>
        <v>5</v>
      </c>
      <c r="AU34" s="527">
        <f>IF(ISNUMBER(System!$C35),PlotData!R35+ Normalkraft!$E$2*$AF$1*R34,PlotData!$CB$4)</f>
        <v>5</v>
      </c>
      <c r="AV34" s="527">
        <f>IF(ISNUMBER(System!$C35),PlotData!S35+Normalkraft!$E$2* $AF$1*S34,PlotData!$CB$4)</f>
        <v>5</v>
      </c>
      <c r="AW34" s="527">
        <f>IF(ISNUMBER(System!$C35),PlotData!T35+ Normalkraft!$E$2*$AF$1*T34,PlotData!$CB$4)</f>
        <v>5</v>
      </c>
      <c r="AX34" s="527">
        <f>IF(ISNUMBER(System!$C35),PlotData!U35+Normalkraft!$E$2* $AF$1*U34,PlotData!$CB$4)</f>
        <v>5</v>
      </c>
      <c r="AY34" s="527">
        <f>IF(ISNUMBER(System!$C35),PlotData!V35+ Normalkraft!$E$2*$AF$1*V34,PlotData!$CB$4)</f>
        <v>5</v>
      </c>
      <c r="AZ34" s="527">
        <f>IF(ISNUMBER(System!$C35),PlotData!W35+ Normalkraft!$E$2*$AF$1*W34,PlotData!$CB$4)</f>
        <v>5</v>
      </c>
      <c r="BA34" s="527">
        <f>IF(ISNUMBER(System!$C35),PlotData!X35+ Normalkraft!$E$2*$AF$1*X34,PlotData!$CB$4)</f>
        <v>5</v>
      </c>
      <c r="BB34" s="562">
        <f>IF(ISNUMBER(System!$C35),PlotData!Y35+Normalkraft!$E$2*$AF$1*Y34,PlotData!$CB$4)</f>
        <v>5</v>
      </c>
      <c r="BC34" s="561">
        <f>IF(ISNUMBER(System!$C35),PlotData!Y35, PlotData!CB$4)</f>
        <v>5</v>
      </c>
      <c r="BD34" s="527">
        <f>IF(ISNUMBER(System!$C35),PlotData!O35, PlotData!$CB$4)</f>
        <v>5</v>
      </c>
      <c r="BE34" s="562">
        <f>IF(ISNUMBER(System!$C35), AR34,PlotData!$CB$4)</f>
        <v>5</v>
      </c>
    </row>
    <row r="35" spans="1:57" x14ac:dyDescent="0.25">
      <c r="A35" s="560">
        <v>33</v>
      </c>
      <c r="B35" s="576"/>
      <c r="C35" s="577"/>
      <c r="D35" s="577"/>
      <c r="E35" s="577"/>
      <c r="F35" s="577"/>
      <c r="G35" s="577"/>
      <c r="H35" s="577"/>
      <c r="I35" s="577"/>
      <c r="J35" s="577"/>
      <c r="K35" s="577"/>
      <c r="L35" s="578"/>
      <c r="N35" s="560">
        <v>33</v>
      </c>
      <c r="O35" s="561"/>
      <c r="P35" s="527"/>
      <c r="Q35" s="527"/>
      <c r="R35" s="527"/>
      <c r="S35" s="527"/>
      <c r="T35" s="527"/>
      <c r="U35" s="527"/>
      <c r="V35" s="527"/>
      <c r="W35" s="527"/>
      <c r="X35" s="527"/>
      <c r="Y35" s="562"/>
      <c r="AA35" s="575">
        <v>33</v>
      </c>
      <c r="AB35" s="561">
        <f>IF(ISNUMBER(System!$C36),PlotData!B36+ Normalkraft!$E$2*$AF$1*B35,PlotData!$CB$3)</f>
        <v>5</v>
      </c>
      <c r="AC35" s="527">
        <f>IF(ISNUMBER(System!$C36),PlotData!C36+ Normalkraft!$E$2*$AF$1*C35,PlotData!$CB$3)</f>
        <v>5</v>
      </c>
      <c r="AD35" s="527">
        <f>IF(ISNUMBER(System!$C36),PlotData!D36+ Normalkraft!$E$2*$AF$1*D35,PlotData!$CB$3)</f>
        <v>5</v>
      </c>
      <c r="AE35" s="527">
        <f>IF(ISNUMBER(System!$C36),PlotData!E36+ Normalkraft!$E$2*$AF$1*E35,PlotData!$CB$3)</f>
        <v>5</v>
      </c>
      <c r="AF35" s="527">
        <f>IF(ISNUMBER(System!$C36),PlotData!F36+Normalkraft!$E$2* $AF$1*F35,PlotData!$CB$3)</f>
        <v>5</v>
      </c>
      <c r="AG35" s="527">
        <f>IF(ISNUMBER(System!$C36),PlotData!G36+ Normalkraft!$E$2*$AF$1*G35,PlotData!$CB$3)</f>
        <v>5</v>
      </c>
      <c r="AH35" s="527">
        <f>IF(ISNUMBER(System!$C36),PlotData!H36+ Normalkraft!$E$2*$AF$1*H35,PlotData!$CB$3)</f>
        <v>5</v>
      </c>
      <c r="AI35" s="527">
        <f>IF(ISNUMBER(System!$C36),PlotData!I36+ Normalkraft!$E$2*$AF$1*I35,PlotData!$CB$3)</f>
        <v>5</v>
      </c>
      <c r="AJ35" s="527">
        <f>IF(ISNUMBER(System!$C36),PlotData!J36+ Normalkraft!$E$2*$AF$1*J35,PlotData!$CB$3)</f>
        <v>5</v>
      </c>
      <c r="AK35" s="527">
        <f>IF(ISNUMBER(System!$C36),PlotData!K36+Normalkraft!$E$2* $AF$1*K35,PlotData!$CB$3)</f>
        <v>5</v>
      </c>
      <c r="AL35" s="562">
        <f>IF(ISNUMBER(System!$C36),PlotData!L36+Normalkraft!$E$2* $AF$1*L35,PlotData!$CB$3)</f>
        <v>5</v>
      </c>
      <c r="AM35" s="561">
        <f>IF(ISNUMBER(System!$C36),PlotData!L36,PlotData!$CB$3)</f>
        <v>5</v>
      </c>
      <c r="AN35" s="527">
        <f>IF(ISNUMBER(System!$C36),PlotData!B36,PlotData!$CB$3)</f>
        <v>5</v>
      </c>
      <c r="AO35" s="444">
        <f>IF(ISNUMBER(System!$C36),AB35,PlotData!$CB$3)</f>
        <v>5</v>
      </c>
      <c r="AQ35" s="604">
        <v>33</v>
      </c>
      <c r="AR35" s="561">
        <f>IF(ISNUMBER(System!$C36),PlotData!O36+ Normalkraft!$E$2*$AF$1*O35,PlotData!$CB$4)</f>
        <v>5</v>
      </c>
      <c r="AS35" s="527">
        <f>IF(ISNUMBER(System!$C36),PlotData!P36+ Normalkraft!$E$2*$AF$1*P35,PlotData!$CB$4)</f>
        <v>5</v>
      </c>
      <c r="AT35" s="527">
        <f>IF(ISNUMBER(System!$C36),PlotData!Q36+ Normalkraft!$E$2*$AF$1*Q35,PlotData!$CB$4)</f>
        <v>5</v>
      </c>
      <c r="AU35" s="527">
        <f>IF(ISNUMBER(System!$C36),PlotData!R36+ Normalkraft!$E$2*$AF$1*R35,PlotData!$CB$4)</f>
        <v>5</v>
      </c>
      <c r="AV35" s="527">
        <f>IF(ISNUMBER(System!$C36),PlotData!S36+Normalkraft!$E$2* $AF$1*S35,PlotData!$CB$4)</f>
        <v>5</v>
      </c>
      <c r="AW35" s="527">
        <f>IF(ISNUMBER(System!$C36),PlotData!T36+ Normalkraft!$E$2*$AF$1*T35,PlotData!$CB$4)</f>
        <v>5</v>
      </c>
      <c r="AX35" s="527">
        <f>IF(ISNUMBER(System!$C36),PlotData!U36+Normalkraft!$E$2* $AF$1*U35,PlotData!$CB$4)</f>
        <v>5</v>
      </c>
      <c r="AY35" s="527">
        <f>IF(ISNUMBER(System!$C36),PlotData!V36+ Normalkraft!$E$2*$AF$1*V35,PlotData!$CB$4)</f>
        <v>5</v>
      </c>
      <c r="AZ35" s="527">
        <f>IF(ISNUMBER(System!$C36),PlotData!W36+ Normalkraft!$E$2*$AF$1*W35,PlotData!$CB$4)</f>
        <v>5</v>
      </c>
      <c r="BA35" s="527">
        <f>IF(ISNUMBER(System!$C36),PlotData!X36+ Normalkraft!$E$2*$AF$1*X35,PlotData!$CB$4)</f>
        <v>5</v>
      </c>
      <c r="BB35" s="562">
        <f>IF(ISNUMBER(System!$C36),PlotData!Y36+Normalkraft!$E$2*$AF$1*Y35,PlotData!$CB$4)</f>
        <v>5</v>
      </c>
      <c r="BC35" s="561">
        <f>IF(ISNUMBER(System!$C36),PlotData!Y36, PlotData!CB$4)</f>
        <v>5</v>
      </c>
      <c r="BD35" s="527">
        <f>IF(ISNUMBER(System!$C36),PlotData!O36, PlotData!$CB$4)</f>
        <v>5</v>
      </c>
      <c r="BE35" s="562">
        <f>IF(ISNUMBER(System!$C36), AR35,PlotData!$CB$4)</f>
        <v>5</v>
      </c>
    </row>
    <row r="36" spans="1:57" x14ac:dyDescent="0.25">
      <c r="A36" s="560">
        <v>34</v>
      </c>
      <c r="B36" s="576"/>
      <c r="C36" s="577"/>
      <c r="D36" s="577"/>
      <c r="E36" s="577"/>
      <c r="F36" s="577"/>
      <c r="G36" s="577"/>
      <c r="H36" s="577"/>
      <c r="I36" s="577"/>
      <c r="J36" s="577"/>
      <c r="K36" s="577"/>
      <c r="L36" s="578"/>
      <c r="N36" s="560">
        <v>34</v>
      </c>
      <c r="O36" s="561"/>
      <c r="P36" s="527"/>
      <c r="Q36" s="527"/>
      <c r="R36" s="527"/>
      <c r="S36" s="527"/>
      <c r="T36" s="527"/>
      <c r="U36" s="527"/>
      <c r="V36" s="527"/>
      <c r="W36" s="527"/>
      <c r="X36" s="527"/>
      <c r="Y36" s="562"/>
      <c r="AA36" s="575">
        <v>34</v>
      </c>
      <c r="AB36" s="561">
        <f>IF(ISNUMBER(System!$C37),PlotData!B37+ Normalkraft!$E$2*$AF$1*B36,PlotData!$CB$3)</f>
        <v>5</v>
      </c>
      <c r="AC36" s="527">
        <f>IF(ISNUMBER(System!$C37),PlotData!C37+ Normalkraft!$E$2*$AF$1*C36,PlotData!$CB$3)</f>
        <v>5</v>
      </c>
      <c r="AD36" s="527">
        <f>IF(ISNUMBER(System!$C37),PlotData!D37+ Normalkraft!$E$2*$AF$1*D36,PlotData!$CB$3)</f>
        <v>5</v>
      </c>
      <c r="AE36" s="527">
        <f>IF(ISNUMBER(System!$C37),PlotData!E37+ Normalkraft!$E$2*$AF$1*E36,PlotData!$CB$3)</f>
        <v>5</v>
      </c>
      <c r="AF36" s="527">
        <f>IF(ISNUMBER(System!$C37),PlotData!F37+Normalkraft!$E$2* $AF$1*F36,PlotData!$CB$3)</f>
        <v>5</v>
      </c>
      <c r="AG36" s="527">
        <f>IF(ISNUMBER(System!$C37),PlotData!G37+ Normalkraft!$E$2*$AF$1*G36,PlotData!$CB$3)</f>
        <v>5</v>
      </c>
      <c r="AH36" s="527">
        <f>IF(ISNUMBER(System!$C37),PlotData!H37+ Normalkraft!$E$2*$AF$1*H36,PlotData!$CB$3)</f>
        <v>5</v>
      </c>
      <c r="AI36" s="527">
        <f>IF(ISNUMBER(System!$C37),PlotData!I37+ Normalkraft!$E$2*$AF$1*I36,PlotData!$CB$3)</f>
        <v>5</v>
      </c>
      <c r="AJ36" s="527">
        <f>IF(ISNUMBER(System!$C37),PlotData!J37+ Normalkraft!$E$2*$AF$1*J36,PlotData!$CB$3)</f>
        <v>5</v>
      </c>
      <c r="AK36" s="527">
        <f>IF(ISNUMBER(System!$C37),PlotData!K37+Normalkraft!$E$2* $AF$1*K36,PlotData!$CB$3)</f>
        <v>5</v>
      </c>
      <c r="AL36" s="562">
        <f>IF(ISNUMBER(System!$C37),PlotData!L37+Normalkraft!$E$2* $AF$1*L36,PlotData!$CB$3)</f>
        <v>5</v>
      </c>
      <c r="AM36" s="561">
        <f>IF(ISNUMBER(System!$C37),PlotData!L37,PlotData!$CB$3)</f>
        <v>5</v>
      </c>
      <c r="AN36" s="527">
        <f>IF(ISNUMBER(System!$C37),PlotData!B37,PlotData!$CB$3)</f>
        <v>5</v>
      </c>
      <c r="AO36" s="444">
        <f>IF(ISNUMBER(System!$C37),AB36,PlotData!$CB$3)</f>
        <v>5</v>
      </c>
      <c r="AQ36" s="604">
        <v>34</v>
      </c>
      <c r="AR36" s="561">
        <f>IF(ISNUMBER(System!$C37),PlotData!O37+ Normalkraft!$E$2*$AF$1*O36,PlotData!$CB$4)</f>
        <v>5</v>
      </c>
      <c r="AS36" s="527">
        <f>IF(ISNUMBER(System!$C37),PlotData!P37+ Normalkraft!$E$2*$AF$1*P36,PlotData!$CB$4)</f>
        <v>5</v>
      </c>
      <c r="AT36" s="527">
        <f>IF(ISNUMBER(System!$C37),PlotData!Q37+ Normalkraft!$E$2*$AF$1*Q36,PlotData!$CB$4)</f>
        <v>5</v>
      </c>
      <c r="AU36" s="527">
        <f>IF(ISNUMBER(System!$C37),PlotData!R37+ Normalkraft!$E$2*$AF$1*R36,PlotData!$CB$4)</f>
        <v>5</v>
      </c>
      <c r="AV36" s="527">
        <f>IF(ISNUMBER(System!$C37),PlotData!S37+Normalkraft!$E$2* $AF$1*S36,PlotData!$CB$4)</f>
        <v>5</v>
      </c>
      <c r="AW36" s="527">
        <f>IF(ISNUMBER(System!$C37),PlotData!T37+ Normalkraft!$E$2*$AF$1*T36,PlotData!$CB$4)</f>
        <v>5</v>
      </c>
      <c r="AX36" s="527">
        <f>IF(ISNUMBER(System!$C37),PlotData!U37+Normalkraft!$E$2* $AF$1*U36,PlotData!$CB$4)</f>
        <v>5</v>
      </c>
      <c r="AY36" s="527">
        <f>IF(ISNUMBER(System!$C37),PlotData!V37+ Normalkraft!$E$2*$AF$1*V36,PlotData!$CB$4)</f>
        <v>5</v>
      </c>
      <c r="AZ36" s="527">
        <f>IF(ISNUMBER(System!$C37),PlotData!W37+ Normalkraft!$E$2*$AF$1*W36,PlotData!$CB$4)</f>
        <v>5</v>
      </c>
      <c r="BA36" s="527">
        <f>IF(ISNUMBER(System!$C37),PlotData!X37+ Normalkraft!$E$2*$AF$1*X36,PlotData!$CB$4)</f>
        <v>5</v>
      </c>
      <c r="BB36" s="562">
        <f>IF(ISNUMBER(System!$C37),PlotData!Y37+Normalkraft!$E$2*$AF$1*Y36,PlotData!$CB$4)</f>
        <v>5</v>
      </c>
      <c r="BC36" s="561">
        <f>IF(ISNUMBER(System!$C37),PlotData!Y37, PlotData!CB$4)</f>
        <v>5</v>
      </c>
      <c r="BD36" s="527">
        <f>IF(ISNUMBER(System!$C37),PlotData!O37, PlotData!$CB$4)</f>
        <v>5</v>
      </c>
      <c r="BE36" s="562">
        <f>IF(ISNUMBER(System!$C37), AR36,PlotData!$CB$4)</f>
        <v>5</v>
      </c>
    </row>
    <row r="37" spans="1:57" x14ac:dyDescent="0.25">
      <c r="A37" s="560">
        <v>35</v>
      </c>
      <c r="B37" s="576"/>
      <c r="C37" s="577"/>
      <c r="D37" s="577"/>
      <c r="E37" s="577"/>
      <c r="F37" s="577"/>
      <c r="G37" s="577"/>
      <c r="H37" s="577"/>
      <c r="I37" s="577"/>
      <c r="J37" s="577"/>
      <c r="K37" s="577"/>
      <c r="L37" s="578"/>
      <c r="N37" s="560">
        <v>35</v>
      </c>
      <c r="O37" s="561"/>
      <c r="P37" s="527"/>
      <c r="Q37" s="527"/>
      <c r="R37" s="527"/>
      <c r="S37" s="527"/>
      <c r="T37" s="527"/>
      <c r="U37" s="527"/>
      <c r="V37" s="527"/>
      <c r="W37" s="527"/>
      <c r="X37" s="527"/>
      <c r="Y37" s="562"/>
      <c r="AA37" s="575">
        <v>35</v>
      </c>
      <c r="AB37" s="561">
        <f>IF(ISNUMBER(System!$C38),PlotData!B38+ Normalkraft!$E$2*$AF$1*B37,PlotData!$CB$3)</f>
        <v>5</v>
      </c>
      <c r="AC37" s="527">
        <f>IF(ISNUMBER(System!$C38),PlotData!C38+ Normalkraft!$E$2*$AF$1*C37,PlotData!$CB$3)</f>
        <v>5</v>
      </c>
      <c r="AD37" s="527">
        <f>IF(ISNUMBER(System!$C38),PlotData!D38+ Normalkraft!$E$2*$AF$1*D37,PlotData!$CB$3)</f>
        <v>5</v>
      </c>
      <c r="AE37" s="527">
        <f>IF(ISNUMBER(System!$C38),PlotData!E38+ Normalkraft!$E$2*$AF$1*E37,PlotData!$CB$3)</f>
        <v>5</v>
      </c>
      <c r="AF37" s="527">
        <f>IF(ISNUMBER(System!$C38),PlotData!F38+Normalkraft!$E$2* $AF$1*F37,PlotData!$CB$3)</f>
        <v>5</v>
      </c>
      <c r="AG37" s="527">
        <f>IF(ISNUMBER(System!$C38),PlotData!G38+ Normalkraft!$E$2*$AF$1*G37,PlotData!$CB$3)</f>
        <v>5</v>
      </c>
      <c r="AH37" s="527">
        <f>IF(ISNUMBER(System!$C38),PlotData!H38+ Normalkraft!$E$2*$AF$1*H37,PlotData!$CB$3)</f>
        <v>5</v>
      </c>
      <c r="AI37" s="527">
        <f>IF(ISNUMBER(System!$C38),PlotData!I38+ Normalkraft!$E$2*$AF$1*I37,PlotData!$CB$3)</f>
        <v>5</v>
      </c>
      <c r="AJ37" s="527">
        <f>IF(ISNUMBER(System!$C38),PlotData!J38+ Normalkraft!$E$2*$AF$1*J37,PlotData!$CB$3)</f>
        <v>5</v>
      </c>
      <c r="AK37" s="527">
        <f>IF(ISNUMBER(System!$C38),PlotData!K38+Normalkraft!$E$2* $AF$1*K37,PlotData!$CB$3)</f>
        <v>5</v>
      </c>
      <c r="AL37" s="562">
        <f>IF(ISNUMBER(System!$C38),PlotData!L38+Normalkraft!$E$2* $AF$1*L37,PlotData!$CB$3)</f>
        <v>5</v>
      </c>
      <c r="AM37" s="561">
        <f>IF(ISNUMBER(System!$C38),PlotData!L38,PlotData!$CB$3)</f>
        <v>5</v>
      </c>
      <c r="AN37" s="527">
        <f>IF(ISNUMBER(System!$C38),PlotData!B38,PlotData!$CB$3)</f>
        <v>5</v>
      </c>
      <c r="AO37" s="444">
        <f>IF(ISNUMBER(System!$C38),AB37,PlotData!$CB$3)</f>
        <v>5</v>
      </c>
      <c r="AQ37" s="604">
        <v>35</v>
      </c>
      <c r="AR37" s="561">
        <f>IF(ISNUMBER(System!$C38),PlotData!O38+ Normalkraft!$E$2*$AF$1*O37,PlotData!$CB$4)</f>
        <v>5</v>
      </c>
      <c r="AS37" s="527">
        <f>IF(ISNUMBER(System!$C38),PlotData!P38+ Normalkraft!$E$2*$AF$1*P37,PlotData!$CB$4)</f>
        <v>5</v>
      </c>
      <c r="AT37" s="527">
        <f>IF(ISNUMBER(System!$C38),PlotData!Q38+ Normalkraft!$E$2*$AF$1*Q37,PlotData!$CB$4)</f>
        <v>5</v>
      </c>
      <c r="AU37" s="527">
        <f>IF(ISNUMBER(System!$C38),PlotData!R38+ Normalkraft!$E$2*$AF$1*R37,PlotData!$CB$4)</f>
        <v>5</v>
      </c>
      <c r="AV37" s="527">
        <f>IF(ISNUMBER(System!$C38),PlotData!S38+Normalkraft!$E$2* $AF$1*S37,PlotData!$CB$4)</f>
        <v>5</v>
      </c>
      <c r="AW37" s="527">
        <f>IF(ISNUMBER(System!$C38),PlotData!T38+ Normalkraft!$E$2*$AF$1*T37,PlotData!$CB$4)</f>
        <v>5</v>
      </c>
      <c r="AX37" s="527">
        <f>IF(ISNUMBER(System!$C38),PlotData!U38+Normalkraft!$E$2* $AF$1*U37,PlotData!$CB$4)</f>
        <v>5</v>
      </c>
      <c r="AY37" s="527">
        <f>IF(ISNUMBER(System!$C38),PlotData!V38+ Normalkraft!$E$2*$AF$1*V37,PlotData!$CB$4)</f>
        <v>5</v>
      </c>
      <c r="AZ37" s="527">
        <f>IF(ISNUMBER(System!$C38),PlotData!W38+ Normalkraft!$E$2*$AF$1*W37,PlotData!$CB$4)</f>
        <v>5</v>
      </c>
      <c r="BA37" s="527">
        <f>IF(ISNUMBER(System!$C38),PlotData!X38+ Normalkraft!$E$2*$AF$1*X37,PlotData!$CB$4)</f>
        <v>5</v>
      </c>
      <c r="BB37" s="562">
        <f>IF(ISNUMBER(System!$C38),PlotData!Y38+Normalkraft!$E$2*$AF$1*Y37,PlotData!$CB$4)</f>
        <v>5</v>
      </c>
      <c r="BC37" s="561">
        <f>IF(ISNUMBER(System!$C38),PlotData!Y38, PlotData!CB$4)</f>
        <v>5</v>
      </c>
      <c r="BD37" s="527">
        <f>IF(ISNUMBER(System!$C38),PlotData!O38, PlotData!$CB$4)</f>
        <v>5</v>
      </c>
      <c r="BE37" s="562">
        <f>IF(ISNUMBER(System!$C38), AR37,PlotData!$CB$4)</f>
        <v>5</v>
      </c>
    </row>
    <row r="38" spans="1:57" x14ac:dyDescent="0.25">
      <c r="A38" s="560">
        <v>36</v>
      </c>
      <c r="B38" s="576"/>
      <c r="C38" s="577"/>
      <c r="D38" s="577"/>
      <c r="E38" s="577"/>
      <c r="F38" s="577"/>
      <c r="G38" s="577"/>
      <c r="H38" s="577"/>
      <c r="I38" s="577"/>
      <c r="J38" s="577"/>
      <c r="K38" s="577"/>
      <c r="L38" s="578"/>
      <c r="N38" s="560">
        <v>36</v>
      </c>
      <c r="O38" s="561"/>
      <c r="P38" s="527"/>
      <c r="Q38" s="527"/>
      <c r="R38" s="527"/>
      <c r="S38" s="527"/>
      <c r="T38" s="527"/>
      <c r="U38" s="527"/>
      <c r="V38" s="527"/>
      <c r="W38" s="527"/>
      <c r="X38" s="527"/>
      <c r="Y38" s="562"/>
      <c r="AA38" s="575">
        <v>36</v>
      </c>
      <c r="AB38" s="561">
        <f>IF(ISNUMBER(System!$C39),PlotData!B39+ Normalkraft!$E$2*$AF$1*B38,PlotData!$CB$3)</f>
        <v>5</v>
      </c>
      <c r="AC38" s="527">
        <f>IF(ISNUMBER(System!$C39),PlotData!C39+ Normalkraft!$E$2*$AF$1*C38,PlotData!$CB$3)</f>
        <v>5</v>
      </c>
      <c r="AD38" s="527">
        <f>IF(ISNUMBER(System!$C39),PlotData!D39+ Normalkraft!$E$2*$AF$1*D38,PlotData!$CB$3)</f>
        <v>5</v>
      </c>
      <c r="AE38" s="527">
        <f>IF(ISNUMBER(System!$C39),PlotData!E39+ Normalkraft!$E$2*$AF$1*E38,PlotData!$CB$3)</f>
        <v>5</v>
      </c>
      <c r="AF38" s="527">
        <f>IF(ISNUMBER(System!$C39),PlotData!F39+Normalkraft!$E$2* $AF$1*F38,PlotData!$CB$3)</f>
        <v>5</v>
      </c>
      <c r="AG38" s="527">
        <f>IF(ISNUMBER(System!$C39),PlotData!G39+ Normalkraft!$E$2*$AF$1*G38,PlotData!$CB$3)</f>
        <v>5</v>
      </c>
      <c r="AH38" s="527">
        <f>IF(ISNUMBER(System!$C39),PlotData!H39+ Normalkraft!$E$2*$AF$1*H38,PlotData!$CB$3)</f>
        <v>5</v>
      </c>
      <c r="AI38" s="527">
        <f>IF(ISNUMBER(System!$C39),PlotData!I39+ Normalkraft!$E$2*$AF$1*I38,PlotData!$CB$3)</f>
        <v>5</v>
      </c>
      <c r="AJ38" s="527">
        <f>IF(ISNUMBER(System!$C39),PlotData!J39+ Normalkraft!$E$2*$AF$1*J38,PlotData!$CB$3)</f>
        <v>5</v>
      </c>
      <c r="AK38" s="527">
        <f>IF(ISNUMBER(System!$C39),PlotData!K39+Normalkraft!$E$2* $AF$1*K38,PlotData!$CB$3)</f>
        <v>5</v>
      </c>
      <c r="AL38" s="562">
        <f>IF(ISNUMBER(System!$C39),PlotData!L39+Normalkraft!$E$2* $AF$1*L38,PlotData!$CB$3)</f>
        <v>5</v>
      </c>
      <c r="AM38" s="561">
        <f>IF(ISNUMBER(System!$C39),PlotData!L39,PlotData!$CB$3)</f>
        <v>5</v>
      </c>
      <c r="AN38" s="527">
        <f>IF(ISNUMBER(System!$C39),PlotData!B39,PlotData!$CB$3)</f>
        <v>5</v>
      </c>
      <c r="AO38" s="444">
        <f>IF(ISNUMBER(System!$C39),AB38,PlotData!$CB$3)</f>
        <v>5</v>
      </c>
      <c r="AQ38" s="604">
        <v>36</v>
      </c>
      <c r="AR38" s="561">
        <f>IF(ISNUMBER(System!$C39),PlotData!O39+ Normalkraft!$E$2*$AF$1*O38,PlotData!$CB$4)</f>
        <v>5</v>
      </c>
      <c r="AS38" s="527">
        <f>IF(ISNUMBER(System!$C39),PlotData!P39+ Normalkraft!$E$2*$AF$1*P38,PlotData!$CB$4)</f>
        <v>5</v>
      </c>
      <c r="AT38" s="527">
        <f>IF(ISNUMBER(System!$C39),PlotData!Q39+ Normalkraft!$E$2*$AF$1*Q38,PlotData!$CB$4)</f>
        <v>5</v>
      </c>
      <c r="AU38" s="527">
        <f>IF(ISNUMBER(System!$C39),PlotData!R39+ Normalkraft!$E$2*$AF$1*R38,PlotData!$CB$4)</f>
        <v>5</v>
      </c>
      <c r="AV38" s="527">
        <f>IF(ISNUMBER(System!$C39),PlotData!S39+Normalkraft!$E$2* $AF$1*S38,PlotData!$CB$4)</f>
        <v>5</v>
      </c>
      <c r="AW38" s="527">
        <f>IF(ISNUMBER(System!$C39),PlotData!T39+ Normalkraft!$E$2*$AF$1*T38,PlotData!$CB$4)</f>
        <v>5</v>
      </c>
      <c r="AX38" s="527">
        <f>IF(ISNUMBER(System!$C39),PlotData!U39+Normalkraft!$E$2* $AF$1*U38,PlotData!$CB$4)</f>
        <v>5</v>
      </c>
      <c r="AY38" s="527">
        <f>IF(ISNUMBER(System!$C39),PlotData!V39+ Normalkraft!$E$2*$AF$1*V38,PlotData!$CB$4)</f>
        <v>5</v>
      </c>
      <c r="AZ38" s="527">
        <f>IF(ISNUMBER(System!$C39),PlotData!W39+ Normalkraft!$E$2*$AF$1*W38,PlotData!$CB$4)</f>
        <v>5</v>
      </c>
      <c r="BA38" s="527">
        <f>IF(ISNUMBER(System!$C39),PlotData!X39+ Normalkraft!$E$2*$AF$1*X38,PlotData!$CB$4)</f>
        <v>5</v>
      </c>
      <c r="BB38" s="562">
        <f>IF(ISNUMBER(System!$C39),PlotData!Y39+Normalkraft!$E$2*$AF$1*Y38,PlotData!$CB$4)</f>
        <v>5</v>
      </c>
      <c r="BC38" s="561">
        <f>IF(ISNUMBER(System!$C39),PlotData!Y39, PlotData!CB$4)</f>
        <v>5</v>
      </c>
      <c r="BD38" s="527">
        <f>IF(ISNUMBER(System!$C39),PlotData!O39, PlotData!$CB$4)</f>
        <v>5</v>
      </c>
      <c r="BE38" s="562">
        <f>IF(ISNUMBER(System!$C39), AR38,PlotData!$CB$4)</f>
        <v>5</v>
      </c>
    </row>
    <row r="39" spans="1:57" x14ac:dyDescent="0.25">
      <c r="A39" s="560">
        <v>37</v>
      </c>
      <c r="B39" s="576"/>
      <c r="C39" s="577"/>
      <c r="D39" s="577"/>
      <c r="E39" s="577"/>
      <c r="F39" s="577"/>
      <c r="G39" s="577"/>
      <c r="H39" s="577"/>
      <c r="I39" s="577"/>
      <c r="J39" s="577"/>
      <c r="K39" s="577"/>
      <c r="L39" s="578"/>
      <c r="N39" s="560">
        <v>37</v>
      </c>
      <c r="O39" s="561"/>
      <c r="P39" s="527"/>
      <c r="Q39" s="527"/>
      <c r="R39" s="527"/>
      <c r="S39" s="527"/>
      <c r="T39" s="527"/>
      <c r="U39" s="527"/>
      <c r="V39" s="527"/>
      <c r="W39" s="527"/>
      <c r="X39" s="527"/>
      <c r="Y39" s="562"/>
      <c r="AA39" s="575">
        <v>37</v>
      </c>
      <c r="AB39" s="561">
        <f>IF(ISNUMBER(System!$C40),PlotData!B40+ Normalkraft!$E$2*$AF$1*B39,PlotData!$CB$3)</f>
        <v>5</v>
      </c>
      <c r="AC39" s="527">
        <f>IF(ISNUMBER(System!$C40),PlotData!C40+ Normalkraft!$E$2*$AF$1*C39,PlotData!$CB$3)</f>
        <v>5</v>
      </c>
      <c r="AD39" s="527">
        <f>IF(ISNUMBER(System!$C40),PlotData!D40+ Normalkraft!$E$2*$AF$1*D39,PlotData!$CB$3)</f>
        <v>5</v>
      </c>
      <c r="AE39" s="527">
        <f>IF(ISNUMBER(System!$C40),PlotData!E40+ Normalkraft!$E$2*$AF$1*E39,PlotData!$CB$3)</f>
        <v>5</v>
      </c>
      <c r="AF39" s="527">
        <f>IF(ISNUMBER(System!$C40),PlotData!F40+Normalkraft!$E$2* $AF$1*F39,PlotData!$CB$3)</f>
        <v>5</v>
      </c>
      <c r="AG39" s="527">
        <f>IF(ISNUMBER(System!$C40),PlotData!G40+ Normalkraft!$E$2*$AF$1*G39,PlotData!$CB$3)</f>
        <v>5</v>
      </c>
      <c r="AH39" s="527">
        <f>IF(ISNUMBER(System!$C40),PlotData!H40+ Normalkraft!$E$2*$AF$1*H39,PlotData!$CB$3)</f>
        <v>5</v>
      </c>
      <c r="AI39" s="527">
        <f>IF(ISNUMBER(System!$C40),PlotData!I40+ Normalkraft!$E$2*$AF$1*I39,PlotData!$CB$3)</f>
        <v>5</v>
      </c>
      <c r="AJ39" s="527">
        <f>IF(ISNUMBER(System!$C40),PlotData!J40+ Normalkraft!$E$2*$AF$1*J39,PlotData!$CB$3)</f>
        <v>5</v>
      </c>
      <c r="AK39" s="527">
        <f>IF(ISNUMBER(System!$C40),PlotData!K40+Normalkraft!$E$2* $AF$1*K39,PlotData!$CB$3)</f>
        <v>5</v>
      </c>
      <c r="AL39" s="562">
        <f>IF(ISNUMBER(System!$C40),PlotData!L40+Normalkraft!$E$2* $AF$1*L39,PlotData!$CB$3)</f>
        <v>5</v>
      </c>
      <c r="AM39" s="561">
        <f>IF(ISNUMBER(System!$C40),PlotData!L40,PlotData!$CB$3)</f>
        <v>5</v>
      </c>
      <c r="AN39" s="527">
        <f>IF(ISNUMBER(System!$C40),PlotData!B40,PlotData!$CB$3)</f>
        <v>5</v>
      </c>
      <c r="AO39" s="444">
        <f>IF(ISNUMBER(System!$C40),AB39,PlotData!$CB$3)</f>
        <v>5</v>
      </c>
      <c r="AQ39" s="604">
        <v>37</v>
      </c>
      <c r="AR39" s="561">
        <f>IF(ISNUMBER(System!$C40),PlotData!O40+ Normalkraft!$E$2*$AF$1*O39,PlotData!$CB$4)</f>
        <v>5</v>
      </c>
      <c r="AS39" s="527">
        <f>IF(ISNUMBER(System!$C40),PlotData!P40+ Normalkraft!$E$2*$AF$1*P39,PlotData!$CB$4)</f>
        <v>5</v>
      </c>
      <c r="AT39" s="527">
        <f>IF(ISNUMBER(System!$C40),PlotData!Q40+ Normalkraft!$E$2*$AF$1*Q39,PlotData!$CB$4)</f>
        <v>5</v>
      </c>
      <c r="AU39" s="527">
        <f>IF(ISNUMBER(System!$C40),PlotData!R40+ Normalkraft!$E$2*$AF$1*R39,PlotData!$CB$4)</f>
        <v>5</v>
      </c>
      <c r="AV39" s="527">
        <f>IF(ISNUMBER(System!$C40),PlotData!S40+Normalkraft!$E$2* $AF$1*S39,PlotData!$CB$4)</f>
        <v>5</v>
      </c>
      <c r="AW39" s="527">
        <f>IF(ISNUMBER(System!$C40),PlotData!T40+ Normalkraft!$E$2*$AF$1*T39,PlotData!$CB$4)</f>
        <v>5</v>
      </c>
      <c r="AX39" s="527">
        <f>IF(ISNUMBER(System!$C40),PlotData!U40+Normalkraft!$E$2* $AF$1*U39,PlotData!$CB$4)</f>
        <v>5</v>
      </c>
      <c r="AY39" s="527">
        <f>IF(ISNUMBER(System!$C40),PlotData!V40+ Normalkraft!$E$2*$AF$1*V39,PlotData!$CB$4)</f>
        <v>5</v>
      </c>
      <c r="AZ39" s="527">
        <f>IF(ISNUMBER(System!$C40),PlotData!W40+ Normalkraft!$E$2*$AF$1*W39,PlotData!$CB$4)</f>
        <v>5</v>
      </c>
      <c r="BA39" s="527">
        <f>IF(ISNUMBER(System!$C40),PlotData!X40+ Normalkraft!$E$2*$AF$1*X39,PlotData!$CB$4)</f>
        <v>5</v>
      </c>
      <c r="BB39" s="562">
        <f>IF(ISNUMBER(System!$C40),PlotData!Y40+Normalkraft!$E$2*$AF$1*Y39,PlotData!$CB$4)</f>
        <v>5</v>
      </c>
      <c r="BC39" s="561">
        <f>IF(ISNUMBER(System!$C40),PlotData!Y40, PlotData!CB$4)</f>
        <v>5</v>
      </c>
      <c r="BD39" s="527">
        <f>IF(ISNUMBER(System!$C40),PlotData!O40, PlotData!$CB$4)</f>
        <v>5</v>
      </c>
      <c r="BE39" s="562">
        <f>IF(ISNUMBER(System!$C40), AR39,PlotData!$CB$4)</f>
        <v>5</v>
      </c>
    </row>
    <row r="40" spans="1:57" x14ac:dyDescent="0.25">
      <c r="A40" s="560">
        <v>38</v>
      </c>
      <c r="B40" s="576"/>
      <c r="C40" s="577"/>
      <c r="D40" s="577"/>
      <c r="E40" s="577"/>
      <c r="F40" s="577"/>
      <c r="G40" s="577"/>
      <c r="H40" s="577"/>
      <c r="I40" s="577"/>
      <c r="J40" s="577"/>
      <c r="K40" s="577"/>
      <c r="L40" s="578"/>
      <c r="N40" s="560">
        <v>38</v>
      </c>
      <c r="O40" s="561"/>
      <c r="P40" s="527"/>
      <c r="Q40" s="527"/>
      <c r="R40" s="527"/>
      <c r="S40" s="527"/>
      <c r="T40" s="527"/>
      <c r="U40" s="527"/>
      <c r="V40" s="527"/>
      <c r="W40" s="527"/>
      <c r="X40" s="527"/>
      <c r="Y40" s="562"/>
      <c r="AA40" s="575">
        <v>38</v>
      </c>
      <c r="AB40" s="561">
        <f>IF(ISNUMBER(System!$C41),PlotData!B41+ Normalkraft!$E$2*$AF$1*B40,PlotData!$CB$3)</f>
        <v>5</v>
      </c>
      <c r="AC40" s="527">
        <f>IF(ISNUMBER(System!$C41),PlotData!C41+ Normalkraft!$E$2*$AF$1*C40,PlotData!$CB$3)</f>
        <v>5</v>
      </c>
      <c r="AD40" s="527">
        <f>IF(ISNUMBER(System!$C41),PlotData!D41+ Normalkraft!$E$2*$AF$1*D40,PlotData!$CB$3)</f>
        <v>5</v>
      </c>
      <c r="AE40" s="527">
        <f>IF(ISNUMBER(System!$C41),PlotData!E41+ Normalkraft!$E$2*$AF$1*E40,PlotData!$CB$3)</f>
        <v>5</v>
      </c>
      <c r="AF40" s="527">
        <f>IF(ISNUMBER(System!$C41),PlotData!F41+Normalkraft!$E$2* $AF$1*F40,PlotData!$CB$3)</f>
        <v>5</v>
      </c>
      <c r="AG40" s="527">
        <f>IF(ISNUMBER(System!$C41),PlotData!G41+ Normalkraft!$E$2*$AF$1*G40,PlotData!$CB$3)</f>
        <v>5</v>
      </c>
      <c r="AH40" s="527">
        <f>IF(ISNUMBER(System!$C41),PlotData!H41+ Normalkraft!$E$2*$AF$1*H40,PlotData!$CB$3)</f>
        <v>5</v>
      </c>
      <c r="AI40" s="527">
        <f>IF(ISNUMBER(System!$C41),PlotData!I41+ Normalkraft!$E$2*$AF$1*I40,PlotData!$CB$3)</f>
        <v>5</v>
      </c>
      <c r="AJ40" s="527">
        <f>IF(ISNUMBER(System!$C41),PlotData!J41+ Normalkraft!$E$2*$AF$1*J40,PlotData!$CB$3)</f>
        <v>5</v>
      </c>
      <c r="AK40" s="527">
        <f>IF(ISNUMBER(System!$C41),PlotData!K41+Normalkraft!$E$2* $AF$1*K40,PlotData!$CB$3)</f>
        <v>5</v>
      </c>
      <c r="AL40" s="562">
        <f>IF(ISNUMBER(System!$C41),PlotData!L41+Normalkraft!$E$2* $AF$1*L40,PlotData!$CB$3)</f>
        <v>5</v>
      </c>
      <c r="AM40" s="561">
        <f>IF(ISNUMBER(System!$C41),PlotData!L41,PlotData!$CB$3)</f>
        <v>5</v>
      </c>
      <c r="AN40" s="527">
        <f>IF(ISNUMBER(System!$C41),PlotData!B41,PlotData!$CB$3)</f>
        <v>5</v>
      </c>
      <c r="AO40" s="444">
        <f>IF(ISNUMBER(System!$C41),AB40,PlotData!$CB$3)</f>
        <v>5</v>
      </c>
      <c r="AQ40" s="604">
        <v>38</v>
      </c>
      <c r="AR40" s="561">
        <f>IF(ISNUMBER(System!$C41),PlotData!O41+ Normalkraft!$E$2*$AF$1*O40,PlotData!$CB$4)</f>
        <v>5</v>
      </c>
      <c r="AS40" s="527">
        <f>IF(ISNUMBER(System!$C41),PlotData!P41+ Normalkraft!$E$2*$AF$1*P40,PlotData!$CB$4)</f>
        <v>5</v>
      </c>
      <c r="AT40" s="527">
        <f>IF(ISNUMBER(System!$C41),PlotData!Q41+ Normalkraft!$E$2*$AF$1*Q40,PlotData!$CB$4)</f>
        <v>5</v>
      </c>
      <c r="AU40" s="527">
        <f>IF(ISNUMBER(System!$C41),PlotData!R41+ Normalkraft!$E$2*$AF$1*R40,PlotData!$CB$4)</f>
        <v>5</v>
      </c>
      <c r="AV40" s="527">
        <f>IF(ISNUMBER(System!$C41),PlotData!S41+Normalkraft!$E$2* $AF$1*S40,PlotData!$CB$4)</f>
        <v>5</v>
      </c>
      <c r="AW40" s="527">
        <f>IF(ISNUMBER(System!$C41),PlotData!T41+ Normalkraft!$E$2*$AF$1*T40,PlotData!$CB$4)</f>
        <v>5</v>
      </c>
      <c r="AX40" s="527">
        <f>IF(ISNUMBER(System!$C41),PlotData!U41+Normalkraft!$E$2* $AF$1*U40,PlotData!$CB$4)</f>
        <v>5</v>
      </c>
      <c r="AY40" s="527">
        <f>IF(ISNUMBER(System!$C41),PlotData!V41+ Normalkraft!$E$2*$AF$1*V40,PlotData!$CB$4)</f>
        <v>5</v>
      </c>
      <c r="AZ40" s="527">
        <f>IF(ISNUMBER(System!$C41),PlotData!W41+ Normalkraft!$E$2*$AF$1*W40,PlotData!$CB$4)</f>
        <v>5</v>
      </c>
      <c r="BA40" s="527">
        <f>IF(ISNUMBER(System!$C41),PlotData!X41+ Normalkraft!$E$2*$AF$1*X40,PlotData!$CB$4)</f>
        <v>5</v>
      </c>
      <c r="BB40" s="562">
        <f>IF(ISNUMBER(System!$C41),PlotData!Y41+Normalkraft!$E$2*$AF$1*Y40,PlotData!$CB$4)</f>
        <v>5</v>
      </c>
      <c r="BC40" s="561">
        <f>IF(ISNUMBER(System!$C41),PlotData!Y41, PlotData!CB$4)</f>
        <v>5</v>
      </c>
      <c r="BD40" s="527">
        <f>IF(ISNUMBER(System!$C41),PlotData!O41, PlotData!$CB$4)</f>
        <v>5</v>
      </c>
      <c r="BE40" s="562">
        <f>IF(ISNUMBER(System!$C41), AR40,PlotData!$CB$4)</f>
        <v>5</v>
      </c>
    </row>
    <row r="41" spans="1:57" x14ac:dyDescent="0.25">
      <c r="A41" s="560">
        <v>39</v>
      </c>
      <c r="B41" s="576"/>
      <c r="C41" s="577"/>
      <c r="D41" s="577"/>
      <c r="E41" s="577"/>
      <c r="F41" s="577"/>
      <c r="G41" s="577"/>
      <c r="H41" s="577"/>
      <c r="I41" s="577"/>
      <c r="J41" s="577"/>
      <c r="K41" s="577"/>
      <c r="L41" s="578"/>
      <c r="N41" s="560">
        <v>39</v>
      </c>
      <c r="O41" s="561"/>
      <c r="P41" s="527"/>
      <c r="Q41" s="527"/>
      <c r="R41" s="527"/>
      <c r="S41" s="527"/>
      <c r="T41" s="527"/>
      <c r="U41" s="527"/>
      <c r="V41" s="527"/>
      <c r="W41" s="527"/>
      <c r="X41" s="527"/>
      <c r="Y41" s="562"/>
      <c r="AA41" s="575">
        <v>39</v>
      </c>
      <c r="AB41" s="561">
        <f>IF(ISNUMBER(System!$C42),PlotData!B42+ Normalkraft!$E$2*$AF$1*B41,PlotData!$CB$3)</f>
        <v>5</v>
      </c>
      <c r="AC41" s="527">
        <f>IF(ISNUMBER(System!$C42),PlotData!C42+ Normalkraft!$E$2*$AF$1*C41,PlotData!$CB$3)</f>
        <v>5</v>
      </c>
      <c r="AD41" s="527">
        <f>IF(ISNUMBER(System!$C42),PlotData!D42+ Normalkraft!$E$2*$AF$1*D41,PlotData!$CB$3)</f>
        <v>5</v>
      </c>
      <c r="AE41" s="527">
        <f>IF(ISNUMBER(System!$C42),PlotData!E42+ Normalkraft!$E$2*$AF$1*E41,PlotData!$CB$3)</f>
        <v>5</v>
      </c>
      <c r="AF41" s="527">
        <f>IF(ISNUMBER(System!$C42),PlotData!F42+Normalkraft!$E$2* $AF$1*F41,PlotData!$CB$3)</f>
        <v>5</v>
      </c>
      <c r="AG41" s="527">
        <f>IF(ISNUMBER(System!$C42),PlotData!G42+ Normalkraft!$E$2*$AF$1*G41,PlotData!$CB$3)</f>
        <v>5</v>
      </c>
      <c r="AH41" s="527">
        <f>IF(ISNUMBER(System!$C42),PlotData!H42+ Normalkraft!$E$2*$AF$1*H41,PlotData!$CB$3)</f>
        <v>5</v>
      </c>
      <c r="AI41" s="527">
        <f>IF(ISNUMBER(System!$C42),PlotData!I42+ Normalkraft!$E$2*$AF$1*I41,PlotData!$CB$3)</f>
        <v>5</v>
      </c>
      <c r="AJ41" s="527">
        <f>IF(ISNUMBER(System!$C42),PlotData!J42+ Normalkraft!$E$2*$AF$1*J41,PlotData!$CB$3)</f>
        <v>5</v>
      </c>
      <c r="AK41" s="527">
        <f>IF(ISNUMBER(System!$C42),PlotData!K42+Normalkraft!$E$2* $AF$1*K41,PlotData!$CB$3)</f>
        <v>5</v>
      </c>
      <c r="AL41" s="562">
        <f>IF(ISNUMBER(System!$C42),PlotData!L42+Normalkraft!$E$2* $AF$1*L41,PlotData!$CB$3)</f>
        <v>5</v>
      </c>
      <c r="AM41" s="561">
        <f>IF(ISNUMBER(System!$C42),PlotData!L42,PlotData!$CB$3)</f>
        <v>5</v>
      </c>
      <c r="AN41" s="527">
        <f>IF(ISNUMBER(System!$C42),PlotData!B42,PlotData!$CB$3)</f>
        <v>5</v>
      </c>
      <c r="AO41" s="444">
        <f>IF(ISNUMBER(System!$C42),AB41,PlotData!$CB$3)</f>
        <v>5</v>
      </c>
      <c r="AQ41" s="604">
        <v>39</v>
      </c>
      <c r="AR41" s="561">
        <f>IF(ISNUMBER(System!$C42),PlotData!O42+ Normalkraft!$E$2*$AF$1*O41,PlotData!$CB$4)</f>
        <v>5</v>
      </c>
      <c r="AS41" s="527">
        <f>IF(ISNUMBER(System!$C42),PlotData!P42+ Normalkraft!$E$2*$AF$1*P41,PlotData!$CB$4)</f>
        <v>5</v>
      </c>
      <c r="AT41" s="527">
        <f>IF(ISNUMBER(System!$C42),PlotData!Q42+ Normalkraft!$E$2*$AF$1*Q41,PlotData!$CB$4)</f>
        <v>5</v>
      </c>
      <c r="AU41" s="527">
        <f>IF(ISNUMBER(System!$C42),PlotData!R42+ Normalkraft!$E$2*$AF$1*R41,PlotData!$CB$4)</f>
        <v>5</v>
      </c>
      <c r="AV41" s="527">
        <f>IF(ISNUMBER(System!$C42),PlotData!S42+Normalkraft!$E$2* $AF$1*S41,PlotData!$CB$4)</f>
        <v>5</v>
      </c>
      <c r="AW41" s="527">
        <f>IF(ISNUMBER(System!$C42),PlotData!T42+ Normalkraft!$E$2*$AF$1*T41,PlotData!$CB$4)</f>
        <v>5</v>
      </c>
      <c r="AX41" s="527">
        <f>IF(ISNUMBER(System!$C42),PlotData!U42+Normalkraft!$E$2* $AF$1*U41,PlotData!$CB$4)</f>
        <v>5</v>
      </c>
      <c r="AY41" s="527">
        <f>IF(ISNUMBER(System!$C42),PlotData!V42+ Normalkraft!$E$2*$AF$1*V41,PlotData!$CB$4)</f>
        <v>5</v>
      </c>
      <c r="AZ41" s="527">
        <f>IF(ISNUMBER(System!$C42),PlotData!W42+ Normalkraft!$E$2*$AF$1*W41,PlotData!$CB$4)</f>
        <v>5</v>
      </c>
      <c r="BA41" s="527">
        <f>IF(ISNUMBER(System!$C42),PlotData!X42+ Normalkraft!$E$2*$AF$1*X41,PlotData!$CB$4)</f>
        <v>5</v>
      </c>
      <c r="BB41" s="562">
        <f>IF(ISNUMBER(System!$C42),PlotData!Y42+Normalkraft!$E$2*$AF$1*Y41,PlotData!$CB$4)</f>
        <v>5</v>
      </c>
      <c r="BC41" s="561">
        <f>IF(ISNUMBER(System!$C42),PlotData!Y42, PlotData!CB$4)</f>
        <v>5</v>
      </c>
      <c r="BD41" s="527">
        <f>IF(ISNUMBER(System!$C42),PlotData!O42, PlotData!$CB$4)</f>
        <v>5</v>
      </c>
      <c r="BE41" s="562">
        <f>IF(ISNUMBER(System!$C42), AR41,PlotData!$CB$4)</f>
        <v>5</v>
      </c>
    </row>
    <row r="42" spans="1:57" ht="13" thickBot="1" x14ac:dyDescent="0.3">
      <c r="A42" s="582">
        <v>40</v>
      </c>
      <c r="B42" s="583"/>
      <c r="C42" s="584"/>
      <c r="D42" s="584"/>
      <c r="E42" s="584"/>
      <c r="F42" s="584"/>
      <c r="G42" s="584"/>
      <c r="H42" s="584"/>
      <c r="I42" s="584"/>
      <c r="J42" s="584"/>
      <c r="K42" s="584"/>
      <c r="L42" s="585"/>
      <c r="N42" s="582">
        <v>40</v>
      </c>
      <c r="O42" s="504"/>
      <c r="P42" s="500"/>
      <c r="Q42" s="500"/>
      <c r="R42" s="500"/>
      <c r="S42" s="500"/>
      <c r="T42" s="500"/>
      <c r="U42" s="500"/>
      <c r="V42" s="500"/>
      <c r="W42" s="500"/>
      <c r="X42" s="500"/>
      <c r="Y42" s="501"/>
      <c r="AA42" s="587">
        <v>40</v>
      </c>
      <c r="AB42" s="504">
        <f>IF(ISNUMBER(System!$C43),PlotData!B43+ Normalkraft!$E$2*$AF$1*B42,PlotData!$CB$3)</f>
        <v>5</v>
      </c>
      <c r="AC42" s="500">
        <f>IF(ISNUMBER(System!$C43),PlotData!C43+ Normalkraft!$E$2*$AF$1*C42,PlotData!$CB$3)</f>
        <v>5</v>
      </c>
      <c r="AD42" s="500">
        <f>IF(ISNUMBER(System!$C43),PlotData!D43+ Normalkraft!$E$2*$AF$1*D42,PlotData!$CB$3)</f>
        <v>5</v>
      </c>
      <c r="AE42" s="500">
        <f>IF(ISNUMBER(System!$C43),PlotData!E43+ Normalkraft!$E$2*$AF$1*E42,PlotData!$CB$3)</f>
        <v>5</v>
      </c>
      <c r="AF42" s="500">
        <f>IF(ISNUMBER(System!$C43),PlotData!F43+Normalkraft!$E$2* $AF$1*F42,PlotData!$CB$3)</f>
        <v>5</v>
      </c>
      <c r="AG42" s="500">
        <f>IF(ISNUMBER(System!$C43),PlotData!G43+ Normalkraft!$E$2*$AF$1*G42,PlotData!$CB$3)</f>
        <v>5</v>
      </c>
      <c r="AH42" s="500">
        <f>IF(ISNUMBER(System!$C43),PlotData!H43+ Normalkraft!$E$2*$AF$1*H42,PlotData!$CB$3)</f>
        <v>5</v>
      </c>
      <c r="AI42" s="500">
        <f>IF(ISNUMBER(System!$C43),PlotData!I43+ Normalkraft!$E$2*$AF$1*I42,PlotData!$CB$3)</f>
        <v>5</v>
      </c>
      <c r="AJ42" s="500">
        <f>IF(ISNUMBER(System!$C43),PlotData!J43+ Normalkraft!$E$2*$AF$1*J42,PlotData!$CB$3)</f>
        <v>5</v>
      </c>
      <c r="AK42" s="500">
        <f>IF(ISNUMBER(System!$C43),PlotData!K43+Normalkraft!$E$2* $AF$1*K42,PlotData!$CB$3)</f>
        <v>5</v>
      </c>
      <c r="AL42" s="501">
        <f>IF(ISNUMBER(System!$C43),PlotData!L43+Normalkraft!$E$2* $AF$1*L42,PlotData!$CB$3)</f>
        <v>5</v>
      </c>
      <c r="AM42" s="504">
        <f>IF(ISNUMBER(System!$C43),PlotData!L43,PlotData!$CB$3)</f>
        <v>5</v>
      </c>
      <c r="AN42" s="500">
        <f>IF(ISNUMBER(System!$C43),PlotData!B43,PlotData!$CB$3)</f>
        <v>5</v>
      </c>
      <c r="AO42" s="451">
        <f>IF(ISNUMBER(System!$C43),AB42,PlotData!$CB$3)</f>
        <v>5</v>
      </c>
      <c r="AQ42" s="605">
        <v>40</v>
      </c>
      <c r="AR42" s="504">
        <f>IF(ISNUMBER(System!$C43),PlotData!O43+ Normalkraft!$E$2*$AF$1*O42,PlotData!$CB$4)</f>
        <v>5</v>
      </c>
      <c r="AS42" s="500">
        <f>IF(ISNUMBER(System!$C43),PlotData!P43+ Normalkraft!$E$2*$AF$1*P42,PlotData!$CB$4)</f>
        <v>5</v>
      </c>
      <c r="AT42" s="500">
        <f>IF(ISNUMBER(System!$C43),PlotData!Q43+ Normalkraft!$E$2*$AF$1*Q42,PlotData!$CB$4)</f>
        <v>5</v>
      </c>
      <c r="AU42" s="500">
        <f>IF(ISNUMBER(System!$C43),PlotData!R43+ Normalkraft!$E$2*$AF$1*R42,PlotData!$CB$4)</f>
        <v>5</v>
      </c>
      <c r="AV42" s="500">
        <f>IF(ISNUMBER(System!$C43),PlotData!S43+Normalkraft!$E$2* $AF$1*S42,PlotData!$CB$4)</f>
        <v>5</v>
      </c>
      <c r="AW42" s="500">
        <f>IF(ISNUMBER(System!$C43),PlotData!T43+ Normalkraft!$E$2*$AF$1*T42,PlotData!$CB$4)</f>
        <v>5</v>
      </c>
      <c r="AX42" s="500">
        <f>IF(ISNUMBER(System!$C43),PlotData!U43+Normalkraft!$E$2* $AF$1*U42,PlotData!$CB$4)</f>
        <v>5</v>
      </c>
      <c r="AY42" s="500">
        <f>IF(ISNUMBER(System!$C43),PlotData!V43+ Normalkraft!$E$2*$AF$1*V42,PlotData!$CB$4)</f>
        <v>5</v>
      </c>
      <c r="AZ42" s="500">
        <f>IF(ISNUMBER(System!$C43),PlotData!W43+ Normalkraft!$E$2*$AF$1*W42,PlotData!$CB$4)</f>
        <v>5</v>
      </c>
      <c r="BA42" s="500">
        <f>IF(ISNUMBER(System!$C43),PlotData!X43+ Normalkraft!$E$2*$AF$1*X42,PlotData!$CB$4)</f>
        <v>5</v>
      </c>
      <c r="BB42" s="501">
        <f>IF(ISNUMBER(System!$C43),PlotData!Y43+Normalkraft!$E$2*$AF$1*Y42,PlotData!$CB$4)</f>
        <v>5</v>
      </c>
      <c r="BC42" s="504">
        <f>IF(ISNUMBER(System!$C43),PlotData!Y43, PlotData!CB$4)</f>
        <v>5</v>
      </c>
      <c r="BD42" s="500">
        <f>IF(ISNUMBER(System!$C43),PlotData!O43, PlotData!$CB$4)</f>
        <v>5</v>
      </c>
      <c r="BE42" s="501">
        <f>IF(ISNUMBER(System!$C43), AR42,PlotData!$CB$4)</f>
        <v>5</v>
      </c>
    </row>
    <row r="43" spans="1:57" x14ac:dyDescent="0.25">
      <c r="AA43" s="588"/>
      <c r="AB43" s="452"/>
      <c r="AC43" s="452"/>
      <c r="AD43" s="452"/>
      <c r="AE43" s="452"/>
      <c r="AF43" s="452"/>
      <c r="AG43" s="452"/>
      <c r="AH43" s="452"/>
      <c r="AI43" s="452"/>
      <c r="AJ43" s="452"/>
      <c r="AK43" s="452"/>
      <c r="AL43" s="452"/>
    </row>
    <row r="44" spans="1:57" x14ac:dyDescent="0.25">
      <c r="Z44" s="422"/>
      <c r="AB44" s="452"/>
      <c r="AC44" s="452"/>
      <c r="AD44" s="452"/>
      <c r="AE44" s="452"/>
      <c r="AF44" s="452"/>
      <c r="AG44" s="452"/>
      <c r="AH44" s="452"/>
      <c r="AI44" s="452"/>
      <c r="AJ44" s="452"/>
      <c r="AK44" s="452"/>
      <c r="AL44" s="452"/>
    </row>
    <row r="45" spans="1:57" x14ac:dyDescent="0.25">
      <c r="Z45" s="422"/>
    </row>
    <row r="46" spans="1:57" x14ac:dyDescent="0.25">
      <c r="Z46" s="422"/>
    </row>
    <row r="47" spans="1:57" x14ac:dyDescent="0.25">
      <c r="Z47" s="422"/>
    </row>
    <row r="48" spans="1:57" x14ac:dyDescent="0.25">
      <c r="Z48" s="422"/>
    </row>
    <row r="49" spans="26:26" x14ac:dyDescent="0.25">
      <c r="Z49" s="422"/>
    </row>
    <row r="50" spans="26:26" x14ac:dyDescent="0.25">
      <c r="Z50" s="422"/>
    </row>
    <row r="51" spans="26:26" x14ac:dyDescent="0.25">
      <c r="Z51" s="422"/>
    </row>
    <row r="52" spans="26:26" x14ac:dyDescent="0.25">
      <c r="Z52" s="422"/>
    </row>
    <row r="53" spans="26:26" x14ac:dyDescent="0.25">
      <c r="Z53" s="422"/>
    </row>
    <row r="54" spans="26:26" x14ac:dyDescent="0.25">
      <c r="Z54" s="422"/>
    </row>
    <row r="55" spans="26:26" x14ac:dyDescent="0.25">
      <c r="Z55" s="422"/>
    </row>
    <row r="56" spans="26:26" x14ac:dyDescent="0.25">
      <c r="Z56" s="422"/>
    </row>
    <row r="57" spans="26:26" x14ac:dyDescent="0.25">
      <c r="Z57" s="422"/>
    </row>
    <row r="58" spans="26:26" x14ac:dyDescent="0.25">
      <c r="Z58" s="422"/>
    </row>
    <row r="59" spans="26:26" x14ac:dyDescent="0.25">
      <c r="Z59" s="422"/>
    </row>
    <row r="60" spans="26:26" x14ac:dyDescent="0.25">
      <c r="Z60" s="422"/>
    </row>
    <row r="61" spans="26:26" x14ac:dyDescent="0.25">
      <c r="Z61" s="422"/>
    </row>
    <row r="62" spans="26:26" x14ac:dyDescent="0.25">
      <c r="Z62" s="422"/>
    </row>
    <row r="63" spans="26:26" x14ac:dyDescent="0.25">
      <c r="Z63" s="422"/>
    </row>
    <row r="64" spans="26:26" x14ac:dyDescent="0.25">
      <c r="Z64" s="422"/>
    </row>
    <row r="65" spans="1:36" x14ac:dyDescent="0.25">
      <c r="Z65" s="422"/>
    </row>
    <row r="66" spans="1:36" x14ac:dyDescent="0.25">
      <c r="Z66" s="422"/>
    </row>
    <row r="67" spans="1:36" x14ac:dyDescent="0.25">
      <c r="Z67" s="422"/>
    </row>
    <row r="68" spans="1:36" x14ac:dyDescent="0.25">
      <c r="A68" s="452"/>
      <c r="B68" s="452"/>
      <c r="C68" s="452"/>
      <c r="D68" s="452"/>
      <c r="E68" s="452"/>
      <c r="F68" s="452"/>
      <c r="G68" s="452"/>
      <c r="H68" s="452"/>
      <c r="I68" s="452"/>
      <c r="J68" s="452"/>
      <c r="K68" s="452"/>
      <c r="L68" s="452"/>
      <c r="M68" s="452"/>
      <c r="N68" s="452"/>
      <c r="O68" s="452"/>
      <c r="P68" s="452"/>
      <c r="Q68" s="452"/>
      <c r="R68" s="452"/>
      <c r="S68" s="452"/>
      <c r="T68" s="452"/>
      <c r="U68" s="452"/>
      <c r="V68" s="452"/>
      <c r="W68" s="452"/>
      <c r="X68" s="452"/>
      <c r="Y68" s="452"/>
      <c r="Z68" s="422"/>
      <c r="AB68" s="452"/>
      <c r="AC68" s="452"/>
      <c r="AD68" s="452"/>
      <c r="AE68" s="452"/>
      <c r="AF68" s="452"/>
      <c r="AG68" s="452"/>
      <c r="AH68" s="452"/>
      <c r="AI68" s="452"/>
      <c r="AJ68" s="452"/>
    </row>
    <row r="69" spans="1:36" x14ac:dyDescent="0.25">
      <c r="A69" s="452"/>
      <c r="B69" s="452"/>
      <c r="C69" s="452"/>
      <c r="D69" s="452"/>
      <c r="E69" s="452"/>
      <c r="F69" s="452"/>
      <c r="G69" s="452"/>
      <c r="H69" s="452"/>
      <c r="I69" s="452"/>
      <c r="J69" s="452"/>
      <c r="K69" s="452"/>
      <c r="L69" s="452"/>
      <c r="M69" s="452"/>
      <c r="N69" s="452"/>
      <c r="O69" s="452"/>
      <c r="P69" s="452"/>
      <c r="Q69" s="452"/>
      <c r="R69" s="452"/>
      <c r="S69" s="452"/>
      <c r="T69" s="452"/>
      <c r="U69" s="452"/>
      <c r="V69" s="452"/>
      <c r="W69" s="452"/>
      <c r="X69" s="452"/>
      <c r="Y69" s="452"/>
      <c r="Z69" s="422"/>
      <c r="AB69" s="452"/>
      <c r="AC69" s="452"/>
      <c r="AD69" s="452"/>
      <c r="AE69" s="452"/>
      <c r="AF69" s="452"/>
      <c r="AG69" s="452"/>
      <c r="AH69" s="452"/>
      <c r="AI69" s="452"/>
      <c r="AJ69" s="452"/>
    </row>
    <row r="70" spans="1:36" x14ac:dyDescent="0.25">
      <c r="A70" s="452"/>
      <c r="B70" s="452"/>
      <c r="C70" s="452"/>
      <c r="D70" s="452"/>
      <c r="E70" s="452"/>
      <c r="F70" s="452"/>
      <c r="G70" s="452"/>
      <c r="H70" s="452"/>
      <c r="I70" s="452"/>
      <c r="J70" s="452"/>
      <c r="K70" s="452"/>
      <c r="L70" s="452"/>
      <c r="M70" s="452"/>
      <c r="N70" s="452"/>
      <c r="O70" s="452"/>
      <c r="P70" s="452"/>
      <c r="Q70" s="452"/>
      <c r="R70" s="452"/>
      <c r="S70" s="452"/>
      <c r="T70" s="452"/>
      <c r="U70" s="452"/>
      <c r="V70" s="452"/>
      <c r="W70" s="452"/>
      <c r="X70" s="452"/>
      <c r="Y70" s="452"/>
      <c r="Z70" s="422"/>
      <c r="AB70" s="452"/>
      <c r="AC70" s="452"/>
      <c r="AD70" s="452"/>
      <c r="AE70" s="452"/>
      <c r="AF70" s="452"/>
      <c r="AG70" s="452"/>
      <c r="AH70" s="452"/>
      <c r="AI70" s="452"/>
      <c r="AJ70" s="452"/>
    </row>
    <row r="71" spans="1:36" x14ac:dyDescent="0.25">
      <c r="A71" s="452"/>
      <c r="B71" s="452"/>
      <c r="C71" s="452"/>
      <c r="D71" s="452"/>
      <c r="E71" s="452"/>
      <c r="F71" s="452"/>
      <c r="G71" s="452"/>
      <c r="H71" s="452"/>
      <c r="I71" s="452"/>
      <c r="J71" s="452"/>
      <c r="K71" s="452"/>
      <c r="L71" s="452"/>
      <c r="M71" s="452"/>
      <c r="N71" s="452"/>
      <c r="O71" s="452"/>
      <c r="P71" s="452"/>
      <c r="Q71" s="452"/>
      <c r="R71" s="452"/>
      <c r="S71" s="452"/>
      <c r="T71" s="452"/>
      <c r="U71" s="452"/>
      <c r="V71" s="452"/>
      <c r="W71" s="452"/>
      <c r="X71" s="452"/>
      <c r="Y71" s="452"/>
      <c r="Z71" s="422"/>
      <c r="AB71" s="452"/>
      <c r="AC71" s="452"/>
      <c r="AD71" s="452"/>
      <c r="AE71" s="452"/>
      <c r="AF71" s="452"/>
      <c r="AG71" s="452"/>
      <c r="AH71" s="452"/>
      <c r="AI71" s="452"/>
      <c r="AJ71" s="452"/>
    </row>
    <row r="72" spans="1:36" x14ac:dyDescent="0.25">
      <c r="A72" s="452"/>
      <c r="B72" s="452"/>
      <c r="C72" s="452"/>
      <c r="D72" s="452"/>
      <c r="E72" s="452"/>
      <c r="F72" s="452"/>
      <c r="G72" s="452"/>
      <c r="H72" s="452"/>
      <c r="I72" s="452"/>
      <c r="J72" s="452"/>
      <c r="K72" s="452"/>
      <c r="L72" s="452"/>
      <c r="M72" s="452"/>
      <c r="N72" s="452"/>
      <c r="O72" s="452"/>
      <c r="P72" s="452"/>
      <c r="Q72" s="452"/>
      <c r="R72" s="452"/>
      <c r="S72" s="452"/>
      <c r="T72" s="452"/>
      <c r="U72" s="452"/>
      <c r="V72" s="452"/>
      <c r="W72" s="452"/>
      <c r="X72" s="452"/>
      <c r="Y72" s="452"/>
      <c r="Z72" s="422"/>
      <c r="AB72" s="452"/>
      <c r="AC72" s="452"/>
      <c r="AD72" s="452"/>
      <c r="AE72" s="452"/>
      <c r="AF72" s="452"/>
      <c r="AG72" s="452"/>
      <c r="AH72" s="452"/>
      <c r="AI72" s="452"/>
      <c r="AJ72" s="452"/>
    </row>
    <row r="73" spans="1:36" x14ac:dyDescent="0.25">
      <c r="A73" s="452"/>
      <c r="B73" s="590"/>
      <c r="C73" s="452"/>
      <c r="D73" s="452"/>
      <c r="E73" s="452"/>
      <c r="F73" s="452"/>
      <c r="G73" s="452"/>
      <c r="H73" s="452"/>
      <c r="I73" s="452"/>
      <c r="J73" s="452"/>
      <c r="K73" s="452"/>
      <c r="L73" s="452"/>
      <c r="M73" s="452"/>
      <c r="N73" s="452"/>
      <c r="O73" s="452"/>
      <c r="P73" s="452"/>
      <c r="Q73" s="452"/>
      <c r="R73" s="452"/>
      <c r="S73" s="452"/>
      <c r="T73" s="452"/>
      <c r="U73" s="452"/>
      <c r="V73" s="452"/>
      <c r="W73" s="452"/>
      <c r="X73" s="452"/>
      <c r="Y73" s="452"/>
      <c r="Z73" s="422"/>
      <c r="AB73" s="452"/>
      <c r="AC73" s="452"/>
      <c r="AD73" s="452"/>
      <c r="AE73" s="452"/>
      <c r="AF73" s="452"/>
      <c r="AG73" s="452"/>
      <c r="AH73" s="452"/>
      <c r="AI73" s="452"/>
      <c r="AJ73" s="452"/>
    </row>
    <row r="74" spans="1:36" x14ac:dyDescent="0.25">
      <c r="A74" s="590"/>
      <c r="B74" s="452"/>
      <c r="C74" s="452"/>
      <c r="D74" s="452"/>
      <c r="E74" s="452"/>
      <c r="F74" s="452"/>
      <c r="G74" s="452"/>
      <c r="H74" s="452"/>
      <c r="I74" s="452"/>
      <c r="J74" s="452"/>
      <c r="K74" s="452"/>
      <c r="L74" s="452"/>
      <c r="M74" s="452"/>
      <c r="N74" s="452"/>
      <c r="O74" s="452"/>
      <c r="P74" s="452"/>
      <c r="Q74" s="590"/>
      <c r="R74" s="452"/>
      <c r="S74" s="452"/>
      <c r="T74" s="452"/>
      <c r="U74" s="452"/>
      <c r="V74" s="452"/>
      <c r="W74" s="452"/>
      <c r="X74" s="452"/>
      <c r="Y74" s="452"/>
      <c r="Z74" s="422"/>
      <c r="AB74" s="452"/>
      <c r="AC74" s="452"/>
      <c r="AD74" s="452"/>
      <c r="AE74" s="452"/>
      <c r="AF74" s="452"/>
      <c r="AG74" s="452"/>
      <c r="AH74" s="452"/>
      <c r="AI74" s="452"/>
      <c r="AJ74" s="452"/>
    </row>
    <row r="75" spans="1:36" x14ac:dyDescent="0.25">
      <c r="A75" s="452"/>
      <c r="B75" s="452"/>
      <c r="C75" s="452"/>
      <c r="D75" s="452"/>
      <c r="E75" s="452"/>
      <c r="F75" s="452"/>
      <c r="G75" s="452"/>
      <c r="H75" s="452"/>
      <c r="I75" s="452"/>
      <c r="J75" s="452"/>
      <c r="K75" s="452"/>
      <c r="L75" s="452"/>
      <c r="M75" s="452"/>
      <c r="N75" s="452"/>
      <c r="O75" s="452"/>
      <c r="P75" s="452"/>
      <c r="Q75" s="452"/>
      <c r="R75" s="452"/>
      <c r="S75" s="452"/>
      <c r="T75" s="452"/>
      <c r="U75" s="452"/>
      <c r="V75" s="452"/>
      <c r="W75" s="452"/>
      <c r="X75" s="452"/>
      <c r="Y75" s="452"/>
      <c r="Z75" s="422"/>
      <c r="AB75" s="452"/>
      <c r="AC75" s="452"/>
      <c r="AD75" s="452"/>
      <c r="AE75" s="452"/>
      <c r="AF75" s="452"/>
      <c r="AG75" s="452"/>
      <c r="AH75" s="452"/>
      <c r="AI75" s="452"/>
      <c r="AJ75" s="452"/>
    </row>
    <row r="76" spans="1:36" x14ac:dyDescent="0.25">
      <c r="A76" s="452"/>
      <c r="B76" s="452"/>
      <c r="C76" s="452"/>
      <c r="D76" s="452"/>
      <c r="E76" s="452"/>
      <c r="F76" s="452"/>
      <c r="G76" s="452"/>
      <c r="H76" s="452"/>
      <c r="I76" s="452"/>
      <c r="J76" s="452"/>
      <c r="K76" s="452"/>
      <c r="L76" s="452"/>
      <c r="M76" s="452"/>
      <c r="N76" s="452"/>
      <c r="O76" s="452"/>
      <c r="P76" s="452"/>
      <c r="Q76" s="452"/>
      <c r="R76" s="452"/>
      <c r="S76" s="452"/>
      <c r="T76" s="452"/>
      <c r="U76" s="452"/>
      <c r="V76" s="452"/>
      <c r="W76" s="452"/>
      <c r="X76" s="452"/>
      <c r="Y76" s="452"/>
      <c r="Z76" s="422"/>
      <c r="AB76" s="452"/>
      <c r="AC76" s="452"/>
      <c r="AD76" s="452"/>
      <c r="AE76" s="452"/>
      <c r="AF76" s="452"/>
      <c r="AG76" s="452"/>
      <c r="AH76" s="452"/>
      <c r="AI76" s="452"/>
      <c r="AJ76" s="452"/>
    </row>
    <row r="77" spans="1:36" x14ac:dyDescent="0.25">
      <c r="A77" s="452"/>
      <c r="B77" s="452"/>
      <c r="C77" s="452"/>
      <c r="D77" s="452"/>
      <c r="E77" s="452"/>
      <c r="F77" s="452"/>
      <c r="G77" s="452"/>
      <c r="H77" s="452"/>
      <c r="I77" s="452"/>
      <c r="J77" s="452"/>
      <c r="K77" s="452"/>
      <c r="L77" s="452"/>
      <c r="M77" s="452"/>
      <c r="N77" s="452"/>
      <c r="O77" s="452"/>
      <c r="P77" s="452"/>
      <c r="Q77" s="452"/>
      <c r="R77" s="452"/>
      <c r="S77" s="452"/>
      <c r="T77" s="452"/>
      <c r="U77" s="452"/>
      <c r="V77" s="452"/>
      <c r="W77" s="452"/>
      <c r="X77" s="452"/>
      <c r="Y77" s="452"/>
      <c r="Z77" s="422"/>
      <c r="AB77" s="452"/>
      <c r="AC77" s="452"/>
      <c r="AD77" s="452"/>
      <c r="AE77" s="452"/>
      <c r="AF77" s="452"/>
      <c r="AG77" s="452"/>
      <c r="AH77" s="452"/>
      <c r="AI77" s="452"/>
      <c r="AJ77" s="452"/>
    </row>
    <row r="78" spans="1:36" x14ac:dyDescent="0.25">
      <c r="A78" s="452"/>
      <c r="B78" s="452"/>
      <c r="C78" s="452"/>
      <c r="D78" s="452"/>
      <c r="E78" s="452"/>
      <c r="F78" s="452"/>
      <c r="G78" s="452"/>
      <c r="H78" s="452"/>
      <c r="I78" s="452"/>
      <c r="J78" s="452"/>
      <c r="K78" s="452"/>
      <c r="L78" s="452"/>
      <c r="M78" s="452"/>
      <c r="N78" s="452"/>
      <c r="O78" s="452"/>
      <c r="P78" s="452"/>
      <c r="Q78" s="452"/>
      <c r="R78" s="452"/>
      <c r="S78" s="452"/>
      <c r="T78" s="452"/>
      <c r="U78" s="452"/>
      <c r="V78" s="452"/>
      <c r="W78" s="452"/>
      <c r="X78" s="452"/>
      <c r="Y78" s="452"/>
      <c r="Z78" s="422"/>
      <c r="AB78" s="452"/>
      <c r="AC78" s="452"/>
      <c r="AD78" s="452"/>
      <c r="AE78" s="452"/>
      <c r="AF78" s="452"/>
      <c r="AG78" s="452"/>
      <c r="AH78" s="452"/>
      <c r="AI78" s="452"/>
      <c r="AJ78" s="452"/>
    </row>
    <row r="79" spans="1:36" x14ac:dyDescent="0.25">
      <c r="A79" s="452"/>
      <c r="B79" s="452"/>
      <c r="C79" s="452"/>
      <c r="D79" s="452"/>
      <c r="E79" s="452"/>
      <c r="F79" s="452"/>
      <c r="G79" s="452"/>
      <c r="H79" s="452"/>
      <c r="I79" s="452"/>
      <c r="J79" s="452"/>
      <c r="K79" s="452"/>
      <c r="L79" s="452"/>
      <c r="M79" s="452"/>
      <c r="N79" s="452"/>
      <c r="O79" s="452"/>
      <c r="P79" s="452"/>
      <c r="Q79" s="452"/>
      <c r="R79" s="452"/>
      <c r="S79" s="452"/>
      <c r="T79" s="452"/>
      <c r="U79" s="452"/>
      <c r="V79" s="452"/>
      <c r="W79" s="452"/>
      <c r="X79" s="452"/>
      <c r="Y79" s="452"/>
      <c r="Z79" s="422"/>
      <c r="AB79" s="452"/>
      <c r="AC79" s="452"/>
      <c r="AD79" s="452"/>
      <c r="AE79" s="452"/>
      <c r="AF79" s="452"/>
      <c r="AG79" s="452"/>
      <c r="AH79" s="452"/>
      <c r="AI79" s="452"/>
      <c r="AJ79" s="452"/>
    </row>
    <row r="80" spans="1:36" x14ac:dyDescent="0.25">
      <c r="A80" s="452"/>
      <c r="B80" s="452"/>
      <c r="C80" s="452"/>
      <c r="D80" s="452"/>
      <c r="E80" s="452"/>
      <c r="F80" s="452"/>
      <c r="G80" s="452"/>
      <c r="H80" s="452"/>
      <c r="I80" s="452"/>
      <c r="J80" s="452"/>
      <c r="K80" s="452"/>
      <c r="L80" s="452"/>
      <c r="M80" s="452"/>
      <c r="N80" s="452"/>
      <c r="O80" s="452"/>
      <c r="P80" s="452"/>
      <c r="Q80" s="452"/>
      <c r="R80" s="452"/>
      <c r="S80" s="452"/>
      <c r="T80" s="452"/>
      <c r="U80" s="452"/>
      <c r="V80" s="452"/>
      <c r="W80" s="452"/>
      <c r="X80" s="452"/>
      <c r="Y80" s="452"/>
      <c r="Z80" s="422"/>
      <c r="AB80" s="452"/>
      <c r="AC80" s="452"/>
      <c r="AD80" s="452"/>
      <c r="AE80" s="452"/>
      <c r="AF80" s="452"/>
      <c r="AG80" s="452"/>
      <c r="AH80" s="452"/>
      <c r="AI80" s="452"/>
      <c r="AJ80" s="452"/>
    </row>
    <row r="81" spans="1:36" x14ac:dyDescent="0.25">
      <c r="A81" s="452"/>
      <c r="B81" s="452"/>
      <c r="C81" s="452"/>
      <c r="D81" s="452"/>
      <c r="E81" s="452"/>
      <c r="F81" s="452"/>
      <c r="G81" s="452"/>
      <c r="H81" s="452"/>
      <c r="I81" s="452"/>
      <c r="J81" s="452"/>
      <c r="K81" s="452"/>
      <c r="L81" s="452"/>
      <c r="M81" s="452"/>
      <c r="N81" s="452"/>
      <c r="O81" s="452"/>
      <c r="P81" s="452"/>
      <c r="Q81" s="452"/>
      <c r="R81" s="452"/>
      <c r="S81" s="452"/>
      <c r="T81" s="452"/>
      <c r="U81" s="452"/>
      <c r="V81" s="452"/>
      <c r="W81" s="452"/>
      <c r="X81" s="452"/>
      <c r="Y81" s="452"/>
      <c r="Z81" s="422"/>
      <c r="AB81" s="452"/>
      <c r="AC81" s="452"/>
      <c r="AD81" s="452"/>
      <c r="AE81" s="452"/>
      <c r="AF81" s="452"/>
      <c r="AG81" s="452"/>
      <c r="AH81" s="452"/>
      <c r="AI81" s="452"/>
      <c r="AJ81" s="452"/>
    </row>
    <row r="82" spans="1:36" x14ac:dyDescent="0.25">
      <c r="A82" s="452"/>
      <c r="B82" s="452"/>
      <c r="C82" s="452"/>
      <c r="D82" s="452"/>
      <c r="E82" s="452"/>
      <c r="F82" s="452"/>
      <c r="G82" s="452"/>
      <c r="H82" s="452"/>
      <c r="I82" s="452"/>
      <c r="J82" s="452"/>
      <c r="K82" s="452"/>
      <c r="L82" s="452"/>
      <c r="M82" s="452"/>
      <c r="N82" s="452"/>
      <c r="O82" s="452"/>
      <c r="P82" s="452"/>
      <c r="Q82" s="452"/>
      <c r="R82" s="452"/>
      <c r="S82" s="452"/>
      <c r="T82" s="452"/>
      <c r="U82" s="452"/>
      <c r="V82" s="452"/>
      <c r="W82" s="452"/>
      <c r="X82" s="452"/>
      <c r="Y82" s="452"/>
      <c r="Z82" s="422"/>
      <c r="AB82" s="452"/>
      <c r="AC82" s="452"/>
      <c r="AD82" s="452"/>
      <c r="AE82" s="452"/>
      <c r="AF82" s="452"/>
      <c r="AG82" s="452"/>
      <c r="AH82" s="452"/>
      <c r="AI82" s="452"/>
      <c r="AJ82" s="452"/>
    </row>
    <row r="83" spans="1:36" x14ac:dyDescent="0.25">
      <c r="A83" s="452"/>
      <c r="B83" s="452"/>
      <c r="C83" s="452"/>
      <c r="D83" s="452"/>
      <c r="E83" s="452"/>
      <c r="F83" s="452"/>
      <c r="G83" s="452"/>
      <c r="H83" s="452"/>
      <c r="I83" s="452"/>
      <c r="J83" s="452"/>
      <c r="K83" s="452"/>
      <c r="L83" s="452"/>
      <c r="M83" s="452"/>
      <c r="N83" s="452"/>
      <c r="O83" s="452"/>
      <c r="P83" s="452"/>
      <c r="Q83" s="452"/>
      <c r="R83" s="452"/>
      <c r="S83" s="452"/>
      <c r="T83" s="452"/>
      <c r="U83" s="452"/>
      <c r="V83" s="452"/>
      <c r="W83" s="452"/>
      <c r="X83" s="452"/>
      <c r="Y83" s="452"/>
      <c r="Z83" s="422"/>
      <c r="AB83" s="452"/>
      <c r="AC83" s="452"/>
      <c r="AD83" s="452"/>
      <c r="AE83" s="452"/>
      <c r="AF83" s="452"/>
      <c r="AG83" s="452"/>
      <c r="AH83" s="452"/>
      <c r="AI83" s="452"/>
      <c r="AJ83" s="452"/>
    </row>
    <row r="84" spans="1:36" x14ac:dyDescent="0.25">
      <c r="A84" s="452"/>
      <c r="B84" s="452"/>
      <c r="C84" s="452"/>
      <c r="D84" s="452"/>
      <c r="E84" s="452"/>
      <c r="F84" s="452"/>
      <c r="G84" s="452"/>
      <c r="H84" s="452"/>
      <c r="I84" s="452"/>
      <c r="J84" s="452"/>
      <c r="K84" s="452"/>
      <c r="L84" s="452"/>
      <c r="M84" s="452"/>
      <c r="N84" s="452"/>
      <c r="O84" s="452"/>
      <c r="P84" s="452"/>
      <c r="Q84" s="452"/>
      <c r="R84" s="452"/>
      <c r="S84" s="452"/>
      <c r="T84" s="452"/>
      <c r="U84" s="452"/>
      <c r="V84" s="452"/>
      <c r="W84" s="452"/>
      <c r="X84" s="452"/>
      <c r="Y84" s="452"/>
      <c r="Z84" s="422"/>
      <c r="AB84" s="452"/>
      <c r="AC84" s="452"/>
      <c r="AD84" s="452"/>
      <c r="AE84" s="452"/>
      <c r="AF84" s="452"/>
      <c r="AG84" s="452"/>
      <c r="AH84" s="452"/>
      <c r="AI84" s="452"/>
      <c r="AJ84" s="452"/>
    </row>
    <row r="85" spans="1:36" x14ac:dyDescent="0.25">
      <c r="A85" s="452"/>
      <c r="B85" s="452"/>
      <c r="C85" s="452"/>
      <c r="D85" s="452"/>
      <c r="E85" s="452"/>
      <c r="F85" s="452"/>
      <c r="G85" s="452"/>
      <c r="H85" s="452"/>
      <c r="I85" s="452"/>
      <c r="J85" s="452"/>
      <c r="K85" s="452"/>
      <c r="L85" s="452"/>
      <c r="M85" s="452"/>
      <c r="N85" s="452"/>
      <c r="O85" s="452"/>
      <c r="P85" s="452"/>
      <c r="Q85" s="452"/>
      <c r="R85" s="452"/>
      <c r="S85" s="452"/>
      <c r="T85" s="452"/>
      <c r="U85" s="452"/>
      <c r="V85" s="452"/>
      <c r="W85" s="452"/>
      <c r="X85" s="452"/>
      <c r="Y85" s="452"/>
      <c r="Z85" s="422"/>
      <c r="AB85" s="452"/>
      <c r="AC85" s="452"/>
      <c r="AD85" s="452"/>
      <c r="AE85" s="452"/>
      <c r="AF85" s="452"/>
      <c r="AG85" s="452"/>
      <c r="AH85" s="452"/>
      <c r="AI85" s="452"/>
      <c r="AJ85" s="452"/>
    </row>
    <row r="86" spans="1:36" x14ac:dyDescent="0.25">
      <c r="A86" s="452"/>
      <c r="B86" s="452"/>
      <c r="C86" s="452"/>
      <c r="D86" s="452"/>
      <c r="E86" s="452"/>
      <c r="F86" s="452"/>
      <c r="G86" s="452"/>
      <c r="H86" s="452"/>
      <c r="I86" s="452"/>
      <c r="J86" s="452"/>
      <c r="K86" s="452"/>
      <c r="L86" s="452"/>
      <c r="M86" s="452"/>
      <c r="N86" s="452"/>
      <c r="O86" s="452"/>
      <c r="P86" s="452"/>
      <c r="Q86" s="452"/>
      <c r="R86" s="452"/>
      <c r="S86" s="452"/>
      <c r="T86" s="452"/>
      <c r="U86" s="452"/>
      <c r="V86" s="452"/>
      <c r="W86" s="452"/>
      <c r="X86" s="452"/>
      <c r="Y86" s="452"/>
      <c r="Z86" s="422"/>
      <c r="AB86" s="452"/>
      <c r="AC86" s="452"/>
      <c r="AD86" s="452"/>
      <c r="AE86" s="452"/>
      <c r="AF86" s="452"/>
      <c r="AG86" s="452"/>
      <c r="AH86" s="452"/>
      <c r="AI86" s="452"/>
      <c r="AJ86" s="452"/>
    </row>
    <row r="87" spans="1:36" x14ac:dyDescent="0.25">
      <c r="A87" s="452"/>
      <c r="B87" s="452"/>
      <c r="C87" s="452"/>
      <c r="D87" s="452"/>
      <c r="E87" s="452"/>
      <c r="F87" s="452"/>
      <c r="G87" s="452"/>
      <c r="H87" s="452"/>
      <c r="I87" s="452"/>
      <c r="J87" s="452"/>
      <c r="K87" s="452"/>
      <c r="L87" s="452"/>
      <c r="M87" s="452"/>
      <c r="N87" s="452"/>
      <c r="O87" s="452"/>
      <c r="P87" s="452"/>
      <c r="Q87" s="452"/>
      <c r="R87" s="452"/>
      <c r="S87" s="452"/>
      <c r="T87" s="452"/>
      <c r="U87" s="452"/>
      <c r="V87" s="452"/>
      <c r="W87" s="452"/>
      <c r="X87" s="452"/>
      <c r="Y87" s="452"/>
      <c r="Z87" s="422"/>
      <c r="AB87" s="452"/>
      <c r="AC87" s="452"/>
      <c r="AD87" s="452"/>
      <c r="AE87" s="452"/>
      <c r="AF87" s="452"/>
      <c r="AG87" s="452"/>
      <c r="AH87" s="452"/>
      <c r="AI87" s="452"/>
      <c r="AJ87" s="452"/>
    </row>
    <row r="88" spans="1:36" x14ac:dyDescent="0.25">
      <c r="A88" s="452"/>
      <c r="B88" s="452"/>
      <c r="C88" s="452"/>
      <c r="D88" s="452"/>
      <c r="E88" s="452"/>
      <c r="F88" s="452"/>
      <c r="G88" s="452"/>
      <c r="H88" s="452"/>
      <c r="I88" s="452"/>
      <c r="J88" s="452"/>
      <c r="K88" s="452"/>
      <c r="L88" s="452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452"/>
      <c r="Z88" s="422"/>
      <c r="AB88" s="452"/>
      <c r="AC88" s="452"/>
      <c r="AD88" s="452"/>
      <c r="AE88" s="452"/>
      <c r="AF88" s="452"/>
      <c r="AG88" s="452"/>
      <c r="AH88" s="452"/>
      <c r="AI88" s="452"/>
      <c r="AJ88" s="452"/>
    </row>
    <row r="89" spans="1:36" x14ac:dyDescent="0.25">
      <c r="A89" s="452"/>
      <c r="B89" s="452"/>
      <c r="C89" s="452"/>
      <c r="D89" s="452"/>
      <c r="E89" s="452"/>
      <c r="F89" s="452"/>
      <c r="G89" s="452"/>
      <c r="H89" s="452"/>
      <c r="I89" s="452"/>
      <c r="J89" s="452"/>
      <c r="K89" s="452"/>
      <c r="L89" s="452"/>
      <c r="M89" s="452"/>
      <c r="N89" s="452"/>
      <c r="O89" s="452"/>
      <c r="P89" s="452"/>
      <c r="Q89" s="452"/>
      <c r="R89" s="452"/>
      <c r="S89" s="452"/>
      <c r="T89" s="452"/>
      <c r="U89" s="452"/>
      <c r="V89" s="452"/>
      <c r="W89" s="452"/>
      <c r="X89" s="452"/>
      <c r="Y89" s="452"/>
      <c r="Z89" s="422"/>
      <c r="AB89" s="452"/>
      <c r="AC89" s="452"/>
      <c r="AD89" s="452"/>
      <c r="AE89" s="452"/>
      <c r="AF89" s="452"/>
      <c r="AG89" s="452"/>
      <c r="AH89" s="452"/>
      <c r="AI89" s="452"/>
      <c r="AJ89" s="452"/>
    </row>
    <row r="90" spans="1:36" x14ac:dyDescent="0.25">
      <c r="A90" s="452"/>
      <c r="B90" s="452"/>
      <c r="C90" s="452"/>
      <c r="D90" s="452"/>
      <c r="E90" s="452"/>
      <c r="F90" s="452"/>
      <c r="G90" s="452"/>
      <c r="H90" s="452"/>
      <c r="I90" s="452"/>
      <c r="J90" s="452"/>
      <c r="K90" s="452"/>
      <c r="L90" s="452"/>
      <c r="M90" s="452"/>
      <c r="N90" s="452"/>
      <c r="O90" s="452"/>
      <c r="P90" s="452"/>
      <c r="Q90" s="452"/>
      <c r="R90" s="452"/>
      <c r="S90" s="452"/>
      <c r="T90" s="452"/>
      <c r="U90" s="452"/>
      <c r="V90" s="452"/>
      <c r="W90" s="452"/>
      <c r="X90" s="452"/>
      <c r="Y90" s="452"/>
      <c r="Z90" s="422"/>
      <c r="AB90" s="452"/>
      <c r="AC90" s="452"/>
      <c r="AD90" s="452"/>
      <c r="AE90" s="452"/>
      <c r="AF90" s="452"/>
      <c r="AG90" s="452"/>
      <c r="AH90" s="452"/>
      <c r="AI90" s="452"/>
      <c r="AJ90" s="452"/>
    </row>
    <row r="91" spans="1:36" x14ac:dyDescent="0.25">
      <c r="A91" s="452"/>
      <c r="B91" s="452"/>
      <c r="C91" s="452"/>
      <c r="D91" s="452"/>
      <c r="E91" s="452"/>
      <c r="F91" s="452"/>
      <c r="G91" s="452"/>
      <c r="H91" s="452"/>
      <c r="I91" s="452"/>
      <c r="J91" s="452"/>
      <c r="K91" s="452"/>
      <c r="L91" s="452"/>
      <c r="M91" s="452"/>
      <c r="N91" s="452"/>
      <c r="O91" s="452"/>
      <c r="P91" s="452"/>
      <c r="Q91" s="452"/>
      <c r="R91" s="452"/>
      <c r="S91" s="452"/>
      <c r="T91" s="452"/>
      <c r="U91" s="452"/>
      <c r="V91" s="452"/>
      <c r="W91" s="452"/>
      <c r="X91" s="452"/>
      <c r="Y91" s="452"/>
      <c r="Z91" s="422"/>
      <c r="AB91" s="452"/>
      <c r="AC91" s="452"/>
      <c r="AD91" s="452"/>
      <c r="AE91" s="452"/>
      <c r="AF91" s="452"/>
      <c r="AG91" s="452"/>
      <c r="AH91" s="452"/>
      <c r="AI91" s="452"/>
      <c r="AJ91" s="452"/>
    </row>
    <row r="92" spans="1:36" x14ac:dyDescent="0.25">
      <c r="A92" s="452"/>
      <c r="B92" s="452"/>
      <c r="C92" s="452"/>
      <c r="D92" s="452"/>
      <c r="E92" s="452"/>
      <c r="F92" s="452"/>
      <c r="G92" s="452"/>
      <c r="H92" s="452"/>
      <c r="I92" s="452"/>
      <c r="J92" s="452"/>
      <c r="K92" s="452"/>
      <c r="L92" s="452"/>
      <c r="M92" s="452"/>
      <c r="N92" s="452"/>
      <c r="O92" s="452"/>
      <c r="P92" s="452"/>
      <c r="Q92" s="452"/>
      <c r="R92" s="452"/>
      <c r="S92" s="452"/>
      <c r="T92" s="452"/>
      <c r="U92" s="452"/>
      <c r="V92" s="452"/>
      <c r="W92" s="452"/>
      <c r="X92" s="452"/>
      <c r="Y92" s="452"/>
      <c r="Z92" s="422"/>
      <c r="AB92" s="452"/>
      <c r="AC92" s="452"/>
      <c r="AD92" s="452"/>
      <c r="AE92" s="452"/>
      <c r="AF92" s="452"/>
      <c r="AG92" s="452"/>
      <c r="AH92" s="452"/>
      <c r="AI92" s="452"/>
      <c r="AJ92" s="452"/>
    </row>
    <row r="93" spans="1:36" x14ac:dyDescent="0.25">
      <c r="A93" s="452"/>
      <c r="B93" s="452"/>
      <c r="C93" s="452"/>
      <c r="D93" s="452"/>
      <c r="E93" s="452"/>
      <c r="F93" s="452"/>
      <c r="G93" s="452"/>
      <c r="H93" s="452"/>
      <c r="I93" s="452"/>
      <c r="J93" s="452"/>
      <c r="K93" s="452"/>
      <c r="L93" s="452"/>
      <c r="M93" s="452"/>
      <c r="N93" s="452"/>
      <c r="O93" s="452"/>
      <c r="P93" s="452"/>
      <c r="Q93" s="452"/>
      <c r="R93" s="452"/>
      <c r="S93" s="452"/>
      <c r="T93" s="452"/>
      <c r="U93" s="452"/>
      <c r="V93" s="452"/>
      <c r="W93" s="452"/>
      <c r="X93" s="452"/>
      <c r="Y93" s="452"/>
      <c r="Z93" s="422"/>
      <c r="AB93" s="452"/>
      <c r="AC93" s="452"/>
      <c r="AD93" s="452"/>
      <c r="AE93" s="452"/>
      <c r="AF93" s="452"/>
      <c r="AG93" s="452"/>
      <c r="AH93" s="452"/>
      <c r="AI93" s="452"/>
      <c r="AJ93" s="452"/>
    </row>
    <row r="94" spans="1:36" x14ac:dyDescent="0.25">
      <c r="A94" s="452"/>
      <c r="B94" s="452"/>
      <c r="C94" s="452"/>
      <c r="D94" s="452"/>
      <c r="E94" s="452"/>
      <c r="F94" s="452"/>
      <c r="G94" s="452"/>
      <c r="H94" s="452"/>
      <c r="I94" s="452"/>
      <c r="J94" s="452"/>
      <c r="K94" s="452"/>
      <c r="L94" s="452"/>
      <c r="M94" s="452"/>
      <c r="N94" s="452"/>
      <c r="O94" s="452"/>
      <c r="P94" s="452"/>
      <c r="Q94" s="452"/>
      <c r="R94" s="452"/>
      <c r="S94" s="452"/>
      <c r="T94" s="452"/>
      <c r="U94" s="452"/>
      <c r="V94" s="452"/>
      <c r="W94" s="452"/>
      <c r="X94" s="452"/>
      <c r="Y94" s="452"/>
      <c r="Z94" s="422"/>
      <c r="AB94" s="452"/>
      <c r="AC94" s="452"/>
      <c r="AD94" s="452"/>
      <c r="AE94" s="452"/>
      <c r="AF94" s="452"/>
      <c r="AG94" s="452"/>
      <c r="AH94" s="452"/>
      <c r="AI94" s="452"/>
      <c r="AJ94" s="452"/>
    </row>
    <row r="95" spans="1:36" x14ac:dyDescent="0.25">
      <c r="A95" s="452"/>
      <c r="B95" s="452"/>
      <c r="C95" s="452"/>
      <c r="D95" s="452"/>
      <c r="E95" s="452"/>
      <c r="F95" s="452"/>
      <c r="G95" s="452"/>
      <c r="H95" s="452"/>
      <c r="I95" s="452"/>
      <c r="J95" s="452"/>
      <c r="K95" s="452"/>
      <c r="L95" s="452"/>
      <c r="M95" s="452"/>
      <c r="N95" s="452"/>
      <c r="O95" s="452"/>
      <c r="P95" s="452"/>
      <c r="Q95" s="452"/>
      <c r="R95" s="452"/>
      <c r="S95" s="452"/>
      <c r="T95" s="452"/>
      <c r="U95" s="452"/>
      <c r="V95" s="452"/>
      <c r="W95" s="452"/>
      <c r="X95" s="452"/>
      <c r="Y95" s="452"/>
      <c r="Z95" s="422"/>
      <c r="AB95" s="452"/>
      <c r="AC95" s="452"/>
      <c r="AD95" s="452"/>
      <c r="AE95" s="452"/>
      <c r="AF95" s="452"/>
      <c r="AG95" s="452"/>
      <c r="AH95" s="452"/>
      <c r="AI95" s="452"/>
      <c r="AJ95" s="452"/>
    </row>
    <row r="96" spans="1:36" x14ac:dyDescent="0.25">
      <c r="A96" s="452"/>
      <c r="B96" s="590"/>
      <c r="C96" s="590"/>
      <c r="D96" s="452"/>
      <c r="E96" s="590"/>
      <c r="F96" s="452"/>
      <c r="G96" s="452"/>
      <c r="H96" s="590"/>
      <c r="I96" s="452"/>
      <c r="J96" s="452"/>
      <c r="K96" s="452"/>
      <c r="L96" s="452"/>
      <c r="M96" s="452"/>
      <c r="N96" s="452"/>
      <c r="O96" s="452"/>
      <c r="P96" s="452"/>
      <c r="Q96" s="452"/>
      <c r="R96" s="590"/>
      <c r="S96" s="452"/>
      <c r="T96" s="452"/>
      <c r="U96" s="452"/>
      <c r="V96" s="452"/>
      <c r="W96" s="452"/>
      <c r="X96" s="452"/>
      <c r="Y96" s="452"/>
      <c r="Z96" s="422"/>
      <c r="AB96" s="452"/>
      <c r="AC96" s="452"/>
      <c r="AD96" s="452"/>
      <c r="AE96" s="452"/>
      <c r="AF96" s="452"/>
      <c r="AG96" s="452"/>
      <c r="AH96" s="452"/>
      <c r="AI96" s="452"/>
      <c r="AJ96" s="452"/>
    </row>
    <row r="97" spans="1:36" x14ac:dyDescent="0.25">
      <c r="A97" s="590"/>
      <c r="B97" s="452"/>
      <c r="C97" s="452"/>
      <c r="D97" s="452"/>
      <c r="E97" s="452"/>
      <c r="F97" s="452"/>
      <c r="G97" s="452"/>
      <c r="H97" s="452"/>
      <c r="I97" s="452"/>
      <c r="J97" s="452"/>
      <c r="K97" s="452"/>
      <c r="L97" s="452"/>
      <c r="M97" s="452"/>
      <c r="N97" s="452"/>
      <c r="O97" s="452"/>
      <c r="P97" s="452"/>
      <c r="Q97" s="590"/>
      <c r="R97" s="452"/>
      <c r="S97" s="452"/>
      <c r="T97" s="452"/>
      <c r="U97" s="452"/>
      <c r="V97" s="452"/>
      <c r="W97" s="452"/>
      <c r="X97" s="452"/>
      <c r="Y97" s="452"/>
      <c r="Z97" s="422"/>
      <c r="AB97" s="452"/>
      <c r="AC97" s="452"/>
      <c r="AD97" s="452"/>
      <c r="AE97" s="452"/>
      <c r="AF97" s="452"/>
      <c r="AG97" s="452"/>
      <c r="AH97" s="452"/>
      <c r="AI97" s="452"/>
      <c r="AJ97" s="452"/>
    </row>
    <row r="98" spans="1:36" x14ac:dyDescent="0.25">
      <c r="A98" s="452"/>
      <c r="B98" s="452"/>
      <c r="C98" s="452"/>
      <c r="D98" s="452"/>
      <c r="E98" s="452"/>
      <c r="F98" s="452"/>
      <c r="G98" s="452"/>
      <c r="H98" s="452"/>
      <c r="I98" s="452"/>
      <c r="J98" s="452"/>
      <c r="K98" s="452"/>
      <c r="L98" s="452"/>
      <c r="M98" s="452"/>
      <c r="N98" s="452"/>
      <c r="O98" s="590"/>
      <c r="P98" s="452"/>
      <c r="Q98" s="452"/>
      <c r="R98" s="452"/>
      <c r="S98" s="452"/>
      <c r="T98" s="452"/>
      <c r="U98" s="452"/>
      <c r="V98" s="452"/>
      <c r="W98" s="452"/>
      <c r="X98" s="452"/>
      <c r="Y98" s="452"/>
      <c r="Z98" s="422"/>
      <c r="AB98" s="452"/>
      <c r="AC98" s="452"/>
      <c r="AD98" s="452"/>
      <c r="AE98" s="452"/>
      <c r="AF98" s="452"/>
      <c r="AG98" s="452"/>
      <c r="AH98" s="452"/>
      <c r="AI98" s="452"/>
      <c r="AJ98" s="452"/>
    </row>
    <row r="99" spans="1:36" x14ac:dyDescent="0.25">
      <c r="A99" s="452"/>
      <c r="B99" s="452"/>
      <c r="C99" s="452"/>
      <c r="D99" s="452"/>
      <c r="E99" s="452"/>
      <c r="F99" s="452"/>
      <c r="G99" s="452"/>
      <c r="H99" s="452"/>
      <c r="I99" s="452"/>
      <c r="J99" s="452"/>
      <c r="K99" s="452"/>
      <c r="L99" s="452"/>
      <c r="M99" s="452"/>
      <c r="N99" s="452"/>
      <c r="O99" s="590"/>
      <c r="P99" s="452"/>
      <c r="Q99" s="452"/>
      <c r="R99" s="452"/>
      <c r="S99" s="452"/>
      <c r="T99" s="452"/>
      <c r="U99" s="452"/>
      <c r="V99" s="452"/>
      <c r="W99" s="452"/>
      <c r="X99" s="452"/>
      <c r="Y99" s="452"/>
      <c r="Z99" s="422"/>
      <c r="AB99" s="452"/>
      <c r="AC99" s="452"/>
      <c r="AD99" s="452"/>
      <c r="AE99" s="452"/>
      <c r="AF99" s="452"/>
      <c r="AG99" s="452"/>
      <c r="AH99" s="452"/>
      <c r="AI99" s="452"/>
      <c r="AJ99" s="452"/>
    </row>
    <row r="100" spans="1:36" x14ac:dyDescent="0.25">
      <c r="A100" s="452"/>
      <c r="B100" s="452"/>
      <c r="C100" s="452"/>
      <c r="D100" s="452"/>
      <c r="E100" s="452"/>
      <c r="F100" s="452"/>
      <c r="G100" s="452"/>
      <c r="H100" s="452"/>
      <c r="I100" s="452"/>
      <c r="J100" s="452"/>
      <c r="K100" s="452"/>
      <c r="L100" s="452"/>
      <c r="M100" s="452"/>
      <c r="N100" s="452"/>
      <c r="O100" s="590"/>
      <c r="P100" s="452"/>
      <c r="Q100" s="452"/>
      <c r="R100" s="452"/>
      <c r="S100" s="452"/>
      <c r="T100" s="452"/>
      <c r="U100" s="452"/>
      <c r="V100" s="452"/>
      <c r="W100" s="452"/>
      <c r="X100" s="452"/>
      <c r="Y100" s="452"/>
      <c r="Z100" s="422"/>
      <c r="AB100" s="452"/>
      <c r="AC100" s="452"/>
      <c r="AD100" s="452"/>
      <c r="AE100" s="452"/>
      <c r="AF100" s="452"/>
      <c r="AG100" s="452"/>
      <c r="AH100" s="452"/>
      <c r="AI100" s="452"/>
      <c r="AJ100" s="452"/>
    </row>
    <row r="101" spans="1:36" x14ac:dyDescent="0.25">
      <c r="A101" s="452"/>
      <c r="B101" s="452"/>
      <c r="C101" s="452"/>
      <c r="D101" s="452"/>
      <c r="E101" s="452"/>
      <c r="F101" s="452"/>
      <c r="G101" s="452"/>
      <c r="H101" s="452"/>
      <c r="I101" s="452"/>
      <c r="J101" s="452"/>
      <c r="K101" s="452"/>
      <c r="L101" s="452"/>
      <c r="M101" s="452"/>
      <c r="N101" s="452"/>
      <c r="O101" s="590"/>
      <c r="P101" s="452"/>
      <c r="Q101" s="452"/>
      <c r="R101" s="452"/>
      <c r="S101" s="452"/>
      <c r="T101" s="452"/>
      <c r="U101" s="452"/>
      <c r="V101" s="452"/>
      <c r="W101" s="452"/>
      <c r="X101" s="452"/>
      <c r="Y101" s="452"/>
      <c r="Z101" s="422"/>
      <c r="AB101" s="452"/>
      <c r="AC101" s="452"/>
      <c r="AD101" s="452"/>
      <c r="AE101" s="452"/>
      <c r="AF101" s="452"/>
      <c r="AG101" s="452"/>
      <c r="AH101" s="452"/>
      <c r="AI101" s="452"/>
      <c r="AJ101" s="452"/>
    </row>
    <row r="102" spans="1:36" x14ac:dyDescent="0.25">
      <c r="A102" s="452"/>
      <c r="B102" s="452"/>
      <c r="C102" s="452"/>
      <c r="D102" s="452"/>
      <c r="E102" s="452"/>
      <c r="F102" s="452"/>
      <c r="G102" s="452"/>
      <c r="H102" s="452"/>
      <c r="I102" s="452"/>
      <c r="J102" s="452"/>
      <c r="K102" s="452"/>
      <c r="L102" s="452"/>
      <c r="M102" s="452"/>
      <c r="N102" s="452"/>
      <c r="O102" s="590"/>
      <c r="P102" s="452"/>
      <c r="Q102" s="452"/>
      <c r="R102" s="452"/>
      <c r="S102" s="452"/>
      <c r="T102" s="452"/>
      <c r="U102" s="452"/>
      <c r="V102" s="452"/>
      <c r="W102" s="452"/>
      <c r="X102" s="452"/>
      <c r="Y102" s="452"/>
      <c r="Z102" s="422"/>
      <c r="AB102" s="452"/>
      <c r="AC102" s="452"/>
      <c r="AD102" s="452"/>
      <c r="AE102" s="452"/>
      <c r="AF102" s="452"/>
      <c r="AG102" s="452"/>
      <c r="AH102" s="452"/>
      <c r="AI102" s="452"/>
      <c r="AJ102" s="452"/>
    </row>
    <row r="103" spans="1:36" x14ac:dyDescent="0.25">
      <c r="A103" s="452"/>
      <c r="B103" s="452"/>
      <c r="C103" s="452"/>
      <c r="D103" s="452"/>
      <c r="E103" s="452"/>
      <c r="F103" s="452"/>
      <c r="G103" s="452"/>
      <c r="H103" s="452"/>
      <c r="I103" s="452"/>
      <c r="J103" s="452"/>
      <c r="K103" s="452"/>
      <c r="L103" s="452"/>
      <c r="M103" s="452"/>
      <c r="N103" s="452"/>
      <c r="O103" s="590"/>
      <c r="P103" s="452"/>
      <c r="Q103" s="452"/>
      <c r="R103" s="452"/>
      <c r="S103" s="452"/>
      <c r="T103" s="452"/>
      <c r="U103" s="452"/>
      <c r="V103" s="452"/>
      <c r="W103" s="452"/>
      <c r="X103" s="452"/>
      <c r="Y103" s="452"/>
      <c r="Z103" s="422"/>
      <c r="AB103" s="452"/>
      <c r="AC103" s="452"/>
      <c r="AD103" s="452"/>
      <c r="AE103" s="452"/>
      <c r="AF103" s="452"/>
      <c r="AG103" s="452"/>
      <c r="AH103" s="452"/>
      <c r="AI103" s="452"/>
      <c r="AJ103" s="452"/>
    </row>
    <row r="104" spans="1:36" x14ac:dyDescent="0.25">
      <c r="A104" s="452"/>
      <c r="B104" s="452"/>
      <c r="C104" s="452"/>
      <c r="D104" s="452"/>
      <c r="E104" s="452"/>
      <c r="F104" s="452"/>
      <c r="G104" s="452"/>
      <c r="H104" s="452"/>
      <c r="I104" s="452"/>
      <c r="J104" s="452"/>
      <c r="K104" s="452"/>
      <c r="L104" s="452"/>
      <c r="M104" s="452"/>
      <c r="N104" s="452"/>
      <c r="O104" s="590"/>
      <c r="P104" s="452"/>
      <c r="Q104" s="452"/>
      <c r="R104" s="452"/>
      <c r="S104" s="452"/>
      <c r="T104" s="452"/>
      <c r="U104" s="452"/>
      <c r="V104" s="452"/>
      <c r="W104" s="452"/>
      <c r="X104" s="452"/>
      <c r="Y104" s="452"/>
      <c r="Z104" s="422"/>
      <c r="AB104" s="452"/>
      <c r="AC104" s="452"/>
      <c r="AD104" s="452"/>
      <c r="AE104" s="452"/>
      <c r="AF104" s="452"/>
      <c r="AG104" s="452"/>
      <c r="AH104" s="452"/>
      <c r="AI104" s="452"/>
      <c r="AJ104" s="452"/>
    </row>
    <row r="105" spans="1:36" x14ac:dyDescent="0.25">
      <c r="A105" s="452"/>
      <c r="B105" s="452"/>
      <c r="C105" s="452"/>
      <c r="D105" s="452"/>
      <c r="E105" s="452"/>
      <c r="F105" s="452"/>
      <c r="G105" s="452"/>
      <c r="H105" s="452"/>
      <c r="I105" s="452"/>
      <c r="J105" s="452"/>
      <c r="K105" s="452"/>
      <c r="L105" s="452"/>
      <c r="M105" s="452"/>
      <c r="N105" s="452"/>
      <c r="O105" s="590"/>
      <c r="P105" s="452"/>
      <c r="Q105" s="452"/>
      <c r="R105" s="452"/>
      <c r="S105" s="452"/>
      <c r="T105" s="452"/>
      <c r="U105" s="452"/>
      <c r="V105" s="452"/>
      <c r="W105" s="452"/>
      <c r="X105" s="452"/>
      <c r="Y105" s="452"/>
      <c r="Z105" s="422"/>
      <c r="AB105" s="452"/>
      <c r="AC105" s="452"/>
      <c r="AD105" s="452"/>
      <c r="AE105" s="452"/>
      <c r="AF105" s="452"/>
      <c r="AG105" s="452"/>
      <c r="AH105" s="452"/>
      <c r="AI105" s="452"/>
      <c r="AJ105" s="452"/>
    </row>
    <row r="106" spans="1:36" x14ac:dyDescent="0.25">
      <c r="A106" s="452"/>
      <c r="B106" s="452"/>
      <c r="C106" s="452"/>
      <c r="D106" s="452"/>
      <c r="E106" s="452"/>
      <c r="F106" s="452"/>
      <c r="G106" s="452"/>
      <c r="H106" s="452"/>
      <c r="I106" s="452"/>
      <c r="J106" s="452"/>
      <c r="K106" s="452"/>
      <c r="L106" s="452"/>
      <c r="M106" s="452"/>
      <c r="N106" s="452"/>
      <c r="O106" s="590"/>
      <c r="P106" s="452"/>
      <c r="Q106" s="452"/>
      <c r="R106" s="452"/>
      <c r="S106" s="452"/>
      <c r="T106" s="452"/>
      <c r="U106" s="452"/>
      <c r="V106" s="452"/>
      <c r="W106" s="452"/>
      <c r="X106" s="452"/>
      <c r="Y106" s="452"/>
      <c r="Z106" s="422"/>
      <c r="AB106" s="452"/>
      <c r="AC106" s="452"/>
      <c r="AD106" s="452"/>
      <c r="AE106" s="452"/>
      <c r="AF106" s="452"/>
      <c r="AG106" s="452"/>
      <c r="AH106" s="452"/>
      <c r="AI106" s="452"/>
      <c r="AJ106" s="452"/>
    </row>
    <row r="107" spans="1:36" x14ac:dyDescent="0.25">
      <c r="A107" s="452"/>
      <c r="B107" s="452"/>
      <c r="C107" s="452"/>
      <c r="D107" s="452"/>
      <c r="E107" s="452"/>
      <c r="F107" s="452"/>
      <c r="G107" s="452"/>
      <c r="H107" s="452"/>
      <c r="I107" s="452"/>
      <c r="J107" s="452"/>
      <c r="K107" s="452"/>
      <c r="L107" s="452"/>
      <c r="M107" s="452"/>
      <c r="N107" s="452"/>
      <c r="O107" s="590"/>
      <c r="P107" s="452"/>
      <c r="Q107" s="452"/>
      <c r="R107" s="452"/>
      <c r="S107" s="452"/>
      <c r="T107" s="452"/>
      <c r="U107" s="452"/>
      <c r="V107" s="452"/>
      <c r="W107" s="452"/>
      <c r="X107" s="452"/>
      <c r="Y107" s="452"/>
      <c r="Z107" s="422"/>
      <c r="AB107" s="452"/>
      <c r="AC107" s="452"/>
      <c r="AD107" s="452"/>
      <c r="AE107" s="452"/>
      <c r="AF107" s="452"/>
      <c r="AG107" s="452"/>
      <c r="AH107" s="452"/>
      <c r="AI107" s="452"/>
      <c r="AJ107" s="452"/>
    </row>
    <row r="108" spans="1:36" x14ac:dyDescent="0.25">
      <c r="A108" s="452"/>
      <c r="B108" s="452"/>
      <c r="C108" s="452"/>
      <c r="D108" s="452"/>
      <c r="E108" s="452"/>
      <c r="F108" s="452"/>
      <c r="G108" s="452"/>
      <c r="H108" s="452"/>
      <c r="I108" s="452"/>
      <c r="J108" s="452"/>
      <c r="K108" s="452"/>
      <c r="L108" s="452"/>
      <c r="M108" s="452"/>
      <c r="N108" s="452"/>
      <c r="O108" s="590"/>
      <c r="P108" s="452"/>
      <c r="Q108" s="452"/>
      <c r="R108" s="452"/>
      <c r="S108" s="452"/>
      <c r="T108" s="452"/>
      <c r="U108" s="452"/>
      <c r="V108" s="452"/>
      <c r="W108" s="452"/>
      <c r="X108" s="452"/>
      <c r="Y108" s="452"/>
      <c r="Z108" s="422"/>
      <c r="AB108" s="452"/>
      <c r="AC108" s="452"/>
      <c r="AD108" s="452"/>
      <c r="AE108" s="452"/>
      <c r="AF108" s="452"/>
      <c r="AG108" s="452"/>
      <c r="AH108" s="452"/>
      <c r="AI108" s="452"/>
      <c r="AJ108" s="452"/>
    </row>
    <row r="109" spans="1:36" x14ac:dyDescent="0.25">
      <c r="A109" s="452"/>
      <c r="B109" s="452"/>
      <c r="C109" s="452"/>
      <c r="D109" s="452"/>
      <c r="E109" s="452"/>
      <c r="F109" s="452"/>
      <c r="G109" s="452"/>
      <c r="H109" s="452"/>
      <c r="I109" s="452"/>
      <c r="J109" s="452"/>
      <c r="K109" s="452"/>
      <c r="L109" s="452"/>
      <c r="M109" s="452"/>
      <c r="N109" s="452"/>
      <c r="O109" s="590"/>
      <c r="P109" s="452"/>
      <c r="Q109" s="452"/>
      <c r="R109" s="452"/>
      <c r="S109" s="452"/>
      <c r="T109" s="452"/>
      <c r="U109" s="452"/>
      <c r="V109" s="452"/>
      <c r="W109" s="452"/>
      <c r="X109" s="452"/>
      <c r="Y109" s="452"/>
      <c r="Z109" s="422"/>
      <c r="AB109" s="452"/>
      <c r="AC109" s="452"/>
      <c r="AD109" s="452"/>
      <c r="AE109" s="452"/>
      <c r="AF109" s="452"/>
      <c r="AG109" s="452"/>
      <c r="AH109" s="452"/>
      <c r="AI109" s="452"/>
      <c r="AJ109" s="452"/>
    </row>
    <row r="110" spans="1:36" x14ac:dyDescent="0.25">
      <c r="A110" s="452"/>
      <c r="B110" s="452"/>
      <c r="C110" s="452"/>
      <c r="D110" s="452"/>
      <c r="E110" s="452"/>
      <c r="F110" s="452"/>
      <c r="G110" s="452"/>
      <c r="H110" s="452"/>
      <c r="I110" s="452"/>
      <c r="J110" s="452"/>
      <c r="K110" s="452"/>
      <c r="L110" s="452"/>
      <c r="M110" s="452"/>
      <c r="N110" s="452"/>
      <c r="O110" s="590"/>
      <c r="P110" s="452"/>
      <c r="Q110" s="452"/>
      <c r="R110" s="452"/>
      <c r="S110" s="452"/>
      <c r="T110" s="452"/>
      <c r="U110" s="452"/>
      <c r="V110" s="452"/>
      <c r="W110" s="452"/>
      <c r="X110" s="452"/>
      <c r="Y110" s="452"/>
      <c r="Z110" s="422"/>
      <c r="AB110" s="452"/>
      <c r="AC110" s="452"/>
      <c r="AD110" s="452"/>
      <c r="AE110" s="452"/>
      <c r="AF110" s="452"/>
      <c r="AG110" s="452"/>
      <c r="AH110" s="452"/>
      <c r="AI110" s="452"/>
      <c r="AJ110" s="452"/>
    </row>
    <row r="111" spans="1:36" x14ac:dyDescent="0.25">
      <c r="A111" s="452"/>
      <c r="B111" s="452"/>
      <c r="C111" s="452"/>
      <c r="D111" s="452"/>
      <c r="E111" s="452"/>
      <c r="F111" s="452"/>
      <c r="G111" s="452"/>
      <c r="H111" s="452"/>
      <c r="I111" s="452"/>
      <c r="J111" s="452"/>
      <c r="K111" s="452"/>
      <c r="L111" s="452"/>
      <c r="M111" s="452"/>
      <c r="N111" s="452"/>
      <c r="O111" s="590"/>
      <c r="P111" s="452"/>
      <c r="Q111" s="452"/>
      <c r="R111" s="452"/>
      <c r="S111" s="452"/>
      <c r="T111" s="452"/>
      <c r="U111" s="452"/>
      <c r="V111" s="452"/>
      <c r="W111" s="452"/>
      <c r="X111" s="452"/>
      <c r="Y111" s="452"/>
      <c r="Z111" s="422"/>
      <c r="AB111" s="452"/>
      <c r="AC111" s="452"/>
      <c r="AD111" s="452"/>
      <c r="AE111" s="452"/>
      <c r="AF111" s="452"/>
      <c r="AG111" s="452"/>
      <c r="AH111" s="452"/>
      <c r="AI111" s="452"/>
      <c r="AJ111" s="452"/>
    </row>
    <row r="112" spans="1:36" x14ac:dyDescent="0.25">
      <c r="A112" s="452"/>
      <c r="B112" s="452"/>
      <c r="C112" s="452"/>
      <c r="D112" s="452"/>
      <c r="E112" s="452"/>
      <c r="F112" s="452"/>
      <c r="G112" s="452"/>
      <c r="H112" s="452"/>
      <c r="I112" s="452"/>
      <c r="J112" s="452"/>
      <c r="K112" s="452"/>
      <c r="L112" s="452"/>
      <c r="M112" s="452"/>
      <c r="N112" s="452"/>
      <c r="O112" s="590"/>
      <c r="P112" s="452"/>
      <c r="Q112" s="452"/>
      <c r="R112" s="452"/>
      <c r="S112" s="452"/>
      <c r="T112" s="452"/>
      <c r="U112" s="452"/>
      <c r="V112" s="452"/>
      <c r="W112" s="452"/>
      <c r="X112" s="452"/>
      <c r="Y112" s="452"/>
      <c r="Z112" s="422"/>
      <c r="AB112" s="452"/>
      <c r="AC112" s="452"/>
      <c r="AD112" s="452"/>
      <c r="AE112" s="452"/>
      <c r="AF112" s="452"/>
      <c r="AG112" s="452"/>
      <c r="AH112" s="452"/>
      <c r="AI112" s="452"/>
      <c r="AJ112" s="452"/>
    </row>
    <row r="113" spans="1:36" x14ac:dyDescent="0.25">
      <c r="A113" s="452"/>
      <c r="B113" s="452"/>
      <c r="C113" s="452"/>
      <c r="D113" s="452"/>
      <c r="E113" s="452"/>
      <c r="F113" s="452"/>
      <c r="G113" s="452"/>
      <c r="H113" s="452"/>
      <c r="I113" s="452"/>
      <c r="J113" s="452"/>
      <c r="K113" s="452"/>
      <c r="L113" s="452"/>
      <c r="M113" s="452"/>
      <c r="N113" s="452"/>
      <c r="O113" s="590"/>
      <c r="P113" s="452"/>
      <c r="Q113" s="452"/>
      <c r="R113" s="452"/>
      <c r="S113" s="452"/>
      <c r="T113" s="452"/>
      <c r="U113" s="452"/>
      <c r="V113" s="452"/>
      <c r="W113" s="452"/>
      <c r="X113" s="452"/>
      <c r="Y113" s="452"/>
      <c r="Z113" s="422"/>
      <c r="AB113" s="452"/>
      <c r="AC113" s="452"/>
      <c r="AD113" s="452"/>
      <c r="AE113" s="452"/>
      <c r="AF113" s="452"/>
      <c r="AG113" s="452"/>
      <c r="AH113" s="452"/>
      <c r="AI113" s="452"/>
      <c r="AJ113" s="452"/>
    </row>
    <row r="114" spans="1:36" x14ac:dyDescent="0.25">
      <c r="A114" s="452"/>
      <c r="B114" s="452"/>
      <c r="C114" s="452"/>
      <c r="D114" s="452"/>
      <c r="E114" s="452"/>
      <c r="F114" s="452"/>
      <c r="G114" s="452"/>
      <c r="H114" s="452"/>
      <c r="I114" s="452"/>
      <c r="J114" s="452"/>
      <c r="K114" s="452"/>
      <c r="L114" s="452"/>
      <c r="M114" s="452"/>
      <c r="N114" s="452"/>
      <c r="O114" s="590"/>
      <c r="P114" s="452"/>
      <c r="Q114" s="452"/>
      <c r="R114" s="452"/>
      <c r="S114" s="452"/>
      <c r="T114" s="452"/>
      <c r="U114" s="452"/>
      <c r="V114" s="452"/>
      <c r="W114" s="452"/>
      <c r="X114" s="452"/>
      <c r="Y114" s="452"/>
      <c r="Z114" s="422"/>
      <c r="AB114" s="452"/>
      <c r="AC114" s="452"/>
      <c r="AD114" s="452"/>
      <c r="AE114" s="452"/>
      <c r="AF114" s="452"/>
      <c r="AG114" s="452"/>
      <c r="AH114" s="452"/>
      <c r="AI114" s="452"/>
      <c r="AJ114" s="452"/>
    </row>
    <row r="115" spans="1:36" x14ac:dyDescent="0.25">
      <c r="A115" s="452"/>
      <c r="B115" s="452"/>
      <c r="C115" s="452"/>
      <c r="D115" s="452"/>
      <c r="E115" s="452"/>
      <c r="F115" s="452"/>
      <c r="G115" s="452"/>
      <c r="H115" s="452"/>
      <c r="I115" s="452"/>
      <c r="J115" s="452"/>
      <c r="K115" s="452"/>
      <c r="L115" s="452"/>
      <c r="M115" s="452"/>
      <c r="N115" s="452"/>
      <c r="O115" s="590"/>
      <c r="P115" s="452"/>
      <c r="Q115" s="452"/>
      <c r="R115" s="452"/>
      <c r="S115" s="452"/>
      <c r="T115" s="452"/>
      <c r="U115" s="452"/>
      <c r="V115" s="452"/>
      <c r="W115" s="452"/>
      <c r="X115" s="452"/>
      <c r="Y115" s="452"/>
      <c r="Z115" s="422"/>
      <c r="AB115" s="452"/>
      <c r="AC115" s="452"/>
      <c r="AD115" s="452"/>
      <c r="AE115" s="452"/>
      <c r="AF115" s="452"/>
      <c r="AG115" s="452"/>
      <c r="AH115" s="452"/>
      <c r="AI115" s="452"/>
      <c r="AJ115" s="452"/>
    </row>
    <row r="116" spans="1:36" x14ac:dyDescent="0.25">
      <c r="A116" s="452"/>
      <c r="B116" s="452"/>
      <c r="C116" s="452"/>
      <c r="D116" s="452"/>
      <c r="E116" s="452"/>
      <c r="F116" s="452"/>
      <c r="G116" s="452"/>
      <c r="H116" s="452"/>
      <c r="I116" s="452"/>
      <c r="J116" s="452"/>
      <c r="K116" s="452"/>
      <c r="L116" s="452"/>
      <c r="M116" s="452"/>
      <c r="N116" s="452"/>
      <c r="O116" s="590"/>
      <c r="P116" s="452"/>
      <c r="Q116" s="452"/>
      <c r="R116" s="452"/>
      <c r="S116" s="452"/>
      <c r="T116" s="452"/>
      <c r="U116" s="452"/>
      <c r="V116" s="452"/>
      <c r="W116" s="452"/>
      <c r="X116" s="452"/>
      <c r="Y116" s="452"/>
      <c r="Z116" s="422"/>
      <c r="AB116" s="452"/>
      <c r="AC116" s="452"/>
      <c r="AD116" s="452"/>
      <c r="AE116" s="452"/>
      <c r="AF116" s="452"/>
      <c r="AG116" s="452"/>
      <c r="AH116" s="452"/>
      <c r="AI116" s="452"/>
      <c r="AJ116" s="452"/>
    </row>
    <row r="117" spans="1:36" x14ac:dyDescent="0.25">
      <c r="A117" s="452"/>
      <c r="B117" s="452"/>
      <c r="C117" s="452"/>
      <c r="D117" s="452"/>
      <c r="E117" s="452"/>
      <c r="F117" s="452"/>
      <c r="G117" s="452"/>
      <c r="H117" s="452"/>
      <c r="I117" s="452"/>
      <c r="J117" s="452"/>
      <c r="K117" s="452"/>
      <c r="L117" s="452"/>
      <c r="M117" s="452"/>
      <c r="N117" s="452"/>
      <c r="O117" s="590"/>
      <c r="P117" s="452"/>
      <c r="Q117" s="452"/>
      <c r="R117" s="452"/>
      <c r="S117" s="452"/>
      <c r="T117" s="452"/>
      <c r="U117" s="452"/>
      <c r="V117" s="452"/>
      <c r="W117" s="452"/>
      <c r="X117" s="452"/>
      <c r="Y117" s="452"/>
      <c r="Z117" s="422"/>
      <c r="AB117" s="452"/>
      <c r="AC117" s="452"/>
      <c r="AD117" s="452"/>
      <c r="AE117" s="452"/>
      <c r="AF117" s="452"/>
      <c r="AG117" s="452"/>
      <c r="AH117" s="452"/>
      <c r="AI117" s="452"/>
      <c r="AJ117" s="452"/>
    </row>
    <row r="118" spans="1:36" x14ac:dyDescent="0.25">
      <c r="A118" s="452"/>
      <c r="B118" s="452"/>
      <c r="C118" s="452"/>
      <c r="D118" s="452"/>
      <c r="E118" s="452"/>
      <c r="F118" s="452"/>
      <c r="G118" s="452"/>
      <c r="H118" s="452"/>
      <c r="I118" s="452"/>
      <c r="J118" s="452"/>
      <c r="K118" s="452"/>
      <c r="L118" s="452"/>
      <c r="M118" s="452"/>
      <c r="N118" s="452"/>
      <c r="O118" s="452"/>
      <c r="P118" s="452"/>
      <c r="Q118" s="452"/>
      <c r="R118" s="452"/>
      <c r="S118" s="452"/>
      <c r="T118" s="452"/>
      <c r="U118" s="452"/>
      <c r="V118" s="452"/>
      <c r="W118" s="452"/>
      <c r="X118" s="452"/>
      <c r="Y118" s="452"/>
      <c r="Z118" s="422"/>
      <c r="AB118" s="452"/>
      <c r="AC118" s="452"/>
      <c r="AD118" s="452"/>
      <c r="AE118" s="452"/>
      <c r="AF118" s="452"/>
      <c r="AG118" s="452"/>
      <c r="AH118" s="452"/>
      <c r="AI118" s="452"/>
      <c r="AJ118" s="452"/>
    </row>
    <row r="119" spans="1:36" x14ac:dyDescent="0.25">
      <c r="A119" s="452"/>
      <c r="B119" s="452"/>
      <c r="C119" s="452"/>
      <c r="D119" s="452"/>
      <c r="E119" s="452"/>
      <c r="F119" s="452"/>
      <c r="G119" s="452"/>
      <c r="H119" s="452"/>
      <c r="I119" s="452"/>
      <c r="J119" s="452"/>
      <c r="K119" s="452"/>
      <c r="L119" s="452"/>
      <c r="M119" s="452"/>
      <c r="N119" s="452"/>
      <c r="O119" s="452"/>
      <c r="P119" s="452"/>
      <c r="Q119" s="452"/>
      <c r="R119" s="452"/>
      <c r="S119" s="452"/>
      <c r="T119" s="452"/>
      <c r="U119" s="452"/>
      <c r="V119" s="452"/>
      <c r="W119" s="452"/>
      <c r="X119" s="452"/>
      <c r="Y119" s="452"/>
      <c r="Z119" s="422"/>
      <c r="AB119" s="452"/>
      <c r="AC119" s="452"/>
      <c r="AD119" s="452"/>
      <c r="AE119" s="452"/>
      <c r="AF119" s="452"/>
      <c r="AG119" s="452"/>
      <c r="AH119" s="452"/>
      <c r="AI119" s="452"/>
      <c r="AJ119" s="452"/>
    </row>
    <row r="120" spans="1:36" x14ac:dyDescent="0.25">
      <c r="A120" s="452"/>
      <c r="B120" s="452"/>
      <c r="C120" s="452"/>
      <c r="D120" s="452"/>
      <c r="E120" s="452"/>
      <c r="F120" s="452"/>
      <c r="G120" s="452"/>
      <c r="H120" s="452"/>
      <c r="I120" s="452"/>
      <c r="J120" s="452"/>
      <c r="K120" s="452"/>
      <c r="L120" s="452"/>
      <c r="M120" s="452"/>
      <c r="N120" s="452"/>
      <c r="O120" s="452"/>
      <c r="P120" s="452"/>
      <c r="Q120" s="452"/>
      <c r="R120" s="452"/>
      <c r="S120" s="452"/>
      <c r="T120" s="452"/>
      <c r="U120" s="452"/>
      <c r="V120" s="452"/>
      <c r="W120" s="452"/>
      <c r="X120" s="452"/>
      <c r="Y120" s="452"/>
      <c r="Z120" s="422"/>
      <c r="AB120" s="452"/>
      <c r="AC120" s="452"/>
      <c r="AD120" s="452"/>
      <c r="AE120" s="452"/>
      <c r="AF120" s="452"/>
      <c r="AG120" s="452"/>
      <c r="AH120" s="452"/>
      <c r="AI120" s="452"/>
      <c r="AJ120" s="452"/>
    </row>
    <row r="121" spans="1:36" x14ac:dyDescent="0.25">
      <c r="A121" s="452"/>
      <c r="B121" s="452"/>
      <c r="C121" s="452"/>
      <c r="D121" s="452"/>
      <c r="E121" s="452"/>
      <c r="F121" s="452"/>
      <c r="G121" s="452"/>
      <c r="H121" s="452"/>
      <c r="I121" s="452"/>
      <c r="J121" s="452"/>
      <c r="K121" s="452"/>
      <c r="L121" s="452"/>
      <c r="M121" s="452"/>
      <c r="N121" s="452"/>
      <c r="O121" s="452"/>
      <c r="P121" s="452"/>
      <c r="Q121" s="452"/>
      <c r="R121" s="452"/>
      <c r="S121" s="452"/>
      <c r="T121" s="452"/>
      <c r="U121" s="452"/>
      <c r="V121" s="452"/>
      <c r="W121" s="452"/>
      <c r="X121" s="452"/>
      <c r="Y121" s="452"/>
      <c r="Z121" s="422"/>
      <c r="AB121" s="452"/>
      <c r="AC121" s="452"/>
      <c r="AD121" s="452"/>
      <c r="AE121" s="452"/>
      <c r="AF121" s="452"/>
      <c r="AG121" s="452"/>
      <c r="AH121" s="452"/>
      <c r="AI121" s="452"/>
      <c r="AJ121" s="452"/>
    </row>
  </sheetData>
  <mergeCells count="1">
    <mergeCell ref="A1:B1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/>
  <dimension ref="A1:BI121"/>
  <sheetViews>
    <sheetView topLeftCell="AH1" zoomScale="60" zoomScaleNormal="60" workbookViewId="0">
      <selection activeCell="AS4" sqref="AS4"/>
    </sheetView>
  </sheetViews>
  <sheetFormatPr baseColWidth="10" defaultColWidth="11.453125" defaultRowHeight="12.5" x14ac:dyDescent="0.25"/>
  <cols>
    <col min="1" max="1" width="4" style="422" bestFit="1" customWidth="1"/>
    <col min="2" max="12" width="11.453125" style="422"/>
    <col min="13" max="13" width="4.1796875" style="422" customWidth="1"/>
    <col min="14" max="15" width="10.453125" style="422" customWidth="1"/>
    <col min="16" max="17" width="11.453125" style="422" customWidth="1"/>
    <col min="18" max="25" width="11.453125" style="422"/>
    <col min="26" max="26" width="3.453125" style="591" customWidth="1"/>
    <col min="27" max="41" width="11.453125" style="422"/>
    <col min="42" max="42" width="3.54296875" style="422" customWidth="1"/>
    <col min="43" max="54" width="11.453125" style="422"/>
    <col min="55" max="55" width="14.453125" style="422" bestFit="1" customWidth="1"/>
    <col min="56" max="57" width="11.453125" style="422"/>
    <col min="58" max="58" width="3.81640625" style="422" customWidth="1"/>
    <col min="59" max="16384" width="11.453125" style="422"/>
  </cols>
  <sheetData>
    <row r="1" spans="1:61" ht="13" thickBot="1" x14ac:dyDescent="0.3">
      <c r="B1" s="524" t="s">
        <v>72</v>
      </c>
      <c r="O1" s="422">
        <f>COLUMN(O5)</f>
        <v>15</v>
      </c>
      <c r="AB1" s="524">
        <f>COLUMN(AB5)</f>
        <v>28</v>
      </c>
      <c r="AC1" s="524" t="s">
        <v>154</v>
      </c>
      <c r="AE1" s="592" t="s">
        <v>155</v>
      </c>
      <c r="AF1" s="546">
        <f>SensA!D6</f>
        <v>1</v>
      </c>
      <c r="AH1" s="592" t="s">
        <v>156</v>
      </c>
      <c r="AI1" s="593">
        <f>(MAX(AB3:AL42)+MIN(AB3:AL42))/2</f>
        <v>5</v>
      </c>
      <c r="AJ1" s="592" t="s">
        <v>157</v>
      </c>
      <c r="AK1" s="546">
        <f>(MAX(AB3:AL42)-MIN(AB3:AL42))/2</f>
        <v>5</v>
      </c>
      <c r="AR1" s="594">
        <f>COLUMN(AR4)</f>
        <v>44</v>
      </c>
      <c r="AS1" s="592" t="s">
        <v>158</v>
      </c>
      <c r="AT1" s="593">
        <f>(MAX(AR3:BB42)+MIN(AR3:BB42))/2</f>
        <v>5</v>
      </c>
      <c r="AU1" s="592" t="s">
        <v>159</v>
      </c>
      <c r="AV1" s="546">
        <f>(MAX(AR3:BB42)-MIN(AR3:BB42))/2</f>
        <v>5</v>
      </c>
      <c r="AW1" s="524" t="s">
        <v>121</v>
      </c>
      <c r="AX1" s="422">
        <f>SQRT(AK1^2+AV1^2)</f>
        <v>7.0710678118654755</v>
      </c>
      <c r="BG1" s="524" t="s">
        <v>175</v>
      </c>
    </row>
    <row r="2" spans="1:61" ht="13" thickBot="1" x14ac:dyDescent="0.3">
      <c r="A2" s="541" t="s">
        <v>13</v>
      </c>
      <c r="B2" s="483">
        <v>0</v>
      </c>
      <c r="C2" s="543">
        <v>0</v>
      </c>
      <c r="D2" s="543">
        <v>0.2</v>
      </c>
      <c r="E2" s="543">
        <v>0.3</v>
      </c>
      <c r="F2" s="543">
        <v>0.4</v>
      </c>
      <c r="G2" s="543">
        <v>0.5</v>
      </c>
      <c r="H2" s="543">
        <v>0.6</v>
      </c>
      <c r="I2" s="543">
        <v>0.7</v>
      </c>
      <c r="J2" s="543">
        <v>0.8</v>
      </c>
      <c r="K2" s="543">
        <v>0.9</v>
      </c>
      <c r="L2" s="484">
        <v>1</v>
      </c>
      <c r="N2" s="541" t="s">
        <v>164</v>
      </c>
      <c r="O2" s="483">
        <v>0</v>
      </c>
      <c r="P2" s="543">
        <v>0.1</v>
      </c>
      <c r="Q2" s="543">
        <v>0.2</v>
      </c>
      <c r="R2" s="543">
        <v>0.3</v>
      </c>
      <c r="S2" s="543">
        <v>0.4</v>
      </c>
      <c r="T2" s="543">
        <v>0.5</v>
      </c>
      <c r="U2" s="543">
        <v>0.6</v>
      </c>
      <c r="V2" s="543">
        <v>0.7</v>
      </c>
      <c r="W2" s="543">
        <v>0.8</v>
      </c>
      <c r="X2" s="543">
        <v>0.9</v>
      </c>
      <c r="Y2" s="484">
        <v>1</v>
      </c>
      <c r="AA2" s="541" t="s">
        <v>13</v>
      </c>
      <c r="AB2" s="544">
        <v>0</v>
      </c>
      <c r="AC2" s="545">
        <v>0.1</v>
      </c>
      <c r="AD2" s="545">
        <v>0.2</v>
      </c>
      <c r="AE2" s="545">
        <v>0.3</v>
      </c>
      <c r="AF2" s="545">
        <v>0.4</v>
      </c>
      <c r="AG2" s="545">
        <v>0.5</v>
      </c>
      <c r="AH2" s="545">
        <v>0.6</v>
      </c>
      <c r="AI2" s="545">
        <v>0.7</v>
      </c>
      <c r="AJ2" s="545">
        <v>0.8</v>
      </c>
      <c r="AK2" s="545">
        <v>0.9</v>
      </c>
      <c r="AL2" s="546">
        <v>1</v>
      </c>
      <c r="AM2" s="595">
        <v>1</v>
      </c>
      <c r="AN2" s="543">
        <v>0</v>
      </c>
      <c r="AO2" s="484">
        <v>0</v>
      </c>
      <c r="AQ2" s="541" t="s">
        <v>164</v>
      </c>
      <c r="AR2" s="544">
        <v>0</v>
      </c>
      <c r="AS2" s="545">
        <v>0.1</v>
      </c>
      <c r="AT2" s="545">
        <v>0.2</v>
      </c>
      <c r="AU2" s="545">
        <v>0.3</v>
      </c>
      <c r="AV2" s="545">
        <v>0.4</v>
      </c>
      <c r="AW2" s="545">
        <v>0.5</v>
      </c>
      <c r="AX2" s="545">
        <v>0.6</v>
      </c>
      <c r="AY2" s="545">
        <v>0.7</v>
      </c>
      <c r="AZ2" s="545">
        <v>0.8</v>
      </c>
      <c r="BA2" s="545">
        <v>0.9</v>
      </c>
      <c r="BB2" s="546">
        <v>1</v>
      </c>
      <c r="BC2" s="596">
        <v>1</v>
      </c>
      <c r="BD2" s="494">
        <v>0</v>
      </c>
      <c r="BE2" s="495">
        <v>0</v>
      </c>
      <c r="BG2" s="597" t="s">
        <v>156</v>
      </c>
      <c r="BH2" s="497">
        <f>PlotS!$AI$1</f>
        <v>5</v>
      </c>
      <c r="BI2" s="503"/>
    </row>
    <row r="3" spans="1:61" x14ac:dyDescent="0.25">
      <c r="A3" s="555">
        <v>1</v>
      </c>
      <c r="B3" s="502"/>
      <c r="C3" s="553"/>
      <c r="D3" s="553"/>
      <c r="E3" s="553"/>
      <c r="F3" s="553"/>
      <c r="G3" s="553"/>
      <c r="H3" s="553"/>
      <c r="I3" s="553"/>
      <c r="J3" s="553"/>
      <c r="K3" s="553"/>
      <c r="L3" s="503"/>
      <c r="N3" s="555">
        <v>1</v>
      </c>
      <c r="O3" s="502"/>
      <c r="P3" s="553"/>
      <c r="Q3" s="553"/>
      <c r="R3" s="553"/>
      <c r="S3" s="553"/>
      <c r="T3" s="553"/>
      <c r="U3" s="553"/>
      <c r="V3" s="553"/>
      <c r="W3" s="553"/>
      <c r="X3" s="553"/>
      <c r="Y3" s="503"/>
      <c r="AA3" s="556">
        <v>1</v>
      </c>
      <c r="AB3" s="502">
        <f>IF(ISNUMBER(System!$C4),PlotData!B4+SensA!$E$2* $AF$1*B3,PlotData!$CB$3)</f>
        <v>0</v>
      </c>
      <c r="AC3" s="553">
        <f>IF(ISNUMBER(System!$C4),PlotData!C4+SensA!$E$2* $AF$1*C3,PlotData!$CB$3)</f>
        <v>0</v>
      </c>
      <c r="AD3" s="553">
        <f>IF(ISNUMBER(System!$C4),PlotData!D4+SensA!$E$2* $AF$1*D3,PlotData!$CB$3)</f>
        <v>0</v>
      </c>
      <c r="AE3" s="553">
        <f>IF(ISNUMBER(System!$C4),PlotData!E4+SensA!$E$2* $AF$1*E3,PlotData!$CB$3)</f>
        <v>0</v>
      </c>
      <c r="AF3" s="553">
        <f>IF(ISNUMBER(System!$C4),PlotData!F4+SensA!$E$2* $AF$1*F3,PlotData!$CB$3)</f>
        <v>0</v>
      </c>
      <c r="AG3" s="553">
        <f>IF(ISNUMBER(System!$C4),PlotData!G4+SensA!$E$2* $AF$1*G3,PlotData!$CB$3)</f>
        <v>0</v>
      </c>
      <c r="AH3" s="553">
        <f>IF(ISNUMBER(System!$C4),PlotData!H4+SensA!$E$2* $AF$1*H3,PlotData!$CB$3)</f>
        <v>0</v>
      </c>
      <c r="AI3" s="553">
        <f>IF(ISNUMBER(System!$C4),PlotData!I4+SensA!$E$2* $AF$1*I3,PlotData!$CB$3)</f>
        <v>0</v>
      </c>
      <c r="AJ3" s="553">
        <f>IF(ISNUMBER(System!$C4),PlotData!J4+SensA!$E$2* $AF$1*J3,PlotData!$CB$3)</f>
        <v>0</v>
      </c>
      <c r="AK3" s="553">
        <f>IF(ISNUMBER(System!$C4),PlotData!K4+SensA!$E$2* $AF$1*K3,PlotData!$CB$3)</f>
        <v>0</v>
      </c>
      <c r="AL3" s="503">
        <f>IF(ISNUMBER(System!$C4),PlotData!L4+SensA!$E$2* $AF$1*L3,PlotData!$CB$3)</f>
        <v>0</v>
      </c>
      <c r="AM3" s="623">
        <f>IF(ISNUMBER(System!$C4),PlotData!L4,PlotData!$CB$3)</f>
        <v>0</v>
      </c>
      <c r="AN3" s="553">
        <f>IF(ISNUMBER(System!$C4),PlotData!B4,PlotData!$CB$3)</f>
        <v>0</v>
      </c>
      <c r="AO3" s="437">
        <f>IF(ISNUMBER(System!$C4),AB3,PlotData!$CB$3)</f>
        <v>0</v>
      </c>
      <c r="AQ3" s="556">
        <v>1</v>
      </c>
      <c r="AR3" s="502">
        <f>IF(ISNUMBER(System!$C4),PlotData!O4+ SensA!$E$2*$AF$1*O3,PlotData!$CB$4)</f>
        <v>10</v>
      </c>
      <c r="AS3" s="553">
        <f>IF(ISNUMBER(System!$C4),PlotData!P4+ SensA!$E$2*$AF$1*P3,PlotData!$CB$4)</f>
        <v>9</v>
      </c>
      <c r="AT3" s="553">
        <f>IF(ISNUMBER(System!$C4),PlotData!Q4+ SensA!$E$2*$AF$1*Q3,PlotData!$CB$4)</f>
        <v>8</v>
      </c>
      <c r="AU3" s="553">
        <f>IF(ISNUMBER(System!$C4),PlotData!R4+ SensA!$E$2*$AF$1*R3,PlotData!$CB$4)</f>
        <v>7</v>
      </c>
      <c r="AV3" s="553">
        <f>IF(ISNUMBER(System!$C4),PlotData!S4+ SensA!$E$2*$AF$1*S3,PlotData!$CB$4)</f>
        <v>6</v>
      </c>
      <c r="AW3" s="553">
        <f>IF(ISNUMBER(System!$C4),PlotData!T4+ SensA!$E$2*$AF$1*T3,PlotData!$CB$4)</f>
        <v>5</v>
      </c>
      <c r="AX3" s="553">
        <f>IF(ISNUMBER(System!$C4),PlotData!U4+ SensA!$E$2*$AF$1*U3,PlotData!$CB$4)</f>
        <v>4</v>
      </c>
      <c r="AY3" s="553">
        <f>IF(ISNUMBER(System!$C4),PlotData!V4+ SensA!$E$2*$AF$1*V3,PlotData!$CB$4)</f>
        <v>3</v>
      </c>
      <c r="AZ3" s="553">
        <f>IF(ISNUMBER(System!$C4),PlotData!W4+ SensA!$E$2*$AF$1*W3,PlotData!$CB$4)</f>
        <v>2</v>
      </c>
      <c r="BA3" s="553">
        <f>IF(ISNUMBER(System!$C4),PlotData!X4+ SensA!$E$2*$AF$1*X3,PlotData!$CB$4)</f>
        <v>1</v>
      </c>
      <c r="BB3" s="503">
        <f>IF(ISNUMBER(System!$C4),PlotData!Y4+ SensA!$E$2*$AF$1*Y3,PlotData!$CB$4)</f>
        <v>0</v>
      </c>
      <c r="BC3" s="601">
        <f>IF(ISNUMBER(System!$C4),PlotData!Y4, PlotData!CB$4)</f>
        <v>0</v>
      </c>
      <c r="BD3" s="599">
        <f>IF(ISNUMBER(System!$C4),PlotData!O4, PlotData!$CB$4)</f>
        <v>10</v>
      </c>
      <c r="BE3" s="600">
        <f>IF(ISNUMBER(System!$C4), AR3,PlotData!$CB$4)</f>
        <v>10</v>
      </c>
      <c r="BG3" s="477" t="s">
        <v>165</v>
      </c>
      <c r="BH3" s="527">
        <f>PlotS!$AT$1</f>
        <v>5</v>
      </c>
      <c r="BI3" s="562"/>
    </row>
    <row r="4" spans="1:61" x14ac:dyDescent="0.25">
      <c r="A4" s="563">
        <v>2</v>
      </c>
      <c r="B4" s="561"/>
      <c r="C4" s="527"/>
      <c r="D4" s="527"/>
      <c r="E4" s="527"/>
      <c r="F4" s="527"/>
      <c r="G4" s="527"/>
      <c r="H4" s="527"/>
      <c r="I4" s="527"/>
      <c r="J4" s="527"/>
      <c r="K4" s="527"/>
      <c r="L4" s="562"/>
      <c r="N4" s="563">
        <v>2</v>
      </c>
      <c r="O4" s="561"/>
      <c r="P4" s="527"/>
      <c r="Q4" s="527"/>
      <c r="R4" s="527"/>
      <c r="S4" s="527"/>
      <c r="T4" s="527"/>
      <c r="U4" s="527"/>
      <c r="V4" s="527"/>
      <c r="W4" s="527"/>
      <c r="X4" s="527"/>
      <c r="Y4" s="562"/>
      <c r="AA4" s="564">
        <v>2</v>
      </c>
      <c r="AB4" s="561">
        <f>IF(ISNUMBER(System!$C5),PlotData!B5+SensA!$E$2* $AF$1*B4,PlotData!$CB$3)</f>
        <v>0</v>
      </c>
      <c r="AC4" s="527">
        <f>IF(ISNUMBER(System!$C5),PlotData!C5+SensA!$E$2* $AF$1*C4,PlotData!$CB$3)</f>
        <v>1</v>
      </c>
      <c r="AD4" s="527">
        <f>IF(ISNUMBER(System!$C5),PlotData!D5+SensA!$E$2* $AF$1*D4,PlotData!$CB$3)</f>
        <v>2</v>
      </c>
      <c r="AE4" s="527">
        <f>IF(ISNUMBER(System!$C5),PlotData!E5+SensA!$E$2* $AF$1*E4,PlotData!$CB$3)</f>
        <v>3</v>
      </c>
      <c r="AF4" s="527">
        <f>IF(ISNUMBER(System!$C5),PlotData!F5+SensA!$E$2* $AF$1*F4,PlotData!$CB$3)</f>
        <v>4</v>
      </c>
      <c r="AG4" s="527">
        <f>IF(ISNUMBER(System!$C5),PlotData!G5+SensA!$E$2* $AF$1*G4,PlotData!$CB$3)</f>
        <v>5</v>
      </c>
      <c r="AH4" s="527">
        <f>IF(ISNUMBER(System!$C5),PlotData!H5+SensA!$E$2* $AF$1*H4,PlotData!$CB$3)</f>
        <v>6</v>
      </c>
      <c r="AI4" s="527">
        <f>IF(ISNUMBER(System!$C5),PlotData!I5+SensA!$E$2* $AF$1*I4,PlotData!$CB$3)</f>
        <v>7</v>
      </c>
      <c r="AJ4" s="527">
        <f>IF(ISNUMBER(System!$C5),PlotData!J5+SensA!$E$2* $AF$1*J4,PlotData!$CB$3)</f>
        <v>8</v>
      </c>
      <c r="AK4" s="527">
        <f>IF(ISNUMBER(System!$C5),PlotData!K5+SensA!$E$2* $AF$1*K4,PlotData!$CB$3)</f>
        <v>9</v>
      </c>
      <c r="AL4" s="562">
        <f>IF(ISNUMBER(System!$C5),PlotData!L5+SensA!$E$2* $AF$1*L4,PlotData!$CB$3)</f>
        <v>10</v>
      </c>
      <c r="AM4" s="602">
        <f>IF(ISNUMBER(System!$C5),PlotData!L5,PlotData!$CB$3)</f>
        <v>10</v>
      </c>
      <c r="AN4" s="527">
        <f>IF(ISNUMBER(System!$C5),PlotData!B5,PlotData!$CB$3)</f>
        <v>0</v>
      </c>
      <c r="AO4" s="444">
        <f>IF(ISNUMBER(System!$C5),AB4,PlotData!$CB$3)</f>
        <v>0</v>
      </c>
      <c r="AQ4" s="564">
        <v>2</v>
      </c>
      <c r="AR4" s="561">
        <f>IF(ISNUMBER(System!$C5),PlotData!O5+ SensA!$E$2*$AF$1*O4,PlotData!$CB$4)</f>
        <v>0</v>
      </c>
      <c r="AS4" s="527">
        <f>IF(ISNUMBER(System!$C5),PlotData!P5+ SensA!$E$2*$AF$1*P4,PlotData!$CB$4)</f>
        <v>0</v>
      </c>
      <c r="AT4" s="527">
        <f>IF(ISNUMBER(System!$C5),PlotData!Q5+ SensA!$E$2*$AF$1*Q4,PlotData!$CB$4)</f>
        <v>0</v>
      </c>
      <c r="AU4" s="527">
        <f>IF(ISNUMBER(System!$C5),PlotData!R5+ SensA!$E$2*$AF$1*R4,PlotData!$CB$4)</f>
        <v>0</v>
      </c>
      <c r="AV4" s="527">
        <f>IF(ISNUMBER(System!$C5),PlotData!S5+ SensA!$E$2*$AF$1*S4,PlotData!$CB$4)</f>
        <v>0</v>
      </c>
      <c r="AW4" s="527">
        <f>IF(ISNUMBER(System!$C5),PlotData!T5+ SensA!$E$2*$AF$1*T4,PlotData!$CB$4)</f>
        <v>0</v>
      </c>
      <c r="AX4" s="527">
        <f>IF(ISNUMBER(System!$C5),PlotData!U5+ SensA!$E$2*$AF$1*U4,PlotData!$CB$4)</f>
        <v>0</v>
      </c>
      <c r="AY4" s="527">
        <f>IF(ISNUMBER(System!$C5),PlotData!V5+ SensA!$E$2*$AF$1*V4,PlotData!$CB$4)</f>
        <v>0</v>
      </c>
      <c r="AZ4" s="527">
        <f>IF(ISNUMBER(System!$C5),PlotData!W5+ SensA!$E$2*$AF$1*W4,PlotData!$CB$4)</f>
        <v>0</v>
      </c>
      <c r="BA4" s="527">
        <f>IF(ISNUMBER(System!$C5),PlotData!X5+ SensA!$E$2*$AF$1*X4,PlotData!$CB$4)</f>
        <v>0</v>
      </c>
      <c r="BB4" s="562">
        <f>IF(ISNUMBER(System!$C5),PlotData!Y5+ SensA!$E$2*$AF$1*Y4,PlotData!$CB$4)</f>
        <v>0</v>
      </c>
      <c r="BC4" s="602">
        <f>IF(ISNUMBER(System!$C5),PlotData!Y5, PlotData!CB$4)</f>
        <v>0</v>
      </c>
      <c r="BD4" s="527">
        <f>IF(ISNUMBER(System!$C5),PlotData!O5, PlotData!$CB$4)</f>
        <v>0</v>
      </c>
      <c r="BE4" s="562">
        <f>IF(ISNUMBER(System!$C5), AR4,PlotData!$CB$4)</f>
        <v>0</v>
      </c>
      <c r="BG4" s="477" t="s">
        <v>121</v>
      </c>
      <c r="BH4" s="527">
        <f>BH5 * PlotS!$AX$1</f>
        <v>7.0710678118654755</v>
      </c>
      <c r="BI4" s="562"/>
    </row>
    <row r="5" spans="1:61" x14ac:dyDescent="0.25">
      <c r="A5" s="563">
        <v>3</v>
      </c>
      <c r="B5" s="561"/>
      <c r="C5" s="527"/>
      <c r="D5" s="527"/>
      <c r="E5" s="527"/>
      <c r="F5" s="527"/>
      <c r="G5" s="527"/>
      <c r="H5" s="527"/>
      <c r="I5" s="527"/>
      <c r="J5" s="527"/>
      <c r="K5" s="527"/>
      <c r="L5" s="562"/>
      <c r="N5" s="563">
        <v>3</v>
      </c>
      <c r="O5" s="561"/>
      <c r="P5" s="527"/>
      <c r="Q5" s="527"/>
      <c r="R5" s="527"/>
      <c r="S5" s="527"/>
      <c r="T5" s="527"/>
      <c r="U5" s="527"/>
      <c r="V5" s="527"/>
      <c r="W5" s="527"/>
      <c r="X5" s="527"/>
      <c r="Y5" s="562"/>
      <c r="AA5" s="564">
        <v>3</v>
      </c>
      <c r="AB5" s="561">
        <f>IF(ISNUMBER(System!$C6),PlotData!B6+SensA!$E$2* $AF$1*B5,PlotData!$CB$3)</f>
        <v>5</v>
      </c>
      <c r="AC5" s="527">
        <f>IF(ISNUMBER(System!$C6),PlotData!C6+SensA!$E$2* $AF$1*C5,PlotData!$CB$3)</f>
        <v>5</v>
      </c>
      <c r="AD5" s="527">
        <f>IF(ISNUMBER(System!$C6),PlotData!D6+SensA!$E$2* $AF$1*D5,PlotData!$CB$3)</f>
        <v>5</v>
      </c>
      <c r="AE5" s="527">
        <f>IF(ISNUMBER(System!$C6),PlotData!E6+SensA!$E$2* $AF$1*E5,PlotData!$CB$3)</f>
        <v>5</v>
      </c>
      <c r="AF5" s="527">
        <f>IF(ISNUMBER(System!$C6),PlotData!F6+SensA!$E$2* $AF$1*F5,PlotData!$CB$3)</f>
        <v>5</v>
      </c>
      <c r="AG5" s="527">
        <f>IF(ISNUMBER(System!$C6),PlotData!G6+SensA!$E$2* $AF$1*G5,PlotData!$CB$3)</f>
        <v>5</v>
      </c>
      <c r="AH5" s="527">
        <f>IF(ISNUMBER(System!$C6),PlotData!H6+SensA!$E$2* $AF$1*H5,PlotData!$CB$3)</f>
        <v>5</v>
      </c>
      <c r="AI5" s="527">
        <f>IF(ISNUMBER(System!$C6),PlotData!I6+SensA!$E$2* $AF$1*I5,PlotData!$CB$3)</f>
        <v>5</v>
      </c>
      <c r="AJ5" s="527">
        <f>IF(ISNUMBER(System!$C6),PlotData!J6+SensA!$E$2* $AF$1*J5,PlotData!$CB$3)</f>
        <v>5</v>
      </c>
      <c r="AK5" s="527">
        <f>IF(ISNUMBER(System!$C6),PlotData!K6+SensA!$E$2* $AF$1*K5,PlotData!$CB$3)</f>
        <v>5</v>
      </c>
      <c r="AL5" s="562">
        <f>IF(ISNUMBER(System!$C6),PlotData!L6+SensA!$E$2* $AF$1*L5,PlotData!$CB$3)</f>
        <v>5</v>
      </c>
      <c r="AM5" s="602">
        <f>IF(ISNUMBER(System!$C6),PlotData!L6,PlotData!$CB$3)</f>
        <v>5</v>
      </c>
      <c r="AN5" s="527">
        <f>IF(ISNUMBER(System!$C6),PlotData!B6,PlotData!$CB$3)</f>
        <v>5</v>
      </c>
      <c r="AO5" s="444">
        <f>IF(ISNUMBER(System!$C6),AB5,PlotData!$CB$3)</f>
        <v>5</v>
      </c>
      <c r="AQ5" s="564">
        <v>3</v>
      </c>
      <c r="AR5" s="561">
        <f>IF(ISNUMBER(System!$C6),PlotData!O6+ SensA!$E$2*$AF$1*O5,PlotData!$CB$4)</f>
        <v>5</v>
      </c>
      <c r="AS5" s="527">
        <f>IF(ISNUMBER(System!$C6),PlotData!P6+ SensA!$E$2*$AF$1*P5,PlotData!$CB$4)</f>
        <v>5</v>
      </c>
      <c r="AT5" s="527">
        <f>IF(ISNUMBER(System!$C6),PlotData!Q6+ SensA!$E$2*$AF$1*Q5,PlotData!$CB$4)</f>
        <v>5</v>
      </c>
      <c r="AU5" s="527">
        <f>IF(ISNUMBER(System!$C6),PlotData!R6+ SensA!$E$2*$AF$1*R5,PlotData!$CB$4)</f>
        <v>5</v>
      </c>
      <c r="AV5" s="527">
        <f>IF(ISNUMBER(System!$C6),PlotData!S6+ SensA!$E$2*$AF$1*S5,PlotData!$CB$4)</f>
        <v>5</v>
      </c>
      <c r="AW5" s="527">
        <f>IF(ISNUMBER(System!$C6),PlotData!T6+ SensA!$E$2*$AF$1*T5,PlotData!$CB$4)</f>
        <v>5</v>
      </c>
      <c r="AX5" s="527">
        <f>IF(ISNUMBER(System!$C6),PlotData!U6+ SensA!$E$2*$AF$1*U5,PlotData!$CB$4)</f>
        <v>5</v>
      </c>
      <c r="AY5" s="527">
        <f>IF(ISNUMBER(System!$C6),PlotData!V6+ SensA!$E$2*$AF$1*V5,PlotData!$CB$4)</f>
        <v>5</v>
      </c>
      <c r="AZ5" s="527">
        <f>IF(ISNUMBER(System!$C6),PlotData!W6+ SensA!$E$2*$AF$1*W5,PlotData!$CB$4)</f>
        <v>5</v>
      </c>
      <c r="BA5" s="527">
        <f>IF(ISNUMBER(System!$C6),PlotData!X6+ SensA!$E$2*$AF$1*X5,PlotData!$CB$4)</f>
        <v>5</v>
      </c>
      <c r="BB5" s="562">
        <f>IF(ISNUMBER(System!$C6),PlotData!Y6+ SensA!$E$2*$AF$1*Y5,PlotData!$CB$4)</f>
        <v>5</v>
      </c>
      <c r="BC5" s="602">
        <f>IF(ISNUMBER(System!$C6),PlotData!Y6, PlotData!CB$4)</f>
        <v>5</v>
      </c>
      <c r="BD5" s="527">
        <f>IF(ISNUMBER(System!$C6),PlotData!O6, PlotData!$CB$4)</f>
        <v>5</v>
      </c>
      <c r="BE5" s="562">
        <f>IF(ISNUMBER(System!$C6), AR5,PlotData!$CB$4)</f>
        <v>5</v>
      </c>
      <c r="BG5" s="477" t="s">
        <v>166</v>
      </c>
      <c r="BH5" s="527">
        <f>1/SensA!$G$2</f>
        <v>1</v>
      </c>
      <c r="BI5" s="562"/>
    </row>
    <row r="6" spans="1:61" x14ac:dyDescent="0.25">
      <c r="A6" s="563">
        <v>4</v>
      </c>
      <c r="B6" s="561"/>
      <c r="C6" s="527"/>
      <c r="D6" s="527"/>
      <c r="E6" s="527"/>
      <c r="F6" s="527"/>
      <c r="G6" s="527"/>
      <c r="H6" s="527"/>
      <c r="I6" s="527"/>
      <c r="J6" s="527"/>
      <c r="K6" s="527"/>
      <c r="L6" s="562"/>
      <c r="N6" s="563">
        <v>4</v>
      </c>
      <c r="O6" s="561"/>
      <c r="P6" s="527"/>
      <c r="Q6" s="527"/>
      <c r="R6" s="527"/>
      <c r="S6" s="527"/>
      <c r="T6" s="527"/>
      <c r="U6" s="527"/>
      <c r="V6" s="527"/>
      <c r="W6" s="527"/>
      <c r="X6" s="527"/>
      <c r="Y6" s="562"/>
      <c r="AA6" s="564">
        <v>4</v>
      </c>
      <c r="AB6" s="561">
        <f>IF(ISNUMBER(System!$C7),PlotData!B7+SensA!$E$2* $AF$1*B6,PlotData!$CB$3)</f>
        <v>5</v>
      </c>
      <c r="AC6" s="527">
        <f>IF(ISNUMBER(System!$C7),PlotData!C7+SensA!$E$2* $AF$1*C6,PlotData!$CB$3)</f>
        <v>5</v>
      </c>
      <c r="AD6" s="527">
        <f>IF(ISNUMBER(System!$C7),PlotData!D7+SensA!$E$2* $AF$1*D6,PlotData!$CB$3)</f>
        <v>5</v>
      </c>
      <c r="AE6" s="527">
        <f>IF(ISNUMBER(System!$C7),PlotData!E7+SensA!$E$2* $AF$1*E6,PlotData!$CB$3)</f>
        <v>5</v>
      </c>
      <c r="AF6" s="527">
        <f>IF(ISNUMBER(System!$C7),PlotData!F7+SensA!$E$2* $AF$1*F6,PlotData!$CB$3)</f>
        <v>5</v>
      </c>
      <c r="AG6" s="527">
        <f>IF(ISNUMBER(System!$C7),PlotData!G7+SensA!$E$2* $AF$1*G6,PlotData!$CB$3)</f>
        <v>5</v>
      </c>
      <c r="AH6" s="527">
        <f>IF(ISNUMBER(System!$C7),PlotData!H7+SensA!$E$2* $AF$1*H6,PlotData!$CB$3)</f>
        <v>5</v>
      </c>
      <c r="AI6" s="527">
        <f>IF(ISNUMBER(System!$C7),PlotData!I7+SensA!$E$2* $AF$1*I6,PlotData!$CB$3)</f>
        <v>5</v>
      </c>
      <c r="AJ6" s="527">
        <f>IF(ISNUMBER(System!$C7),PlotData!J7+SensA!$E$2* $AF$1*J6,PlotData!$CB$3)</f>
        <v>5</v>
      </c>
      <c r="AK6" s="527">
        <f>IF(ISNUMBER(System!$C7),PlotData!K7+SensA!$E$2* $AF$1*K6,PlotData!$CB$3)</f>
        <v>5</v>
      </c>
      <c r="AL6" s="562">
        <f>IF(ISNUMBER(System!$C7),PlotData!L7+SensA!$E$2* $AF$1*L6,PlotData!$CB$3)</f>
        <v>5</v>
      </c>
      <c r="AM6" s="602">
        <f>IF(ISNUMBER(System!$C7),PlotData!L7,PlotData!$CB$3)</f>
        <v>5</v>
      </c>
      <c r="AN6" s="527">
        <f>IF(ISNUMBER(System!$C7),PlotData!B7,PlotData!$CB$3)</f>
        <v>5</v>
      </c>
      <c r="AO6" s="444">
        <f>IF(ISNUMBER(System!$C7),AB6,PlotData!$CB$3)</f>
        <v>5</v>
      </c>
      <c r="AQ6" s="564">
        <v>4</v>
      </c>
      <c r="AR6" s="561">
        <f>IF(ISNUMBER(System!$C7),PlotData!O7+ SensA!$E$2*$AF$1*O6,PlotData!$CB$4)</f>
        <v>5</v>
      </c>
      <c r="AS6" s="527">
        <f>IF(ISNUMBER(System!$C7),PlotData!P7+ SensA!$E$2*$AF$1*P6,PlotData!$CB$4)</f>
        <v>5</v>
      </c>
      <c r="AT6" s="527">
        <f>IF(ISNUMBER(System!$C7),PlotData!Q7+ SensA!$E$2*$AF$1*Q6,PlotData!$CB$4)</f>
        <v>5</v>
      </c>
      <c r="AU6" s="527">
        <f>IF(ISNUMBER(System!$C7),PlotData!R7+ SensA!$E$2*$AF$1*R6,PlotData!$CB$4)</f>
        <v>5</v>
      </c>
      <c r="AV6" s="527">
        <f>IF(ISNUMBER(System!$C7),PlotData!S7+ SensA!$E$2*$AF$1*S6,PlotData!$CB$4)</f>
        <v>5</v>
      </c>
      <c r="AW6" s="527">
        <f>IF(ISNUMBER(System!$C7),PlotData!T7+ SensA!$E$2*$AF$1*T6,PlotData!$CB$4)</f>
        <v>5</v>
      </c>
      <c r="AX6" s="527">
        <f>IF(ISNUMBER(System!$C7),PlotData!U7+ SensA!$E$2*$AF$1*U6,PlotData!$CB$4)</f>
        <v>5</v>
      </c>
      <c r="AY6" s="527">
        <f>IF(ISNUMBER(System!$C7),PlotData!V7+ SensA!$E$2*$AF$1*V6,PlotData!$CB$4)</f>
        <v>5</v>
      </c>
      <c r="AZ6" s="527">
        <f>IF(ISNUMBER(System!$C7),PlotData!W7+ SensA!$E$2*$AF$1*W6,PlotData!$CB$4)</f>
        <v>5</v>
      </c>
      <c r="BA6" s="527">
        <f>IF(ISNUMBER(System!$C7),PlotData!X7+ SensA!$E$2*$AF$1*X6,PlotData!$CB$4)</f>
        <v>5</v>
      </c>
      <c r="BB6" s="562">
        <f>IF(ISNUMBER(System!$C7),PlotData!Y7+ SensA!$E$2*$AF$1*Y6,PlotData!$CB$4)</f>
        <v>5</v>
      </c>
      <c r="BC6" s="602">
        <f>IF(ISNUMBER(System!$C7),PlotData!Y7, PlotData!CB$4)</f>
        <v>5</v>
      </c>
      <c r="BD6" s="527">
        <f>IF(ISNUMBER(System!$C7),PlotData!O7, PlotData!$CB$4)</f>
        <v>5</v>
      </c>
      <c r="BE6" s="562">
        <f>IF(ISNUMBER(System!$C7), AR6,PlotData!$CB$4)</f>
        <v>5</v>
      </c>
      <c r="BG6" s="477" t="s">
        <v>167</v>
      </c>
      <c r="BH6" s="527">
        <f>BH2-BH4</f>
        <v>-2.0710678118654755</v>
      </c>
      <c r="BI6" s="562">
        <f>BH3+BH4</f>
        <v>12.071067811865476</v>
      </c>
    </row>
    <row r="7" spans="1:61" x14ac:dyDescent="0.25">
      <c r="A7" s="563">
        <v>5</v>
      </c>
      <c r="B7" s="561"/>
      <c r="C7" s="527"/>
      <c r="D7" s="527"/>
      <c r="E7" s="527"/>
      <c r="F7" s="527"/>
      <c r="G7" s="527"/>
      <c r="H7" s="527"/>
      <c r="I7" s="527"/>
      <c r="J7" s="527"/>
      <c r="K7" s="527"/>
      <c r="L7" s="562"/>
      <c r="N7" s="563">
        <v>5</v>
      </c>
      <c r="O7" s="561"/>
      <c r="P7" s="527"/>
      <c r="Q7" s="527"/>
      <c r="R7" s="527"/>
      <c r="S7" s="527"/>
      <c r="T7" s="527"/>
      <c r="U7" s="527"/>
      <c r="V7" s="527"/>
      <c r="W7" s="527"/>
      <c r="X7" s="527"/>
      <c r="Y7" s="562"/>
      <c r="AA7" s="564">
        <v>5</v>
      </c>
      <c r="AB7" s="561">
        <f>IF(ISNUMBER(System!$C8),PlotData!B8+SensA!$E$2* $AF$1*B7,PlotData!$CB$3)</f>
        <v>5</v>
      </c>
      <c r="AC7" s="527">
        <f>IF(ISNUMBER(System!$C8),PlotData!C8+SensA!$E$2* $AF$1*C7,PlotData!$CB$3)</f>
        <v>5</v>
      </c>
      <c r="AD7" s="527">
        <f>IF(ISNUMBER(System!$C8),PlotData!D8+SensA!$E$2* $AF$1*D7,PlotData!$CB$3)</f>
        <v>5</v>
      </c>
      <c r="AE7" s="527">
        <f>IF(ISNUMBER(System!$C8),PlotData!E8+SensA!$E$2* $AF$1*E7,PlotData!$CB$3)</f>
        <v>5</v>
      </c>
      <c r="AF7" s="527">
        <f>IF(ISNUMBER(System!$C8),PlotData!F8+SensA!$E$2* $AF$1*F7,PlotData!$CB$3)</f>
        <v>5</v>
      </c>
      <c r="AG7" s="527">
        <f>IF(ISNUMBER(System!$C8),PlotData!G8+SensA!$E$2* $AF$1*G7,PlotData!$CB$3)</f>
        <v>5</v>
      </c>
      <c r="AH7" s="527">
        <f>IF(ISNUMBER(System!$C8),PlotData!H8+SensA!$E$2* $AF$1*H7,PlotData!$CB$3)</f>
        <v>5</v>
      </c>
      <c r="AI7" s="527">
        <f>IF(ISNUMBER(System!$C8),PlotData!I8+SensA!$E$2* $AF$1*I7,PlotData!$CB$3)</f>
        <v>5</v>
      </c>
      <c r="AJ7" s="527">
        <f>IF(ISNUMBER(System!$C8),PlotData!J8+SensA!$E$2* $AF$1*J7,PlotData!$CB$3)</f>
        <v>5</v>
      </c>
      <c r="AK7" s="527">
        <f>IF(ISNUMBER(System!$C8),PlotData!K8+SensA!$E$2* $AF$1*K7,PlotData!$CB$3)</f>
        <v>5</v>
      </c>
      <c r="AL7" s="562">
        <f>IF(ISNUMBER(System!$C8),PlotData!L8+SensA!$E$2* $AF$1*L7,PlotData!$CB$3)</f>
        <v>5</v>
      </c>
      <c r="AM7" s="602">
        <f>IF(ISNUMBER(System!$C8),PlotData!L8,PlotData!$CB$3)</f>
        <v>5</v>
      </c>
      <c r="AN7" s="527">
        <f>IF(ISNUMBER(System!$C8),PlotData!B8,PlotData!$CB$3)</f>
        <v>5</v>
      </c>
      <c r="AO7" s="444">
        <f>IF(ISNUMBER(System!$C8),AB7,PlotData!$CB$3)</f>
        <v>5</v>
      </c>
      <c r="AQ7" s="564">
        <v>5</v>
      </c>
      <c r="AR7" s="561">
        <f>IF(ISNUMBER(System!$C8),PlotData!O8+ SensA!$E$2*$AF$1*O7,PlotData!$CB$4)</f>
        <v>5</v>
      </c>
      <c r="AS7" s="527">
        <f>IF(ISNUMBER(System!$C8),PlotData!P8+ SensA!$E$2*$AF$1*P7,PlotData!$CB$4)</f>
        <v>5</v>
      </c>
      <c r="AT7" s="527">
        <f>IF(ISNUMBER(System!$C8),PlotData!Q8+ SensA!$E$2*$AF$1*Q7,PlotData!$CB$4)</f>
        <v>5</v>
      </c>
      <c r="AU7" s="527">
        <f>IF(ISNUMBER(System!$C8),PlotData!R8+ SensA!$E$2*$AF$1*R7,PlotData!$CB$4)</f>
        <v>5</v>
      </c>
      <c r="AV7" s="527">
        <f>IF(ISNUMBER(System!$C8),PlotData!S8+ SensA!$E$2*$AF$1*S7,PlotData!$CB$4)</f>
        <v>5</v>
      </c>
      <c r="AW7" s="527">
        <f>IF(ISNUMBER(System!$C8),PlotData!T8+ SensA!$E$2*$AF$1*T7,PlotData!$CB$4)</f>
        <v>5</v>
      </c>
      <c r="AX7" s="527">
        <f>IF(ISNUMBER(System!$C8),PlotData!U8+ SensA!$E$2*$AF$1*U7,PlotData!$CB$4)</f>
        <v>5</v>
      </c>
      <c r="AY7" s="527">
        <f>IF(ISNUMBER(System!$C8),PlotData!V8+ SensA!$E$2*$AF$1*V7,PlotData!$CB$4)</f>
        <v>5</v>
      </c>
      <c r="AZ7" s="527">
        <f>IF(ISNUMBER(System!$C8),PlotData!W8+ SensA!$E$2*$AF$1*W7,PlotData!$CB$4)</f>
        <v>5</v>
      </c>
      <c r="BA7" s="527">
        <f>IF(ISNUMBER(System!$C8),PlotData!X8+ SensA!$E$2*$AF$1*X7,PlotData!$CB$4)</f>
        <v>5</v>
      </c>
      <c r="BB7" s="562">
        <f>IF(ISNUMBER(System!$C8),PlotData!Y8+ SensA!$E$2*$AF$1*Y7,PlotData!$CB$4)</f>
        <v>5</v>
      </c>
      <c r="BC7" s="602">
        <f>IF(ISNUMBER(System!$C8),PlotData!Y8, PlotData!CB$4)</f>
        <v>5</v>
      </c>
      <c r="BD7" s="527">
        <f>IF(ISNUMBER(System!$C8),PlotData!O8, PlotData!$CB$4)</f>
        <v>5</v>
      </c>
      <c r="BE7" s="562">
        <f>IF(ISNUMBER(System!$C8), AR7,PlotData!$CB$4)</f>
        <v>5</v>
      </c>
      <c r="BG7" s="477" t="s">
        <v>168</v>
      </c>
      <c r="BH7" s="527">
        <f>BH2+BH4</f>
        <v>12.071067811865476</v>
      </c>
      <c r="BI7" s="562">
        <f>BH3+BH4</f>
        <v>12.071067811865476</v>
      </c>
    </row>
    <row r="8" spans="1:61" x14ac:dyDescent="0.25">
      <c r="A8" s="563">
        <v>6</v>
      </c>
      <c r="B8" s="561"/>
      <c r="C8" s="527"/>
      <c r="D8" s="527"/>
      <c r="E8" s="527"/>
      <c r="F8" s="527"/>
      <c r="G8" s="527"/>
      <c r="H8" s="527"/>
      <c r="I8" s="527"/>
      <c r="J8" s="527"/>
      <c r="K8" s="527"/>
      <c r="L8" s="562"/>
      <c r="N8" s="563">
        <v>6</v>
      </c>
      <c r="O8" s="561"/>
      <c r="P8" s="527"/>
      <c r="Q8" s="527"/>
      <c r="R8" s="527"/>
      <c r="S8" s="527"/>
      <c r="T8" s="527"/>
      <c r="U8" s="527"/>
      <c r="V8" s="527"/>
      <c r="W8" s="527"/>
      <c r="X8" s="527"/>
      <c r="Y8" s="562"/>
      <c r="AA8" s="564">
        <v>6</v>
      </c>
      <c r="AB8" s="561">
        <f>IF(ISNUMBER(System!$C9),PlotData!B9+SensA!$E$2* $AF$1*B8,PlotData!$CB$3)</f>
        <v>5</v>
      </c>
      <c r="AC8" s="527">
        <f>IF(ISNUMBER(System!$C9),PlotData!C9+SensA!$E$2* $AF$1*C8,PlotData!$CB$3)</f>
        <v>5</v>
      </c>
      <c r="AD8" s="527">
        <f>IF(ISNUMBER(System!$C9),PlotData!D9+SensA!$E$2* $AF$1*D8,PlotData!$CB$3)</f>
        <v>5</v>
      </c>
      <c r="AE8" s="527">
        <f>IF(ISNUMBER(System!$C9),PlotData!E9+SensA!$E$2* $AF$1*E8,PlotData!$CB$3)</f>
        <v>5</v>
      </c>
      <c r="AF8" s="527">
        <f>IF(ISNUMBER(System!$C9),PlotData!F9+SensA!$E$2* $AF$1*F8,PlotData!$CB$3)</f>
        <v>5</v>
      </c>
      <c r="AG8" s="527">
        <f>IF(ISNUMBER(System!$C9),PlotData!G9+SensA!$E$2* $AF$1*G8,PlotData!$CB$3)</f>
        <v>5</v>
      </c>
      <c r="AH8" s="527">
        <f>IF(ISNUMBER(System!$C9),PlotData!H9+SensA!$E$2* $AF$1*H8,PlotData!$CB$3)</f>
        <v>5</v>
      </c>
      <c r="AI8" s="527">
        <f>IF(ISNUMBER(System!$C9),PlotData!I9+SensA!$E$2* $AF$1*I8,PlotData!$CB$3)</f>
        <v>5</v>
      </c>
      <c r="AJ8" s="527">
        <f>IF(ISNUMBER(System!$C9),PlotData!J9+SensA!$E$2* $AF$1*J8,PlotData!$CB$3)</f>
        <v>5</v>
      </c>
      <c r="AK8" s="527">
        <f>IF(ISNUMBER(System!$C9),PlotData!K9+SensA!$E$2* $AF$1*K8,PlotData!$CB$3)</f>
        <v>5</v>
      </c>
      <c r="AL8" s="562">
        <f>IF(ISNUMBER(System!$C9),PlotData!L9+SensA!$E$2* $AF$1*L8,PlotData!$CB$3)</f>
        <v>5</v>
      </c>
      <c r="AM8" s="602">
        <f>IF(ISNUMBER(System!$C9),PlotData!L9,PlotData!$CB$3)</f>
        <v>5</v>
      </c>
      <c r="AN8" s="527">
        <f>IF(ISNUMBER(System!$C9),PlotData!B9,PlotData!$CB$3)</f>
        <v>5</v>
      </c>
      <c r="AO8" s="444">
        <f>IF(ISNUMBER(System!$C9),AB8,PlotData!$CB$3)</f>
        <v>5</v>
      </c>
      <c r="AQ8" s="564">
        <v>6</v>
      </c>
      <c r="AR8" s="561">
        <f>IF(ISNUMBER(System!$C9),PlotData!O9+ SensA!$E$2*$AF$1*O8,PlotData!$CB$4)</f>
        <v>5</v>
      </c>
      <c r="AS8" s="527">
        <f>IF(ISNUMBER(System!$C9),PlotData!P9+ SensA!$E$2*$AF$1*P8,PlotData!$CB$4)</f>
        <v>5</v>
      </c>
      <c r="AT8" s="527">
        <f>IF(ISNUMBER(System!$C9),PlotData!Q9+ SensA!$E$2*$AF$1*Q8,PlotData!$CB$4)</f>
        <v>5</v>
      </c>
      <c r="AU8" s="527">
        <f>IF(ISNUMBER(System!$C9),PlotData!R9+ SensA!$E$2*$AF$1*R8,PlotData!$CB$4)</f>
        <v>5</v>
      </c>
      <c r="AV8" s="527">
        <f>IF(ISNUMBER(System!$C9),PlotData!S9+ SensA!$E$2*$AF$1*S8,PlotData!$CB$4)</f>
        <v>5</v>
      </c>
      <c r="AW8" s="527">
        <f>IF(ISNUMBER(System!$C9),PlotData!T9+ SensA!$E$2*$AF$1*T8,PlotData!$CB$4)</f>
        <v>5</v>
      </c>
      <c r="AX8" s="527">
        <f>IF(ISNUMBER(System!$C9),PlotData!U9+ SensA!$E$2*$AF$1*U8,PlotData!$CB$4)</f>
        <v>5</v>
      </c>
      <c r="AY8" s="527">
        <f>IF(ISNUMBER(System!$C9),PlotData!V9+ SensA!$E$2*$AF$1*V8,PlotData!$CB$4)</f>
        <v>5</v>
      </c>
      <c r="AZ8" s="527">
        <f>IF(ISNUMBER(System!$C9),PlotData!W9+ SensA!$E$2*$AF$1*W8,PlotData!$CB$4)</f>
        <v>5</v>
      </c>
      <c r="BA8" s="527">
        <f>IF(ISNUMBER(System!$C9),PlotData!X9+ SensA!$E$2*$AF$1*X8,PlotData!$CB$4)</f>
        <v>5</v>
      </c>
      <c r="BB8" s="562">
        <f>IF(ISNUMBER(System!$C9),PlotData!Y9+ SensA!$E$2*$AF$1*Y8,PlotData!$CB$4)</f>
        <v>5</v>
      </c>
      <c r="BC8" s="602">
        <f>IF(ISNUMBER(System!$C9),PlotData!Y9, PlotData!CB$4)</f>
        <v>5</v>
      </c>
      <c r="BD8" s="527">
        <f>IF(ISNUMBER(System!$C9),PlotData!O9, PlotData!$CB$4)</f>
        <v>5</v>
      </c>
      <c r="BE8" s="562">
        <f>IF(ISNUMBER(System!$C9), AR8,PlotData!$CB$4)</f>
        <v>5</v>
      </c>
      <c r="BG8" s="477" t="s">
        <v>169</v>
      </c>
      <c r="BH8" s="527">
        <f>BH7</f>
        <v>12.071067811865476</v>
      </c>
      <c r="BI8" s="562">
        <f>BH3-BH4</f>
        <v>-2.0710678118654755</v>
      </c>
    </row>
    <row r="9" spans="1:61" ht="13" thickBot="1" x14ac:dyDescent="0.3">
      <c r="A9" s="563">
        <v>7</v>
      </c>
      <c r="B9" s="561"/>
      <c r="C9" s="527"/>
      <c r="D9" s="527"/>
      <c r="E9" s="527"/>
      <c r="F9" s="527"/>
      <c r="G9" s="527"/>
      <c r="H9" s="527"/>
      <c r="I9" s="527"/>
      <c r="J9" s="527"/>
      <c r="K9" s="527"/>
      <c r="L9" s="562"/>
      <c r="N9" s="563">
        <v>7</v>
      </c>
      <c r="O9" s="561"/>
      <c r="P9" s="527"/>
      <c r="Q9" s="527"/>
      <c r="R9" s="527"/>
      <c r="S9" s="527"/>
      <c r="T9" s="527"/>
      <c r="U9" s="527"/>
      <c r="V9" s="527"/>
      <c r="W9" s="527"/>
      <c r="X9" s="527"/>
      <c r="Y9" s="562"/>
      <c r="AA9" s="564">
        <v>7</v>
      </c>
      <c r="AB9" s="561">
        <f>IF(ISNUMBER(System!$C10),PlotData!B10+SensA!$E$2* $AF$1*B9,PlotData!$CB$3)</f>
        <v>5</v>
      </c>
      <c r="AC9" s="527">
        <f>IF(ISNUMBER(System!$C10),PlotData!C10+SensA!$E$2* $AF$1*C9,PlotData!$CB$3)</f>
        <v>5</v>
      </c>
      <c r="AD9" s="527">
        <f>IF(ISNUMBER(System!$C10),PlotData!D10+SensA!$E$2* $AF$1*D9,PlotData!$CB$3)</f>
        <v>5</v>
      </c>
      <c r="AE9" s="527">
        <f>IF(ISNUMBER(System!$C10),PlotData!E10+SensA!$E$2* $AF$1*E9,PlotData!$CB$3)</f>
        <v>5</v>
      </c>
      <c r="AF9" s="527">
        <f>IF(ISNUMBER(System!$C10),PlotData!F10+SensA!$E$2* $AF$1*F9,PlotData!$CB$3)</f>
        <v>5</v>
      </c>
      <c r="AG9" s="527">
        <f>IF(ISNUMBER(System!$C10),PlotData!G10+SensA!$E$2* $AF$1*G9,PlotData!$CB$3)</f>
        <v>5</v>
      </c>
      <c r="AH9" s="527">
        <f>IF(ISNUMBER(System!$C10),PlotData!H10+SensA!$E$2* $AF$1*H9,PlotData!$CB$3)</f>
        <v>5</v>
      </c>
      <c r="AI9" s="527">
        <f>IF(ISNUMBER(System!$C10),PlotData!I10+SensA!$E$2* $AF$1*I9,PlotData!$CB$3)</f>
        <v>5</v>
      </c>
      <c r="AJ9" s="527">
        <f>IF(ISNUMBER(System!$C10),PlotData!J10+SensA!$E$2* $AF$1*J9,PlotData!$CB$3)</f>
        <v>5</v>
      </c>
      <c r="AK9" s="527">
        <f>IF(ISNUMBER(System!$C10),PlotData!K10+SensA!$E$2* $AF$1*K9,PlotData!$CB$3)</f>
        <v>5</v>
      </c>
      <c r="AL9" s="562">
        <f>IF(ISNUMBER(System!$C10),PlotData!L10+SensA!$E$2* $AF$1*L9,PlotData!$CB$3)</f>
        <v>5</v>
      </c>
      <c r="AM9" s="602">
        <f>IF(ISNUMBER(System!$C10),PlotData!L10,PlotData!$CB$3)</f>
        <v>5</v>
      </c>
      <c r="AN9" s="527">
        <f>IF(ISNUMBER(System!$C10),PlotData!B10,PlotData!$CB$3)</f>
        <v>5</v>
      </c>
      <c r="AO9" s="444">
        <f>IF(ISNUMBER(System!$C10),AB9,PlotData!$CB$3)</f>
        <v>5</v>
      </c>
      <c r="AQ9" s="564">
        <v>7</v>
      </c>
      <c r="AR9" s="561">
        <f>IF(ISNUMBER(System!$C10),PlotData!O10+ SensA!$E$2*$AF$1*O9,PlotData!$CB$4)</f>
        <v>5</v>
      </c>
      <c r="AS9" s="527">
        <f>IF(ISNUMBER(System!$C10),PlotData!P10+ SensA!$E$2*$AF$1*P9,PlotData!$CB$4)</f>
        <v>5</v>
      </c>
      <c r="AT9" s="527">
        <f>IF(ISNUMBER(System!$C10),PlotData!Q10+ SensA!$E$2*$AF$1*Q9,PlotData!$CB$4)</f>
        <v>5</v>
      </c>
      <c r="AU9" s="527">
        <f>IF(ISNUMBER(System!$C10),PlotData!R10+ SensA!$E$2*$AF$1*R9,PlotData!$CB$4)</f>
        <v>5</v>
      </c>
      <c r="AV9" s="527">
        <f>IF(ISNUMBER(System!$C10),PlotData!S10+ SensA!$E$2*$AF$1*S9,PlotData!$CB$4)</f>
        <v>5</v>
      </c>
      <c r="AW9" s="527">
        <f>IF(ISNUMBER(System!$C10),PlotData!T10+ SensA!$E$2*$AF$1*T9,PlotData!$CB$4)</f>
        <v>5</v>
      </c>
      <c r="AX9" s="527">
        <f>IF(ISNUMBER(System!$C10),PlotData!U10+ SensA!$E$2*$AF$1*U9,PlotData!$CB$4)</f>
        <v>5</v>
      </c>
      <c r="AY9" s="527">
        <f>IF(ISNUMBER(System!$C10),PlotData!V10+ SensA!$E$2*$AF$1*V9,PlotData!$CB$4)</f>
        <v>5</v>
      </c>
      <c r="AZ9" s="527">
        <f>IF(ISNUMBER(System!$C10),PlotData!W10+ SensA!$E$2*$AF$1*W9,PlotData!$CB$4)</f>
        <v>5</v>
      </c>
      <c r="BA9" s="527">
        <f>IF(ISNUMBER(System!$C10),PlotData!X10+ SensA!$E$2*$AF$1*X9,PlotData!$CB$4)</f>
        <v>5</v>
      </c>
      <c r="BB9" s="562">
        <f>IF(ISNUMBER(System!$C10),PlotData!Y10+ SensA!$E$2*$AF$1*Y9,PlotData!$CB$4)</f>
        <v>5</v>
      </c>
      <c r="BC9" s="602">
        <f>IF(ISNUMBER(System!$C10),PlotData!Y10, PlotData!CB$4)</f>
        <v>5</v>
      </c>
      <c r="BD9" s="527">
        <f>IF(ISNUMBER(System!$C10),PlotData!O10, PlotData!$CB$4)</f>
        <v>5</v>
      </c>
      <c r="BE9" s="562">
        <f>IF(ISNUMBER(System!$C10), AR9,PlotData!$CB$4)</f>
        <v>5</v>
      </c>
      <c r="BG9" s="478" t="s">
        <v>170</v>
      </c>
      <c r="BH9" s="500">
        <f>BH6</f>
        <v>-2.0710678118654755</v>
      </c>
      <c r="BI9" s="501">
        <f>BI8</f>
        <v>-2.0710678118654755</v>
      </c>
    </row>
    <row r="10" spans="1:61" x14ac:dyDescent="0.25">
      <c r="A10" s="563">
        <v>8</v>
      </c>
      <c r="B10" s="561"/>
      <c r="C10" s="527"/>
      <c r="D10" s="527"/>
      <c r="E10" s="527"/>
      <c r="F10" s="527"/>
      <c r="G10" s="527"/>
      <c r="H10" s="527"/>
      <c r="I10" s="527"/>
      <c r="J10" s="527"/>
      <c r="K10" s="527"/>
      <c r="L10" s="562"/>
      <c r="N10" s="563">
        <v>8</v>
      </c>
      <c r="O10" s="561"/>
      <c r="P10" s="527"/>
      <c r="Q10" s="527"/>
      <c r="R10" s="527"/>
      <c r="S10" s="527"/>
      <c r="T10" s="527"/>
      <c r="U10" s="527"/>
      <c r="V10" s="527"/>
      <c r="W10" s="527"/>
      <c r="X10" s="527"/>
      <c r="Y10" s="562"/>
      <c r="AA10" s="564">
        <v>8</v>
      </c>
      <c r="AB10" s="561">
        <f>IF(ISNUMBER(System!$C11),PlotData!B11+SensA!$E$2* $AF$1*B10,PlotData!$CB$3)</f>
        <v>5</v>
      </c>
      <c r="AC10" s="527">
        <f>IF(ISNUMBER(System!$C11),PlotData!C11+SensA!$E$2* $AF$1*C10,PlotData!$CB$3)</f>
        <v>5</v>
      </c>
      <c r="AD10" s="527">
        <f>IF(ISNUMBER(System!$C11),PlotData!D11+SensA!$E$2* $AF$1*D10,PlotData!$CB$3)</f>
        <v>5</v>
      </c>
      <c r="AE10" s="527">
        <f>IF(ISNUMBER(System!$C11),PlotData!E11+SensA!$E$2* $AF$1*E10,PlotData!$CB$3)</f>
        <v>5</v>
      </c>
      <c r="AF10" s="527">
        <f>IF(ISNUMBER(System!$C11),PlotData!F11+SensA!$E$2* $AF$1*F10,PlotData!$CB$3)</f>
        <v>5</v>
      </c>
      <c r="AG10" s="527">
        <f>IF(ISNUMBER(System!$C11),PlotData!G11+SensA!$E$2* $AF$1*G10,PlotData!$CB$3)</f>
        <v>5</v>
      </c>
      <c r="AH10" s="527">
        <f>IF(ISNUMBER(System!$C11),PlotData!H11+SensA!$E$2* $AF$1*H10,PlotData!$CB$3)</f>
        <v>5</v>
      </c>
      <c r="AI10" s="527">
        <f>IF(ISNUMBER(System!$C11),PlotData!I11+SensA!$E$2* $AF$1*I10,PlotData!$CB$3)</f>
        <v>5</v>
      </c>
      <c r="AJ10" s="527">
        <f>IF(ISNUMBER(System!$C11),PlotData!J11+SensA!$E$2* $AF$1*J10,PlotData!$CB$3)</f>
        <v>5</v>
      </c>
      <c r="AK10" s="527">
        <f>IF(ISNUMBER(System!$C11),PlotData!K11+SensA!$E$2* $AF$1*K10,PlotData!$CB$3)</f>
        <v>5</v>
      </c>
      <c r="AL10" s="562">
        <f>IF(ISNUMBER(System!$C11),PlotData!L11+SensA!$E$2* $AF$1*L10,PlotData!$CB$3)</f>
        <v>5</v>
      </c>
      <c r="AM10" s="602">
        <f>IF(ISNUMBER(System!$C11),PlotData!L11,PlotData!$CB$3)</f>
        <v>5</v>
      </c>
      <c r="AN10" s="527">
        <f>IF(ISNUMBER(System!$C11),PlotData!B11,PlotData!$CB$3)</f>
        <v>5</v>
      </c>
      <c r="AO10" s="444">
        <f>IF(ISNUMBER(System!$C11),AB10,PlotData!$CB$3)</f>
        <v>5</v>
      </c>
      <c r="AQ10" s="564">
        <v>8</v>
      </c>
      <c r="AR10" s="561">
        <f>IF(ISNUMBER(System!$C11),PlotData!O11+ SensA!$E$2*$AF$1*O10,PlotData!$CB$4)</f>
        <v>5</v>
      </c>
      <c r="AS10" s="527">
        <f>IF(ISNUMBER(System!$C11),PlotData!P11+ SensA!$E$2*$AF$1*P10,PlotData!$CB$4)</f>
        <v>5</v>
      </c>
      <c r="AT10" s="527">
        <f>IF(ISNUMBER(System!$C11),PlotData!Q11+ SensA!$E$2*$AF$1*Q10,PlotData!$CB$4)</f>
        <v>5</v>
      </c>
      <c r="AU10" s="527">
        <f>IF(ISNUMBER(System!$C11),PlotData!R11+ SensA!$E$2*$AF$1*R10,PlotData!$CB$4)</f>
        <v>5</v>
      </c>
      <c r="AV10" s="527">
        <f>IF(ISNUMBER(System!$C11),PlotData!S11+ SensA!$E$2*$AF$1*S10,PlotData!$CB$4)</f>
        <v>5</v>
      </c>
      <c r="AW10" s="527">
        <f>IF(ISNUMBER(System!$C11),PlotData!T11+ SensA!$E$2*$AF$1*T10,PlotData!$CB$4)</f>
        <v>5</v>
      </c>
      <c r="AX10" s="527">
        <f>IF(ISNUMBER(System!$C11),PlotData!U11+ SensA!$E$2*$AF$1*U10,PlotData!$CB$4)</f>
        <v>5</v>
      </c>
      <c r="AY10" s="527">
        <f>IF(ISNUMBER(System!$C11),PlotData!V11+ SensA!$E$2*$AF$1*V10,PlotData!$CB$4)</f>
        <v>5</v>
      </c>
      <c r="AZ10" s="527">
        <f>IF(ISNUMBER(System!$C11),PlotData!W11+ SensA!$E$2*$AF$1*W10,PlotData!$CB$4)</f>
        <v>5</v>
      </c>
      <c r="BA10" s="527">
        <f>IF(ISNUMBER(System!$C11),PlotData!X11+ SensA!$E$2*$AF$1*X10,PlotData!$CB$4)</f>
        <v>5</v>
      </c>
      <c r="BB10" s="562">
        <f>IF(ISNUMBER(System!$C11),PlotData!Y11+ SensA!$E$2*$AF$1*Y10,PlotData!$CB$4)</f>
        <v>5</v>
      </c>
      <c r="BC10" s="602">
        <f>IF(ISNUMBER(System!$C11),PlotData!Y11, PlotData!CB$4)</f>
        <v>5</v>
      </c>
      <c r="BD10" s="527">
        <f>IF(ISNUMBER(System!$C11),PlotData!O11, PlotData!$CB$4)</f>
        <v>5</v>
      </c>
      <c r="BE10" s="562">
        <f>IF(ISNUMBER(System!$C11), AR10,PlotData!$CB$4)</f>
        <v>5</v>
      </c>
    </row>
    <row r="11" spans="1:61" x14ac:dyDescent="0.25">
      <c r="A11" s="563">
        <v>9</v>
      </c>
      <c r="B11" s="561"/>
      <c r="C11" s="527"/>
      <c r="D11" s="527"/>
      <c r="E11" s="527"/>
      <c r="F11" s="527"/>
      <c r="G11" s="527"/>
      <c r="H11" s="527"/>
      <c r="I11" s="527"/>
      <c r="J11" s="527"/>
      <c r="K11" s="527"/>
      <c r="L11" s="562"/>
      <c r="N11" s="563">
        <v>9</v>
      </c>
      <c r="O11" s="561"/>
      <c r="P11" s="527"/>
      <c r="Q11" s="527"/>
      <c r="R11" s="527"/>
      <c r="S11" s="527"/>
      <c r="T11" s="527"/>
      <c r="U11" s="527"/>
      <c r="V11" s="527"/>
      <c r="W11" s="527"/>
      <c r="X11" s="527"/>
      <c r="Y11" s="562"/>
      <c r="AA11" s="564">
        <v>9</v>
      </c>
      <c r="AB11" s="561">
        <f>IF(ISNUMBER(System!$C12),PlotData!B12+SensA!$E$2* $AF$1*B11,PlotData!$CB$3)</f>
        <v>5</v>
      </c>
      <c r="AC11" s="527">
        <f>IF(ISNUMBER(System!$C12),PlotData!C12+SensA!$E$2* $AF$1*C11,PlotData!$CB$3)</f>
        <v>5</v>
      </c>
      <c r="AD11" s="527">
        <f>IF(ISNUMBER(System!$C12),PlotData!D12+SensA!$E$2* $AF$1*D11,PlotData!$CB$3)</f>
        <v>5</v>
      </c>
      <c r="AE11" s="527">
        <f>IF(ISNUMBER(System!$C12),PlotData!E12+SensA!$E$2* $AF$1*E11,PlotData!$CB$3)</f>
        <v>5</v>
      </c>
      <c r="AF11" s="527">
        <f>IF(ISNUMBER(System!$C12),PlotData!F12+SensA!$E$2* $AF$1*F11,PlotData!$CB$3)</f>
        <v>5</v>
      </c>
      <c r="AG11" s="527">
        <f>IF(ISNUMBER(System!$C12),PlotData!G12+SensA!$E$2* $AF$1*G11,PlotData!$CB$3)</f>
        <v>5</v>
      </c>
      <c r="AH11" s="527">
        <f>IF(ISNUMBER(System!$C12),PlotData!H12+SensA!$E$2* $AF$1*H11,PlotData!$CB$3)</f>
        <v>5</v>
      </c>
      <c r="AI11" s="527">
        <f>IF(ISNUMBER(System!$C12),PlotData!I12+SensA!$E$2* $AF$1*I11,PlotData!$CB$3)</f>
        <v>5</v>
      </c>
      <c r="AJ11" s="527">
        <f>IF(ISNUMBER(System!$C12),PlotData!J12+SensA!$E$2* $AF$1*J11,PlotData!$CB$3)</f>
        <v>5</v>
      </c>
      <c r="AK11" s="527">
        <f>IF(ISNUMBER(System!$C12),PlotData!K12+SensA!$E$2* $AF$1*K11,PlotData!$CB$3)</f>
        <v>5</v>
      </c>
      <c r="AL11" s="562">
        <f>IF(ISNUMBER(System!$C12),PlotData!L12+SensA!$E$2* $AF$1*L11,PlotData!$CB$3)</f>
        <v>5</v>
      </c>
      <c r="AM11" s="602">
        <f>IF(ISNUMBER(System!$C12),PlotData!L12,PlotData!$CB$3)</f>
        <v>5</v>
      </c>
      <c r="AN11" s="527">
        <f>IF(ISNUMBER(System!$C12),PlotData!B12,PlotData!$CB$3)</f>
        <v>5</v>
      </c>
      <c r="AO11" s="444">
        <f>IF(ISNUMBER(System!$C12),AB11,PlotData!$CB$3)</f>
        <v>5</v>
      </c>
      <c r="AQ11" s="564">
        <v>9</v>
      </c>
      <c r="AR11" s="561">
        <f>IF(ISNUMBER(System!$C12),PlotData!O12+ SensA!$E$2*$AF$1*O11,PlotData!$CB$4)</f>
        <v>5</v>
      </c>
      <c r="AS11" s="527">
        <f>IF(ISNUMBER(System!$C12),PlotData!P12+ SensA!$E$2*$AF$1*P11,PlotData!$CB$4)</f>
        <v>5</v>
      </c>
      <c r="AT11" s="527">
        <f>IF(ISNUMBER(System!$C12),PlotData!Q12+ SensA!$E$2*$AF$1*Q11,PlotData!$CB$4)</f>
        <v>5</v>
      </c>
      <c r="AU11" s="527">
        <f>IF(ISNUMBER(System!$C12),PlotData!R12+ SensA!$E$2*$AF$1*R11,PlotData!$CB$4)</f>
        <v>5</v>
      </c>
      <c r="AV11" s="527">
        <f>IF(ISNUMBER(System!$C12),PlotData!S12+ SensA!$E$2*$AF$1*S11,PlotData!$CB$4)</f>
        <v>5</v>
      </c>
      <c r="AW11" s="527">
        <f>IF(ISNUMBER(System!$C12),PlotData!T12+ SensA!$E$2*$AF$1*T11,PlotData!$CB$4)</f>
        <v>5</v>
      </c>
      <c r="AX11" s="527">
        <f>IF(ISNUMBER(System!$C12),PlotData!U12+ SensA!$E$2*$AF$1*U11,PlotData!$CB$4)</f>
        <v>5</v>
      </c>
      <c r="AY11" s="527">
        <f>IF(ISNUMBER(System!$C12),PlotData!V12+ SensA!$E$2*$AF$1*V11,PlotData!$CB$4)</f>
        <v>5</v>
      </c>
      <c r="AZ11" s="527">
        <f>IF(ISNUMBER(System!$C12),PlotData!W12+ SensA!$E$2*$AF$1*W11,PlotData!$CB$4)</f>
        <v>5</v>
      </c>
      <c r="BA11" s="527">
        <f>IF(ISNUMBER(System!$C12),PlotData!X12+ SensA!$E$2*$AF$1*X11,PlotData!$CB$4)</f>
        <v>5</v>
      </c>
      <c r="BB11" s="562">
        <f>IF(ISNUMBER(System!$C12),PlotData!Y12+ SensA!$E$2*$AF$1*Y11,PlotData!$CB$4)</f>
        <v>5</v>
      </c>
      <c r="BC11" s="602">
        <f>IF(ISNUMBER(System!$C12),PlotData!Y12, PlotData!CB$4)</f>
        <v>5</v>
      </c>
      <c r="BD11" s="527">
        <f>IF(ISNUMBER(System!$C12),PlotData!O12, PlotData!$CB$4)</f>
        <v>5</v>
      </c>
      <c r="BE11" s="562">
        <f>IF(ISNUMBER(System!$C12), AR11,PlotData!$CB$4)</f>
        <v>5</v>
      </c>
    </row>
    <row r="12" spans="1:61" x14ac:dyDescent="0.25">
      <c r="A12" s="563">
        <v>10</v>
      </c>
      <c r="B12" s="561"/>
      <c r="C12" s="527"/>
      <c r="D12" s="527"/>
      <c r="E12" s="527"/>
      <c r="F12" s="527"/>
      <c r="G12" s="527"/>
      <c r="H12" s="527"/>
      <c r="I12" s="527"/>
      <c r="J12" s="527"/>
      <c r="K12" s="527"/>
      <c r="L12" s="562"/>
      <c r="N12" s="563">
        <v>10</v>
      </c>
      <c r="O12" s="561"/>
      <c r="P12" s="527"/>
      <c r="Q12" s="527"/>
      <c r="R12" s="527"/>
      <c r="S12" s="527"/>
      <c r="T12" s="527"/>
      <c r="U12" s="527"/>
      <c r="V12" s="527"/>
      <c r="W12" s="527"/>
      <c r="X12" s="527"/>
      <c r="Y12" s="562"/>
      <c r="AA12" s="564">
        <v>10</v>
      </c>
      <c r="AB12" s="561">
        <f>IF(ISNUMBER(System!$C13),PlotData!B13+SensA!$E$2* $AF$1*B12,PlotData!$CB$3)</f>
        <v>5</v>
      </c>
      <c r="AC12" s="527">
        <f>IF(ISNUMBER(System!$C13),PlotData!C13+SensA!$E$2* $AF$1*C12,PlotData!$CB$3)</f>
        <v>5</v>
      </c>
      <c r="AD12" s="527">
        <f>IF(ISNUMBER(System!$C13),PlotData!D13+SensA!$E$2* $AF$1*D12,PlotData!$CB$3)</f>
        <v>5</v>
      </c>
      <c r="AE12" s="527">
        <f>IF(ISNUMBER(System!$C13),PlotData!E13+SensA!$E$2* $AF$1*E12,PlotData!$CB$3)</f>
        <v>5</v>
      </c>
      <c r="AF12" s="527">
        <f>IF(ISNUMBER(System!$C13),PlotData!F13+SensA!$E$2* $AF$1*F12,PlotData!$CB$3)</f>
        <v>5</v>
      </c>
      <c r="AG12" s="527">
        <f>IF(ISNUMBER(System!$C13),PlotData!G13+SensA!$E$2* $AF$1*G12,PlotData!$CB$3)</f>
        <v>5</v>
      </c>
      <c r="AH12" s="527">
        <f>IF(ISNUMBER(System!$C13),PlotData!H13+SensA!$E$2* $AF$1*H12,PlotData!$CB$3)</f>
        <v>5</v>
      </c>
      <c r="AI12" s="527">
        <f>IF(ISNUMBER(System!$C13),PlotData!I13+SensA!$E$2* $AF$1*I12,PlotData!$CB$3)</f>
        <v>5</v>
      </c>
      <c r="AJ12" s="527">
        <f>IF(ISNUMBER(System!$C13),PlotData!J13+SensA!$E$2* $AF$1*J12,PlotData!$CB$3)</f>
        <v>5</v>
      </c>
      <c r="AK12" s="527">
        <f>IF(ISNUMBER(System!$C13),PlotData!K13+SensA!$E$2* $AF$1*K12,PlotData!$CB$3)</f>
        <v>5</v>
      </c>
      <c r="AL12" s="562">
        <f>IF(ISNUMBER(System!$C13),PlotData!L13+SensA!$E$2* $AF$1*L12,PlotData!$CB$3)</f>
        <v>5</v>
      </c>
      <c r="AM12" s="602">
        <f>IF(ISNUMBER(System!$C13),PlotData!L13,PlotData!$CB$3)</f>
        <v>5</v>
      </c>
      <c r="AN12" s="527">
        <f>IF(ISNUMBER(System!$C13),PlotData!B13,PlotData!$CB$3)</f>
        <v>5</v>
      </c>
      <c r="AO12" s="444">
        <f>IF(ISNUMBER(System!$C13),AB12,PlotData!$CB$3)</f>
        <v>5</v>
      </c>
      <c r="AQ12" s="564">
        <v>10</v>
      </c>
      <c r="AR12" s="561">
        <f>IF(ISNUMBER(System!$C13),PlotData!O13+ SensA!$E$2*$AF$1*O12,PlotData!$CB$4)</f>
        <v>5</v>
      </c>
      <c r="AS12" s="527">
        <f>IF(ISNUMBER(System!$C13),PlotData!P13+ SensA!$E$2*$AF$1*P12,PlotData!$CB$4)</f>
        <v>5</v>
      </c>
      <c r="AT12" s="527">
        <f>IF(ISNUMBER(System!$C13),PlotData!Q13+ SensA!$E$2*$AF$1*Q12,PlotData!$CB$4)</f>
        <v>5</v>
      </c>
      <c r="AU12" s="527">
        <f>IF(ISNUMBER(System!$C13),PlotData!R13+ SensA!$E$2*$AF$1*R12,PlotData!$CB$4)</f>
        <v>5</v>
      </c>
      <c r="AV12" s="527">
        <f>IF(ISNUMBER(System!$C13),PlotData!S13+ SensA!$E$2*$AF$1*S12,PlotData!$CB$4)</f>
        <v>5</v>
      </c>
      <c r="AW12" s="527">
        <f>IF(ISNUMBER(System!$C13),PlotData!T13+ SensA!$E$2*$AF$1*T12,PlotData!$CB$4)</f>
        <v>5</v>
      </c>
      <c r="AX12" s="527">
        <f>IF(ISNUMBER(System!$C13),PlotData!U13+ SensA!$E$2*$AF$1*U12,PlotData!$CB$4)</f>
        <v>5</v>
      </c>
      <c r="AY12" s="527">
        <f>IF(ISNUMBER(System!$C13),PlotData!V13+ SensA!$E$2*$AF$1*V12,PlotData!$CB$4)</f>
        <v>5</v>
      </c>
      <c r="AZ12" s="527">
        <f>IF(ISNUMBER(System!$C13),PlotData!W13+ SensA!$E$2*$AF$1*W12,PlotData!$CB$4)</f>
        <v>5</v>
      </c>
      <c r="BA12" s="527">
        <f>IF(ISNUMBER(System!$C13),PlotData!X13+ SensA!$E$2*$AF$1*X12,PlotData!$CB$4)</f>
        <v>5</v>
      </c>
      <c r="BB12" s="562">
        <f>IF(ISNUMBER(System!$C13),PlotData!Y13+ SensA!$E$2*$AF$1*Y12,PlotData!$CB$4)</f>
        <v>5</v>
      </c>
      <c r="BC12" s="602">
        <f>IF(ISNUMBER(System!$C13),PlotData!Y13, PlotData!CB$4)</f>
        <v>5</v>
      </c>
      <c r="BD12" s="527">
        <f>IF(ISNUMBER(System!$C13),PlotData!O13, PlotData!$CB$4)</f>
        <v>5</v>
      </c>
      <c r="BE12" s="562">
        <f>IF(ISNUMBER(System!$C13), AR12,PlotData!$CB$4)</f>
        <v>5</v>
      </c>
    </row>
    <row r="13" spans="1:61" x14ac:dyDescent="0.25">
      <c r="A13" s="563">
        <v>11</v>
      </c>
      <c r="B13" s="561"/>
      <c r="C13" s="527"/>
      <c r="D13" s="527"/>
      <c r="E13" s="527"/>
      <c r="F13" s="527"/>
      <c r="G13" s="527"/>
      <c r="H13" s="527"/>
      <c r="I13" s="527"/>
      <c r="J13" s="527"/>
      <c r="K13" s="527"/>
      <c r="L13" s="562"/>
      <c r="N13" s="563">
        <v>11</v>
      </c>
      <c r="O13" s="561"/>
      <c r="P13" s="527"/>
      <c r="Q13" s="527"/>
      <c r="R13" s="527"/>
      <c r="S13" s="527"/>
      <c r="T13" s="527"/>
      <c r="U13" s="527"/>
      <c r="V13" s="527"/>
      <c r="W13" s="527"/>
      <c r="X13" s="527"/>
      <c r="Y13" s="562"/>
      <c r="AA13" s="564">
        <v>11</v>
      </c>
      <c r="AB13" s="561">
        <f>IF(ISNUMBER(System!$C14),PlotData!B14+SensA!$E$2* $AF$1*B13,PlotData!$CB$3)</f>
        <v>5</v>
      </c>
      <c r="AC13" s="527">
        <f>IF(ISNUMBER(System!$C14),PlotData!C14+SensA!$E$2* $AF$1*C13,PlotData!$CB$3)</f>
        <v>5</v>
      </c>
      <c r="AD13" s="527">
        <f>IF(ISNUMBER(System!$C14),PlotData!D14+SensA!$E$2* $AF$1*D13,PlotData!$CB$3)</f>
        <v>5</v>
      </c>
      <c r="AE13" s="527">
        <f>IF(ISNUMBER(System!$C14),PlotData!E14+SensA!$E$2* $AF$1*E13,PlotData!$CB$3)</f>
        <v>5</v>
      </c>
      <c r="AF13" s="527">
        <f>IF(ISNUMBER(System!$C14),PlotData!F14+SensA!$E$2* $AF$1*F13,PlotData!$CB$3)</f>
        <v>5</v>
      </c>
      <c r="AG13" s="527">
        <f>IF(ISNUMBER(System!$C14),PlotData!G14+SensA!$E$2* $AF$1*G13,PlotData!$CB$3)</f>
        <v>5</v>
      </c>
      <c r="AH13" s="527">
        <f>IF(ISNUMBER(System!$C14),PlotData!H14+SensA!$E$2* $AF$1*H13,PlotData!$CB$3)</f>
        <v>5</v>
      </c>
      <c r="AI13" s="527">
        <f>IF(ISNUMBER(System!$C14),PlotData!I14+SensA!$E$2* $AF$1*I13,PlotData!$CB$3)</f>
        <v>5</v>
      </c>
      <c r="AJ13" s="527">
        <f>IF(ISNUMBER(System!$C14),PlotData!J14+SensA!$E$2* $AF$1*J13,PlotData!$CB$3)</f>
        <v>5</v>
      </c>
      <c r="AK13" s="527">
        <f>IF(ISNUMBER(System!$C14),PlotData!K14+SensA!$E$2* $AF$1*K13,PlotData!$CB$3)</f>
        <v>5</v>
      </c>
      <c r="AL13" s="562">
        <f>IF(ISNUMBER(System!$C14),PlotData!L14+SensA!$E$2* $AF$1*L13,PlotData!$CB$3)</f>
        <v>5</v>
      </c>
      <c r="AM13" s="602">
        <f>IF(ISNUMBER(System!$C14),PlotData!L14,PlotData!$CB$3)</f>
        <v>5</v>
      </c>
      <c r="AN13" s="527">
        <f>IF(ISNUMBER(System!$C14),PlotData!B14,PlotData!$CB$3)</f>
        <v>5</v>
      </c>
      <c r="AO13" s="444">
        <f>IF(ISNUMBER(System!$C14),AB13,PlotData!$CB$3)</f>
        <v>5</v>
      </c>
      <c r="AQ13" s="564">
        <v>11</v>
      </c>
      <c r="AR13" s="561">
        <f>IF(ISNUMBER(System!$C14),PlotData!O14+ SensA!$E$2*$AF$1*O13,PlotData!$CB$4)</f>
        <v>5</v>
      </c>
      <c r="AS13" s="527">
        <f>IF(ISNUMBER(System!$C14),PlotData!P14+ SensA!$E$2*$AF$1*P13,PlotData!$CB$4)</f>
        <v>5</v>
      </c>
      <c r="AT13" s="527">
        <f>IF(ISNUMBER(System!$C14),PlotData!Q14+ SensA!$E$2*$AF$1*Q13,PlotData!$CB$4)</f>
        <v>5</v>
      </c>
      <c r="AU13" s="527">
        <f>IF(ISNUMBER(System!$C14),PlotData!R14+ SensA!$E$2*$AF$1*R13,PlotData!$CB$4)</f>
        <v>5</v>
      </c>
      <c r="AV13" s="527">
        <f>IF(ISNUMBER(System!$C14),PlotData!S14+ SensA!$E$2*$AF$1*S13,PlotData!$CB$4)</f>
        <v>5</v>
      </c>
      <c r="AW13" s="527">
        <f>IF(ISNUMBER(System!$C14),PlotData!T14+ SensA!$E$2*$AF$1*T13,PlotData!$CB$4)</f>
        <v>5</v>
      </c>
      <c r="AX13" s="527">
        <f>IF(ISNUMBER(System!$C14),PlotData!U14+ SensA!$E$2*$AF$1*U13,PlotData!$CB$4)</f>
        <v>5</v>
      </c>
      <c r="AY13" s="527">
        <f>IF(ISNUMBER(System!$C14),PlotData!V14+ SensA!$E$2*$AF$1*V13,PlotData!$CB$4)</f>
        <v>5</v>
      </c>
      <c r="AZ13" s="527">
        <f>IF(ISNUMBER(System!$C14),PlotData!W14+ SensA!$E$2*$AF$1*W13,PlotData!$CB$4)</f>
        <v>5</v>
      </c>
      <c r="BA13" s="527">
        <f>IF(ISNUMBER(System!$C14),PlotData!X14+ SensA!$E$2*$AF$1*X13,PlotData!$CB$4)</f>
        <v>5</v>
      </c>
      <c r="BB13" s="562">
        <f>IF(ISNUMBER(System!$C14),PlotData!Y14+ SensA!$E$2*$AF$1*Y13,PlotData!$CB$4)</f>
        <v>5</v>
      </c>
      <c r="BC13" s="602">
        <f>IF(ISNUMBER(System!$C14),PlotData!Y14, PlotData!CB$4)</f>
        <v>5</v>
      </c>
      <c r="BD13" s="527">
        <f>IF(ISNUMBER(System!$C14),PlotData!O14, PlotData!$CB$4)</f>
        <v>5</v>
      </c>
      <c r="BE13" s="562">
        <f>IF(ISNUMBER(System!$C14), AR13,PlotData!$CB$4)</f>
        <v>5</v>
      </c>
    </row>
    <row r="14" spans="1:61" x14ac:dyDescent="0.25">
      <c r="A14" s="563">
        <v>12</v>
      </c>
      <c r="B14" s="561"/>
      <c r="C14" s="527"/>
      <c r="D14" s="527"/>
      <c r="E14" s="527"/>
      <c r="F14" s="527"/>
      <c r="G14" s="527"/>
      <c r="H14" s="527"/>
      <c r="I14" s="527"/>
      <c r="J14" s="527"/>
      <c r="K14" s="527"/>
      <c r="L14" s="562"/>
      <c r="N14" s="563">
        <v>12</v>
      </c>
      <c r="O14" s="561"/>
      <c r="P14" s="527"/>
      <c r="Q14" s="527"/>
      <c r="R14" s="527"/>
      <c r="S14" s="527"/>
      <c r="T14" s="527"/>
      <c r="U14" s="527"/>
      <c r="V14" s="527"/>
      <c r="W14" s="527"/>
      <c r="X14" s="527"/>
      <c r="Y14" s="562"/>
      <c r="AA14" s="564">
        <v>12</v>
      </c>
      <c r="AB14" s="561">
        <f>IF(ISNUMBER(System!$C15),PlotData!B15+SensA!$E$2* $AF$1*B14,PlotData!$CB$3)</f>
        <v>5</v>
      </c>
      <c r="AC14" s="527">
        <f>IF(ISNUMBER(System!$C15),PlotData!C15+SensA!$E$2* $AF$1*C14,PlotData!$CB$3)</f>
        <v>5</v>
      </c>
      <c r="AD14" s="527">
        <f>IF(ISNUMBER(System!$C15),PlotData!D15+SensA!$E$2* $AF$1*D14,PlotData!$CB$3)</f>
        <v>5</v>
      </c>
      <c r="AE14" s="527">
        <f>IF(ISNUMBER(System!$C15),PlotData!E15+SensA!$E$2* $AF$1*E14,PlotData!$CB$3)</f>
        <v>5</v>
      </c>
      <c r="AF14" s="527">
        <f>IF(ISNUMBER(System!$C15),PlotData!F15+SensA!$E$2* $AF$1*F14,PlotData!$CB$3)</f>
        <v>5</v>
      </c>
      <c r="AG14" s="527">
        <f>IF(ISNUMBER(System!$C15),PlotData!G15+SensA!$E$2* $AF$1*G14,PlotData!$CB$3)</f>
        <v>5</v>
      </c>
      <c r="AH14" s="527">
        <f>IF(ISNUMBER(System!$C15),PlotData!H15+SensA!$E$2* $AF$1*H14,PlotData!$CB$3)</f>
        <v>5</v>
      </c>
      <c r="AI14" s="527">
        <f>IF(ISNUMBER(System!$C15),PlotData!I15+SensA!$E$2* $AF$1*I14,PlotData!$CB$3)</f>
        <v>5</v>
      </c>
      <c r="AJ14" s="527">
        <f>IF(ISNUMBER(System!$C15),PlotData!J15+SensA!$E$2* $AF$1*J14,PlotData!$CB$3)</f>
        <v>5</v>
      </c>
      <c r="AK14" s="527">
        <f>IF(ISNUMBER(System!$C15),PlotData!K15+SensA!$E$2* $AF$1*K14,PlotData!$CB$3)</f>
        <v>5</v>
      </c>
      <c r="AL14" s="562">
        <f>IF(ISNUMBER(System!$C15),PlotData!L15+SensA!$E$2* $AF$1*L14,PlotData!$CB$3)</f>
        <v>5</v>
      </c>
      <c r="AM14" s="602">
        <f>IF(ISNUMBER(System!$C15),PlotData!L15,PlotData!$CB$3)</f>
        <v>5</v>
      </c>
      <c r="AN14" s="527">
        <f>IF(ISNUMBER(System!$C15),PlotData!B15,PlotData!$CB$3)</f>
        <v>5</v>
      </c>
      <c r="AO14" s="444">
        <f>IF(ISNUMBER(System!$C15),AB14,PlotData!$CB$3)</f>
        <v>5</v>
      </c>
      <c r="AQ14" s="564">
        <v>12</v>
      </c>
      <c r="AR14" s="561">
        <f>IF(ISNUMBER(System!$C15),PlotData!O15+ SensA!$E$2*$AF$1*O14,PlotData!$CB$4)</f>
        <v>5</v>
      </c>
      <c r="AS14" s="527">
        <f>IF(ISNUMBER(System!$C15),PlotData!P15+ SensA!$E$2*$AF$1*P14,PlotData!$CB$4)</f>
        <v>5</v>
      </c>
      <c r="AT14" s="527">
        <f>IF(ISNUMBER(System!$C15),PlotData!Q15+ SensA!$E$2*$AF$1*Q14,PlotData!$CB$4)</f>
        <v>5</v>
      </c>
      <c r="AU14" s="527">
        <f>IF(ISNUMBER(System!$C15),PlotData!R15+ SensA!$E$2*$AF$1*R14,PlotData!$CB$4)</f>
        <v>5</v>
      </c>
      <c r="AV14" s="527">
        <f>IF(ISNUMBER(System!$C15),PlotData!S15+ SensA!$E$2*$AF$1*S14,PlotData!$CB$4)</f>
        <v>5</v>
      </c>
      <c r="AW14" s="527">
        <f>IF(ISNUMBER(System!$C15),PlotData!T15+ SensA!$E$2*$AF$1*T14,PlotData!$CB$4)</f>
        <v>5</v>
      </c>
      <c r="AX14" s="527">
        <f>IF(ISNUMBER(System!$C15),PlotData!U15+ SensA!$E$2*$AF$1*U14,PlotData!$CB$4)</f>
        <v>5</v>
      </c>
      <c r="AY14" s="527">
        <f>IF(ISNUMBER(System!$C15),PlotData!V15+ SensA!$E$2*$AF$1*V14,PlotData!$CB$4)</f>
        <v>5</v>
      </c>
      <c r="AZ14" s="527">
        <f>IF(ISNUMBER(System!$C15),PlotData!W15+ SensA!$E$2*$AF$1*W14,PlotData!$CB$4)</f>
        <v>5</v>
      </c>
      <c r="BA14" s="527">
        <f>IF(ISNUMBER(System!$C15),PlotData!X15+ SensA!$E$2*$AF$1*X14,PlotData!$CB$4)</f>
        <v>5</v>
      </c>
      <c r="BB14" s="562">
        <f>IF(ISNUMBER(System!$C15),PlotData!Y15+ SensA!$E$2*$AF$1*Y14,PlotData!$CB$4)</f>
        <v>5</v>
      </c>
      <c r="BC14" s="602">
        <f>IF(ISNUMBER(System!$C15),PlotData!Y15, PlotData!CB$4)</f>
        <v>5</v>
      </c>
      <c r="BD14" s="527">
        <f>IF(ISNUMBER(System!$C15),PlotData!O15, PlotData!$CB$4)</f>
        <v>5</v>
      </c>
      <c r="BE14" s="562">
        <f>IF(ISNUMBER(System!$C15), AR14,PlotData!$CB$4)</f>
        <v>5</v>
      </c>
    </row>
    <row r="15" spans="1:61" x14ac:dyDescent="0.25">
      <c r="A15" s="563">
        <v>13</v>
      </c>
      <c r="B15" s="561"/>
      <c r="C15" s="527"/>
      <c r="D15" s="527"/>
      <c r="E15" s="527"/>
      <c r="F15" s="527"/>
      <c r="G15" s="527"/>
      <c r="H15" s="527"/>
      <c r="I15" s="527"/>
      <c r="J15" s="527"/>
      <c r="K15" s="527"/>
      <c r="L15" s="562"/>
      <c r="N15" s="563">
        <v>13</v>
      </c>
      <c r="O15" s="561"/>
      <c r="P15" s="527"/>
      <c r="Q15" s="527"/>
      <c r="R15" s="527"/>
      <c r="S15" s="527"/>
      <c r="T15" s="527"/>
      <c r="U15" s="527"/>
      <c r="V15" s="527"/>
      <c r="W15" s="527"/>
      <c r="X15" s="527"/>
      <c r="Y15" s="562"/>
      <c r="AA15" s="564">
        <v>13</v>
      </c>
      <c r="AB15" s="561">
        <f>IF(ISNUMBER(System!$C16),PlotData!B16+SensA!$E$2* $AF$1*B15,PlotData!$CB$3)</f>
        <v>5</v>
      </c>
      <c r="AC15" s="527">
        <f>IF(ISNUMBER(System!$C16),PlotData!C16+SensA!$E$2* $AF$1*C15,PlotData!$CB$3)</f>
        <v>5</v>
      </c>
      <c r="AD15" s="527">
        <f>IF(ISNUMBER(System!$C16),PlotData!D16+SensA!$E$2* $AF$1*D15,PlotData!$CB$3)</f>
        <v>5</v>
      </c>
      <c r="AE15" s="527">
        <f>IF(ISNUMBER(System!$C16),PlotData!E16+SensA!$E$2* $AF$1*E15,PlotData!$CB$3)</f>
        <v>5</v>
      </c>
      <c r="AF15" s="527">
        <f>IF(ISNUMBER(System!$C16),PlotData!F16+SensA!$E$2* $AF$1*F15,PlotData!$CB$3)</f>
        <v>5</v>
      </c>
      <c r="AG15" s="527">
        <f>IF(ISNUMBER(System!$C16),PlotData!G16+SensA!$E$2* $AF$1*G15,PlotData!$CB$3)</f>
        <v>5</v>
      </c>
      <c r="AH15" s="527">
        <f>IF(ISNUMBER(System!$C16),PlotData!H16+SensA!$E$2* $AF$1*H15,PlotData!$CB$3)</f>
        <v>5</v>
      </c>
      <c r="AI15" s="527">
        <f>IF(ISNUMBER(System!$C16),PlotData!I16+SensA!$E$2* $AF$1*I15,PlotData!$CB$3)</f>
        <v>5</v>
      </c>
      <c r="AJ15" s="527">
        <f>IF(ISNUMBER(System!$C16),PlotData!J16+SensA!$E$2* $AF$1*J15,PlotData!$CB$3)</f>
        <v>5</v>
      </c>
      <c r="AK15" s="527">
        <f>IF(ISNUMBER(System!$C16),PlotData!K16+SensA!$E$2* $AF$1*K15,PlotData!$CB$3)</f>
        <v>5</v>
      </c>
      <c r="AL15" s="562">
        <f>IF(ISNUMBER(System!$C16),PlotData!L16+SensA!$E$2* $AF$1*L15,PlotData!$CB$3)</f>
        <v>5</v>
      </c>
      <c r="AM15" s="602">
        <f>IF(ISNUMBER(System!$C16),PlotData!L16,PlotData!$CB$3)</f>
        <v>5</v>
      </c>
      <c r="AN15" s="527">
        <f>IF(ISNUMBER(System!$C16),PlotData!B16,PlotData!$CB$3)</f>
        <v>5</v>
      </c>
      <c r="AO15" s="444">
        <f>IF(ISNUMBER(System!$C16),AB15,PlotData!$CB$3)</f>
        <v>5</v>
      </c>
      <c r="AQ15" s="564">
        <v>13</v>
      </c>
      <c r="AR15" s="561">
        <f>IF(ISNUMBER(System!$C16),PlotData!O16+ SensA!$E$2*$AF$1*O15,PlotData!$CB$4)</f>
        <v>5</v>
      </c>
      <c r="AS15" s="527">
        <f>IF(ISNUMBER(System!$C16),PlotData!P16+ SensA!$E$2*$AF$1*P15,PlotData!$CB$4)</f>
        <v>5</v>
      </c>
      <c r="AT15" s="527">
        <f>IF(ISNUMBER(System!$C16),PlotData!Q16+ SensA!$E$2*$AF$1*Q15,PlotData!$CB$4)</f>
        <v>5</v>
      </c>
      <c r="AU15" s="527">
        <f>IF(ISNUMBER(System!$C16),PlotData!R16+ SensA!$E$2*$AF$1*R15,PlotData!$CB$4)</f>
        <v>5</v>
      </c>
      <c r="AV15" s="527">
        <f>IF(ISNUMBER(System!$C16),PlotData!S16+ SensA!$E$2*$AF$1*S15,PlotData!$CB$4)</f>
        <v>5</v>
      </c>
      <c r="AW15" s="527">
        <f>IF(ISNUMBER(System!$C16),PlotData!T16+ SensA!$E$2*$AF$1*T15,PlotData!$CB$4)</f>
        <v>5</v>
      </c>
      <c r="AX15" s="527">
        <f>IF(ISNUMBER(System!$C16),PlotData!U16+ SensA!$E$2*$AF$1*U15,PlotData!$CB$4)</f>
        <v>5</v>
      </c>
      <c r="AY15" s="527">
        <f>IF(ISNUMBER(System!$C16),PlotData!V16+ SensA!$E$2*$AF$1*V15,PlotData!$CB$4)</f>
        <v>5</v>
      </c>
      <c r="AZ15" s="527">
        <f>IF(ISNUMBER(System!$C16),PlotData!W16+ SensA!$E$2*$AF$1*W15,PlotData!$CB$4)</f>
        <v>5</v>
      </c>
      <c r="BA15" s="527">
        <f>IF(ISNUMBER(System!$C16),PlotData!X16+ SensA!$E$2*$AF$1*X15,PlotData!$CB$4)</f>
        <v>5</v>
      </c>
      <c r="BB15" s="562">
        <f>IF(ISNUMBER(System!$C16),PlotData!Y16+ SensA!$E$2*$AF$1*Y15,PlotData!$CB$4)</f>
        <v>5</v>
      </c>
      <c r="BC15" s="602">
        <f>IF(ISNUMBER(System!$C16),PlotData!Y16, PlotData!CB$4)</f>
        <v>5</v>
      </c>
      <c r="BD15" s="527">
        <f>IF(ISNUMBER(System!$C16),PlotData!O16, PlotData!$CB$4)</f>
        <v>5</v>
      </c>
      <c r="BE15" s="562">
        <f>IF(ISNUMBER(System!$C16), AR15,PlotData!$CB$4)</f>
        <v>5</v>
      </c>
    </row>
    <row r="16" spans="1:61" x14ac:dyDescent="0.25">
      <c r="A16" s="563">
        <v>14</v>
      </c>
      <c r="B16" s="561"/>
      <c r="C16" s="527"/>
      <c r="D16" s="527"/>
      <c r="E16" s="527"/>
      <c r="F16" s="527"/>
      <c r="G16" s="527"/>
      <c r="H16" s="527"/>
      <c r="I16" s="527"/>
      <c r="J16" s="527"/>
      <c r="K16" s="527"/>
      <c r="L16" s="562"/>
      <c r="N16" s="563">
        <v>14</v>
      </c>
      <c r="O16" s="561"/>
      <c r="P16" s="527"/>
      <c r="Q16" s="527"/>
      <c r="R16" s="527"/>
      <c r="S16" s="527"/>
      <c r="T16" s="527"/>
      <c r="U16" s="527"/>
      <c r="V16" s="527"/>
      <c r="W16" s="527"/>
      <c r="X16" s="527"/>
      <c r="Y16" s="562"/>
      <c r="AA16" s="564">
        <v>14</v>
      </c>
      <c r="AB16" s="561">
        <f>IF(ISNUMBER(System!$C17),PlotData!B17+SensA!$E$2* $AF$1*B16,PlotData!$CB$3)</f>
        <v>5</v>
      </c>
      <c r="AC16" s="527">
        <f>IF(ISNUMBER(System!$C17),PlotData!C17+SensA!$E$2* $AF$1*C16,PlotData!$CB$3)</f>
        <v>5</v>
      </c>
      <c r="AD16" s="527">
        <f>IF(ISNUMBER(System!$C17),PlotData!D17+SensA!$E$2* $AF$1*D16,PlotData!$CB$3)</f>
        <v>5</v>
      </c>
      <c r="AE16" s="527">
        <f>IF(ISNUMBER(System!$C17),PlotData!E17+SensA!$E$2* $AF$1*E16,PlotData!$CB$3)</f>
        <v>5</v>
      </c>
      <c r="AF16" s="527">
        <f>IF(ISNUMBER(System!$C17),PlotData!F17+SensA!$E$2* $AF$1*F16,PlotData!$CB$3)</f>
        <v>5</v>
      </c>
      <c r="AG16" s="527">
        <f>IF(ISNUMBER(System!$C17),PlotData!G17+SensA!$E$2* $AF$1*G16,PlotData!$CB$3)</f>
        <v>5</v>
      </c>
      <c r="AH16" s="527">
        <f>IF(ISNUMBER(System!$C17),PlotData!H17+SensA!$E$2* $AF$1*H16,PlotData!$CB$3)</f>
        <v>5</v>
      </c>
      <c r="AI16" s="527">
        <f>IF(ISNUMBER(System!$C17),PlotData!I17+SensA!$E$2* $AF$1*I16,PlotData!$CB$3)</f>
        <v>5</v>
      </c>
      <c r="AJ16" s="527">
        <f>IF(ISNUMBER(System!$C17),PlotData!J17+SensA!$E$2* $AF$1*J16,PlotData!$CB$3)</f>
        <v>5</v>
      </c>
      <c r="AK16" s="527">
        <f>IF(ISNUMBER(System!$C17),PlotData!K17+SensA!$E$2* $AF$1*K16,PlotData!$CB$3)</f>
        <v>5</v>
      </c>
      <c r="AL16" s="562">
        <f>IF(ISNUMBER(System!$C17),PlotData!L17+SensA!$E$2* $AF$1*L16,PlotData!$CB$3)</f>
        <v>5</v>
      </c>
      <c r="AM16" s="602">
        <f>IF(ISNUMBER(System!$C17),PlotData!L17,PlotData!$CB$3)</f>
        <v>5</v>
      </c>
      <c r="AN16" s="527">
        <f>IF(ISNUMBER(System!$C17),PlotData!B17,PlotData!$CB$3)</f>
        <v>5</v>
      </c>
      <c r="AO16" s="444">
        <f>IF(ISNUMBER(System!$C17),AB16,PlotData!$CB$3)</f>
        <v>5</v>
      </c>
      <c r="AQ16" s="564">
        <v>14</v>
      </c>
      <c r="AR16" s="561">
        <f>IF(ISNUMBER(System!$C17),PlotData!O17+ SensA!$E$2*$AF$1*O16,PlotData!$CB$4)</f>
        <v>5</v>
      </c>
      <c r="AS16" s="527">
        <f>IF(ISNUMBER(System!$C17),PlotData!P17+ SensA!$E$2*$AF$1*P16,PlotData!$CB$4)</f>
        <v>5</v>
      </c>
      <c r="AT16" s="527">
        <f>IF(ISNUMBER(System!$C17),PlotData!Q17+ SensA!$E$2*$AF$1*Q16,PlotData!$CB$4)</f>
        <v>5</v>
      </c>
      <c r="AU16" s="527">
        <f>IF(ISNUMBER(System!$C17),PlotData!R17+ SensA!$E$2*$AF$1*R16,PlotData!$CB$4)</f>
        <v>5</v>
      </c>
      <c r="AV16" s="527">
        <f>IF(ISNUMBER(System!$C17),PlotData!S17+ SensA!$E$2*$AF$1*S16,PlotData!$CB$4)</f>
        <v>5</v>
      </c>
      <c r="AW16" s="527">
        <f>IF(ISNUMBER(System!$C17),PlotData!T17+ SensA!$E$2*$AF$1*T16,PlotData!$CB$4)</f>
        <v>5</v>
      </c>
      <c r="AX16" s="527">
        <f>IF(ISNUMBER(System!$C17),PlotData!U17+ SensA!$E$2*$AF$1*U16,PlotData!$CB$4)</f>
        <v>5</v>
      </c>
      <c r="AY16" s="527">
        <f>IF(ISNUMBER(System!$C17),PlotData!V17+ SensA!$E$2*$AF$1*V16,PlotData!$CB$4)</f>
        <v>5</v>
      </c>
      <c r="AZ16" s="527">
        <f>IF(ISNUMBER(System!$C17),PlotData!W17+ SensA!$E$2*$AF$1*W16,PlotData!$CB$4)</f>
        <v>5</v>
      </c>
      <c r="BA16" s="527">
        <f>IF(ISNUMBER(System!$C17),PlotData!X17+ SensA!$E$2*$AF$1*X16,PlotData!$CB$4)</f>
        <v>5</v>
      </c>
      <c r="BB16" s="562">
        <f>IF(ISNUMBER(System!$C17),PlotData!Y17+ SensA!$E$2*$AF$1*Y16,PlotData!$CB$4)</f>
        <v>5</v>
      </c>
      <c r="BC16" s="602">
        <f>IF(ISNUMBER(System!$C17),PlotData!Y17, PlotData!CB$4)</f>
        <v>5</v>
      </c>
      <c r="BD16" s="527">
        <f>IF(ISNUMBER(System!$C17),PlotData!O17, PlotData!$CB$4)</f>
        <v>5</v>
      </c>
      <c r="BE16" s="562">
        <f>IF(ISNUMBER(System!$C17), AR16,PlotData!$CB$4)</f>
        <v>5</v>
      </c>
    </row>
    <row r="17" spans="1:57" x14ac:dyDescent="0.25">
      <c r="A17" s="563">
        <v>15</v>
      </c>
      <c r="B17" s="561"/>
      <c r="C17" s="527"/>
      <c r="D17" s="527"/>
      <c r="E17" s="527"/>
      <c r="F17" s="527"/>
      <c r="G17" s="527"/>
      <c r="H17" s="527"/>
      <c r="I17" s="527"/>
      <c r="J17" s="527"/>
      <c r="K17" s="527"/>
      <c r="L17" s="562"/>
      <c r="N17" s="563">
        <v>15</v>
      </c>
      <c r="O17" s="561"/>
      <c r="P17" s="527"/>
      <c r="Q17" s="527"/>
      <c r="R17" s="527"/>
      <c r="S17" s="527"/>
      <c r="T17" s="527"/>
      <c r="U17" s="527"/>
      <c r="V17" s="527"/>
      <c r="W17" s="527"/>
      <c r="X17" s="527"/>
      <c r="Y17" s="562"/>
      <c r="AA17" s="564">
        <v>15</v>
      </c>
      <c r="AB17" s="561">
        <f>IF(ISNUMBER(System!$C18),PlotData!B18+SensA!$E$2* $AF$1*B17,PlotData!$CB$3)</f>
        <v>5</v>
      </c>
      <c r="AC17" s="527">
        <f>IF(ISNUMBER(System!$C18),PlotData!C18+SensA!$E$2* $AF$1*C17,PlotData!$CB$3)</f>
        <v>5</v>
      </c>
      <c r="AD17" s="527">
        <f>IF(ISNUMBER(System!$C18),PlotData!D18+SensA!$E$2* $AF$1*D17,PlotData!$CB$3)</f>
        <v>5</v>
      </c>
      <c r="AE17" s="527">
        <f>IF(ISNUMBER(System!$C18),PlotData!E18+SensA!$E$2* $AF$1*E17,PlotData!$CB$3)</f>
        <v>5</v>
      </c>
      <c r="AF17" s="527">
        <f>IF(ISNUMBER(System!$C18),PlotData!F18+SensA!$E$2* $AF$1*F17,PlotData!$CB$3)</f>
        <v>5</v>
      </c>
      <c r="AG17" s="527">
        <f>IF(ISNUMBER(System!$C18),PlotData!G18+SensA!$E$2* $AF$1*G17,PlotData!$CB$3)</f>
        <v>5</v>
      </c>
      <c r="AH17" s="527">
        <f>IF(ISNUMBER(System!$C18),PlotData!H18+SensA!$E$2* $AF$1*H17,PlotData!$CB$3)</f>
        <v>5</v>
      </c>
      <c r="AI17" s="527">
        <f>IF(ISNUMBER(System!$C18),PlotData!I18+SensA!$E$2* $AF$1*I17,PlotData!$CB$3)</f>
        <v>5</v>
      </c>
      <c r="AJ17" s="527">
        <f>IF(ISNUMBER(System!$C18),PlotData!J18+SensA!$E$2* $AF$1*J17,PlotData!$CB$3)</f>
        <v>5</v>
      </c>
      <c r="AK17" s="527">
        <f>IF(ISNUMBER(System!$C18),PlotData!K18+SensA!$E$2* $AF$1*K17,PlotData!$CB$3)</f>
        <v>5</v>
      </c>
      <c r="AL17" s="562">
        <f>IF(ISNUMBER(System!$C18),PlotData!L18+SensA!$E$2* $AF$1*L17,PlotData!$CB$3)</f>
        <v>5</v>
      </c>
      <c r="AM17" s="602">
        <f>IF(ISNUMBER(System!$C18),PlotData!L18,PlotData!$CB$3)</f>
        <v>5</v>
      </c>
      <c r="AN17" s="527">
        <f>IF(ISNUMBER(System!$C18),PlotData!B18,PlotData!$CB$3)</f>
        <v>5</v>
      </c>
      <c r="AO17" s="444">
        <f>IF(ISNUMBER(System!$C18),AB17,PlotData!$CB$3)</f>
        <v>5</v>
      </c>
      <c r="AQ17" s="564">
        <v>15</v>
      </c>
      <c r="AR17" s="561">
        <f>IF(ISNUMBER(System!$C18),PlotData!O18+ SensA!$E$2*$AF$1*O17,PlotData!$CB$4)</f>
        <v>5</v>
      </c>
      <c r="AS17" s="527">
        <f>IF(ISNUMBER(System!$C18),PlotData!P18+ SensA!$E$2*$AF$1*P17,PlotData!$CB$4)</f>
        <v>5</v>
      </c>
      <c r="AT17" s="527">
        <f>IF(ISNUMBER(System!$C18),PlotData!Q18+ SensA!$E$2*$AF$1*Q17,PlotData!$CB$4)</f>
        <v>5</v>
      </c>
      <c r="AU17" s="527">
        <f>IF(ISNUMBER(System!$C18),PlotData!R18+ SensA!$E$2*$AF$1*R17,PlotData!$CB$4)</f>
        <v>5</v>
      </c>
      <c r="AV17" s="527">
        <f>IF(ISNUMBER(System!$C18),PlotData!S18+ SensA!$E$2*$AF$1*S17,PlotData!$CB$4)</f>
        <v>5</v>
      </c>
      <c r="AW17" s="527">
        <f>IF(ISNUMBER(System!$C18),PlotData!T18+ SensA!$E$2*$AF$1*T17,PlotData!$CB$4)</f>
        <v>5</v>
      </c>
      <c r="AX17" s="527">
        <f>IF(ISNUMBER(System!$C18),PlotData!U18+ SensA!$E$2*$AF$1*U17,PlotData!$CB$4)</f>
        <v>5</v>
      </c>
      <c r="AY17" s="527">
        <f>IF(ISNUMBER(System!$C18),PlotData!V18+ SensA!$E$2*$AF$1*V17,PlotData!$CB$4)</f>
        <v>5</v>
      </c>
      <c r="AZ17" s="527">
        <f>IF(ISNUMBER(System!$C18),PlotData!W18+ SensA!$E$2*$AF$1*W17,PlotData!$CB$4)</f>
        <v>5</v>
      </c>
      <c r="BA17" s="527">
        <f>IF(ISNUMBER(System!$C18),PlotData!X18+ SensA!$E$2*$AF$1*X17,PlotData!$CB$4)</f>
        <v>5</v>
      </c>
      <c r="BB17" s="562">
        <f>IF(ISNUMBER(System!$C18),PlotData!Y18+ SensA!$E$2*$AF$1*Y17,PlotData!$CB$4)</f>
        <v>5</v>
      </c>
      <c r="BC17" s="602">
        <f>IF(ISNUMBER(System!$C18),PlotData!Y18, PlotData!CB$4)</f>
        <v>5</v>
      </c>
      <c r="BD17" s="527">
        <f>IF(ISNUMBER(System!$C18),PlotData!O18, PlotData!$CB$4)</f>
        <v>5</v>
      </c>
      <c r="BE17" s="562">
        <f>IF(ISNUMBER(System!$C18), AR17,PlotData!$CB$4)</f>
        <v>5</v>
      </c>
    </row>
    <row r="18" spans="1:57" x14ac:dyDescent="0.25">
      <c r="A18" s="563">
        <v>16</v>
      </c>
      <c r="B18" s="561"/>
      <c r="C18" s="527"/>
      <c r="D18" s="527"/>
      <c r="E18" s="527"/>
      <c r="F18" s="527"/>
      <c r="G18" s="527"/>
      <c r="H18" s="527"/>
      <c r="I18" s="527"/>
      <c r="J18" s="527"/>
      <c r="K18" s="527"/>
      <c r="L18" s="562"/>
      <c r="N18" s="563">
        <v>16</v>
      </c>
      <c r="O18" s="561"/>
      <c r="P18" s="527"/>
      <c r="Q18" s="527"/>
      <c r="R18" s="527"/>
      <c r="S18" s="527"/>
      <c r="T18" s="527"/>
      <c r="U18" s="527"/>
      <c r="V18" s="527"/>
      <c r="W18" s="527"/>
      <c r="X18" s="527"/>
      <c r="Y18" s="562"/>
      <c r="AA18" s="564">
        <v>16</v>
      </c>
      <c r="AB18" s="561">
        <f>IF(ISNUMBER(System!$C19),PlotData!B19+SensA!$E$2* $AF$1*B18,PlotData!$CB$3)</f>
        <v>5</v>
      </c>
      <c r="AC18" s="527">
        <f>IF(ISNUMBER(System!$C19),PlotData!C19+SensA!$E$2* $AF$1*C18,PlotData!$CB$3)</f>
        <v>5</v>
      </c>
      <c r="AD18" s="527">
        <f>IF(ISNUMBER(System!$C19),PlotData!D19+SensA!$E$2* $AF$1*D18,PlotData!$CB$3)</f>
        <v>5</v>
      </c>
      <c r="AE18" s="527">
        <f>IF(ISNUMBER(System!$C19),PlotData!E19+SensA!$E$2* $AF$1*E18,PlotData!$CB$3)</f>
        <v>5</v>
      </c>
      <c r="AF18" s="527">
        <f>IF(ISNUMBER(System!$C19),PlotData!F19+SensA!$E$2* $AF$1*F18,PlotData!$CB$3)</f>
        <v>5</v>
      </c>
      <c r="AG18" s="527">
        <f>IF(ISNUMBER(System!$C19),PlotData!G19+SensA!$E$2* $AF$1*G18,PlotData!$CB$3)</f>
        <v>5</v>
      </c>
      <c r="AH18" s="527">
        <f>IF(ISNUMBER(System!$C19),PlotData!H19+SensA!$E$2* $AF$1*H18,PlotData!$CB$3)</f>
        <v>5</v>
      </c>
      <c r="AI18" s="527">
        <f>IF(ISNUMBER(System!$C19),PlotData!I19+SensA!$E$2* $AF$1*I18,PlotData!$CB$3)</f>
        <v>5</v>
      </c>
      <c r="AJ18" s="527">
        <f>IF(ISNUMBER(System!$C19),PlotData!J19+SensA!$E$2* $AF$1*J18,PlotData!$CB$3)</f>
        <v>5</v>
      </c>
      <c r="AK18" s="527">
        <f>IF(ISNUMBER(System!$C19),PlotData!K19+SensA!$E$2* $AF$1*K18,PlotData!$CB$3)</f>
        <v>5</v>
      </c>
      <c r="AL18" s="562">
        <f>IF(ISNUMBER(System!$C19),PlotData!L19+SensA!$E$2* $AF$1*L18,PlotData!$CB$3)</f>
        <v>5</v>
      </c>
      <c r="AM18" s="602">
        <f>IF(ISNUMBER(System!$C19),PlotData!L19,PlotData!$CB$3)</f>
        <v>5</v>
      </c>
      <c r="AN18" s="527">
        <f>IF(ISNUMBER(System!$C19),PlotData!B19,PlotData!$CB$3)</f>
        <v>5</v>
      </c>
      <c r="AO18" s="444">
        <f>IF(ISNUMBER(System!$C19),AB18,PlotData!$CB$3)</f>
        <v>5</v>
      </c>
      <c r="AQ18" s="564">
        <v>16</v>
      </c>
      <c r="AR18" s="561">
        <f>IF(ISNUMBER(System!$C19),PlotData!O19+ SensA!$E$2*$AF$1*O18,PlotData!$CB$4)</f>
        <v>5</v>
      </c>
      <c r="AS18" s="527">
        <f>IF(ISNUMBER(System!$C19),PlotData!P19+ SensA!$E$2*$AF$1*P18,PlotData!$CB$4)</f>
        <v>5</v>
      </c>
      <c r="AT18" s="527">
        <f>IF(ISNUMBER(System!$C19),PlotData!Q19+ SensA!$E$2*$AF$1*Q18,PlotData!$CB$4)</f>
        <v>5</v>
      </c>
      <c r="AU18" s="527">
        <f>IF(ISNUMBER(System!$C19),PlotData!R19+ SensA!$E$2*$AF$1*R18,PlotData!$CB$4)</f>
        <v>5</v>
      </c>
      <c r="AV18" s="527">
        <f>IF(ISNUMBER(System!$C19),PlotData!S19+ SensA!$E$2*$AF$1*S18,PlotData!$CB$4)</f>
        <v>5</v>
      </c>
      <c r="AW18" s="527">
        <f>IF(ISNUMBER(System!$C19),PlotData!T19+ SensA!$E$2*$AF$1*T18,PlotData!$CB$4)</f>
        <v>5</v>
      </c>
      <c r="AX18" s="527">
        <f>IF(ISNUMBER(System!$C19),PlotData!U19+ SensA!$E$2*$AF$1*U18,PlotData!$CB$4)</f>
        <v>5</v>
      </c>
      <c r="AY18" s="527">
        <f>IF(ISNUMBER(System!$C19),PlotData!V19+ SensA!$E$2*$AF$1*V18,PlotData!$CB$4)</f>
        <v>5</v>
      </c>
      <c r="AZ18" s="527">
        <f>IF(ISNUMBER(System!$C19),PlotData!W19+ SensA!$E$2*$AF$1*W18,PlotData!$CB$4)</f>
        <v>5</v>
      </c>
      <c r="BA18" s="527">
        <f>IF(ISNUMBER(System!$C19),PlotData!X19+ SensA!$E$2*$AF$1*X18,PlotData!$CB$4)</f>
        <v>5</v>
      </c>
      <c r="BB18" s="562">
        <f>IF(ISNUMBER(System!$C19),PlotData!Y19+ SensA!$E$2*$AF$1*Y18,PlotData!$CB$4)</f>
        <v>5</v>
      </c>
      <c r="BC18" s="602">
        <f>IF(ISNUMBER(System!$C19),PlotData!Y19, PlotData!CB$4)</f>
        <v>5</v>
      </c>
      <c r="BD18" s="527">
        <f>IF(ISNUMBER(System!$C19),PlotData!O19, PlotData!$CB$4)</f>
        <v>5</v>
      </c>
      <c r="BE18" s="562">
        <f>IF(ISNUMBER(System!$C19), AR18,PlotData!$CB$4)</f>
        <v>5</v>
      </c>
    </row>
    <row r="19" spans="1:57" x14ac:dyDescent="0.25">
      <c r="A19" s="563">
        <v>17</v>
      </c>
      <c r="B19" s="561"/>
      <c r="C19" s="527"/>
      <c r="D19" s="527"/>
      <c r="E19" s="527"/>
      <c r="F19" s="527"/>
      <c r="G19" s="527"/>
      <c r="H19" s="527"/>
      <c r="I19" s="527"/>
      <c r="J19" s="527"/>
      <c r="K19" s="527"/>
      <c r="L19" s="562"/>
      <c r="N19" s="563">
        <v>17</v>
      </c>
      <c r="O19" s="561"/>
      <c r="P19" s="527"/>
      <c r="Q19" s="527"/>
      <c r="R19" s="527"/>
      <c r="S19" s="527"/>
      <c r="T19" s="527"/>
      <c r="U19" s="527"/>
      <c r="V19" s="527"/>
      <c r="W19" s="527"/>
      <c r="X19" s="527"/>
      <c r="Y19" s="562"/>
      <c r="AA19" s="564">
        <v>17</v>
      </c>
      <c r="AB19" s="561">
        <f>IF(ISNUMBER(System!$C20),PlotData!B20+SensA!$E$2* $AF$1*B19,PlotData!$CB$3)</f>
        <v>5</v>
      </c>
      <c r="AC19" s="527">
        <f>IF(ISNUMBER(System!$C20),PlotData!C20+SensA!$E$2* $AF$1*C19,PlotData!$CB$3)</f>
        <v>5</v>
      </c>
      <c r="AD19" s="527">
        <f>IF(ISNUMBER(System!$C20),PlotData!D20+SensA!$E$2* $AF$1*D19,PlotData!$CB$3)</f>
        <v>5</v>
      </c>
      <c r="AE19" s="527">
        <f>IF(ISNUMBER(System!$C20),PlotData!E20+SensA!$E$2* $AF$1*E19,PlotData!$CB$3)</f>
        <v>5</v>
      </c>
      <c r="AF19" s="527">
        <f>IF(ISNUMBER(System!$C20),PlotData!F20+SensA!$E$2* $AF$1*F19,PlotData!$CB$3)</f>
        <v>5</v>
      </c>
      <c r="AG19" s="527">
        <f>IF(ISNUMBER(System!$C20),PlotData!G20+SensA!$E$2* $AF$1*G19,PlotData!$CB$3)</f>
        <v>5</v>
      </c>
      <c r="AH19" s="527">
        <f>IF(ISNUMBER(System!$C20),PlotData!H20+SensA!$E$2* $AF$1*H19,PlotData!$CB$3)</f>
        <v>5</v>
      </c>
      <c r="AI19" s="527">
        <f>IF(ISNUMBER(System!$C20),PlotData!I20+SensA!$E$2* $AF$1*I19,PlotData!$CB$3)</f>
        <v>5</v>
      </c>
      <c r="AJ19" s="527">
        <f>IF(ISNUMBER(System!$C20),PlotData!J20+SensA!$E$2* $AF$1*J19,PlotData!$CB$3)</f>
        <v>5</v>
      </c>
      <c r="AK19" s="527">
        <f>IF(ISNUMBER(System!$C20),PlotData!K20+SensA!$E$2* $AF$1*K19,PlotData!$CB$3)</f>
        <v>5</v>
      </c>
      <c r="AL19" s="562">
        <f>IF(ISNUMBER(System!$C20),PlotData!L20+SensA!$E$2* $AF$1*L19,PlotData!$CB$3)</f>
        <v>5</v>
      </c>
      <c r="AM19" s="602">
        <f>IF(ISNUMBER(System!$C20),PlotData!L20,PlotData!$CB$3)</f>
        <v>5</v>
      </c>
      <c r="AN19" s="527">
        <f>IF(ISNUMBER(System!$C20),PlotData!B20,PlotData!$CB$3)</f>
        <v>5</v>
      </c>
      <c r="AO19" s="444">
        <f>IF(ISNUMBER(System!$C20),AB19,PlotData!$CB$3)</f>
        <v>5</v>
      </c>
      <c r="AQ19" s="564">
        <v>17</v>
      </c>
      <c r="AR19" s="561">
        <f>IF(ISNUMBER(System!$C20),PlotData!O20+ SensA!$E$2*$AF$1*O19,PlotData!$CB$4)</f>
        <v>5</v>
      </c>
      <c r="AS19" s="527">
        <f>IF(ISNUMBER(System!$C20),PlotData!P20+ SensA!$E$2*$AF$1*P19,PlotData!$CB$4)</f>
        <v>5</v>
      </c>
      <c r="AT19" s="527">
        <f>IF(ISNUMBER(System!$C20),PlotData!Q20+ SensA!$E$2*$AF$1*Q19,PlotData!$CB$4)</f>
        <v>5</v>
      </c>
      <c r="AU19" s="527">
        <f>IF(ISNUMBER(System!$C20),PlotData!R20+ SensA!$E$2*$AF$1*R19,PlotData!$CB$4)</f>
        <v>5</v>
      </c>
      <c r="AV19" s="527">
        <f>IF(ISNUMBER(System!$C20),PlotData!S20+ SensA!$E$2*$AF$1*S19,PlotData!$CB$4)</f>
        <v>5</v>
      </c>
      <c r="AW19" s="527">
        <f>IF(ISNUMBER(System!$C20),PlotData!T20+ SensA!$E$2*$AF$1*T19,PlotData!$CB$4)</f>
        <v>5</v>
      </c>
      <c r="AX19" s="527">
        <f>IF(ISNUMBER(System!$C20),PlotData!U20+ SensA!$E$2*$AF$1*U19,PlotData!$CB$4)</f>
        <v>5</v>
      </c>
      <c r="AY19" s="527">
        <f>IF(ISNUMBER(System!$C20),PlotData!V20+ SensA!$E$2*$AF$1*V19,PlotData!$CB$4)</f>
        <v>5</v>
      </c>
      <c r="AZ19" s="527">
        <f>IF(ISNUMBER(System!$C20),PlotData!W20+ SensA!$E$2*$AF$1*W19,PlotData!$CB$4)</f>
        <v>5</v>
      </c>
      <c r="BA19" s="527">
        <f>IF(ISNUMBER(System!$C20),PlotData!X20+ SensA!$E$2*$AF$1*X19,PlotData!$CB$4)</f>
        <v>5</v>
      </c>
      <c r="BB19" s="562">
        <f>IF(ISNUMBER(System!$C20),PlotData!Y20+ SensA!$E$2*$AF$1*Y19,PlotData!$CB$4)</f>
        <v>5</v>
      </c>
      <c r="BC19" s="602">
        <f>IF(ISNUMBER(System!$C20),PlotData!Y20, PlotData!CB$4)</f>
        <v>5</v>
      </c>
      <c r="BD19" s="527">
        <f>IF(ISNUMBER(System!$C20),PlotData!O20, PlotData!$CB$4)</f>
        <v>5</v>
      </c>
      <c r="BE19" s="562">
        <f>IF(ISNUMBER(System!$C20), AR19,PlotData!$CB$4)</f>
        <v>5</v>
      </c>
    </row>
    <row r="20" spans="1:57" x14ac:dyDescent="0.25">
      <c r="A20" s="563">
        <v>18</v>
      </c>
      <c r="B20" s="561"/>
      <c r="C20" s="527"/>
      <c r="D20" s="527"/>
      <c r="E20" s="527"/>
      <c r="F20" s="527"/>
      <c r="G20" s="527"/>
      <c r="H20" s="527"/>
      <c r="I20" s="527"/>
      <c r="J20" s="527"/>
      <c r="K20" s="527"/>
      <c r="L20" s="562"/>
      <c r="N20" s="563">
        <v>18</v>
      </c>
      <c r="O20" s="561"/>
      <c r="P20" s="527"/>
      <c r="Q20" s="527"/>
      <c r="R20" s="527"/>
      <c r="S20" s="527"/>
      <c r="T20" s="527"/>
      <c r="U20" s="527"/>
      <c r="V20" s="527"/>
      <c r="W20" s="527"/>
      <c r="X20" s="527"/>
      <c r="Y20" s="562"/>
      <c r="AA20" s="564">
        <v>18</v>
      </c>
      <c r="AB20" s="561">
        <f>IF(ISNUMBER(System!$C21),PlotData!B21+SensA!$E$2* $AF$1*B20,PlotData!$CB$3)</f>
        <v>5</v>
      </c>
      <c r="AC20" s="527">
        <f>IF(ISNUMBER(System!$C21),PlotData!C21+SensA!$E$2* $AF$1*C20,PlotData!$CB$3)</f>
        <v>5</v>
      </c>
      <c r="AD20" s="527">
        <f>IF(ISNUMBER(System!$C21),PlotData!D21+SensA!$E$2* $AF$1*D20,PlotData!$CB$3)</f>
        <v>5</v>
      </c>
      <c r="AE20" s="527">
        <f>IF(ISNUMBER(System!$C21),PlotData!E21+SensA!$E$2* $AF$1*E20,PlotData!$CB$3)</f>
        <v>5</v>
      </c>
      <c r="AF20" s="527">
        <f>IF(ISNUMBER(System!$C21),PlotData!F21+SensA!$E$2* $AF$1*F20,PlotData!$CB$3)</f>
        <v>5</v>
      </c>
      <c r="AG20" s="527">
        <f>IF(ISNUMBER(System!$C21),PlotData!G21+SensA!$E$2* $AF$1*G20,PlotData!$CB$3)</f>
        <v>5</v>
      </c>
      <c r="AH20" s="527">
        <f>IF(ISNUMBER(System!$C21),PlotData!H21+SensA!$E$2* $AF$1*H20,PlotData!$CB$3)</f>
        <v>5</v>
      </c>
      <c r="AI20" s="527">
        <f>IF(ISNUMBER(System!$C21),PlotData!I21+SensA!$E$2* $AF$1*I20,PlotData!$CB$3)</f>
        <v>5</v>
      </c>
      <c r="AJ20" s="527">
        <f>IF(ISNUMBER(System!$C21),PlotData!J21+SensA!$E$2* $AF$1*J20,PlotData!$CB$3)</f>
        <v>5</v>
      </c>
      <c r="AK20" s="527">
        <f>IF(ISNUMBER(System!$C21),PlotData!K21+SensA!$E$2* $AF$1*K20,PlotData!$CB$3)</f>
        <v>5</v>
      </c>
      <c r="AL20" s="562">
        <f>IF(ISNUMBER(System!$C21),PlotData!L21+SensA!$E$2* $AF$1*L20,PlotData!$CB$3)</f>
        <v>5</v>
      </c>
      <c r="AM20" s="602">
        <f>IF(ISNUMBER(System!$C21),PlotData!L21,PlotData!$CB$3)</f>
        <v>5</v>
      </c>
      <c r="AN20" s="527">
        <f>IF(ISNUMBER(System!$C21),PlotData!B21,PlotData!$CB$3)</f>
        <v>5</v>
      </c>
      <c r="AO20" s="444">
        <f>IF(ISNUMBER(System!$C21),AB20,PlotData!$CB$3)</f>
        <v>5</v>
      </c>
      <c r="AQ20" s="564">
        <v>18</v>
      </c>
      <c r="AR20" s="561">
        <f>IF(ISNUMBER(System!$C21),PlotData!O21+ SensA!$E$2*$AF$1*O20,PlotData!$CB$4)</f>
        <v>5</v>
      </c>
      <c r="AS20" s="527">
        <f>IF(ISNUMBER(System!$C21),PlotData!P21+ SensA!$E$2*$AF$1*P20,PlotData!$CB$4)</f>
        <v>5</v>
      </c>
      <c r="AT20" s="527">
        <f>IF(ISNUMBER(System!$C21),PlotData!Q21+ SensA!$E$2*$AF$1*Q20,PlotData!$CB$4)</f>
        <v>5</v>
      </c>
      <c r="AU20" s="527">
        <f>IF(ISNUMBER(System!$C21),PlotData!R21+ SensA!$E$2*$AF$1*R20,PlotData!$CB$4)</f>
        <v>5</v>
      </c>
      <c r="AV20" s="527">
        <f>IF(ISNUMBER(System!$C21),PlotData!S21+ SensA!$E$2*$AF$1*S20,PlotData!$CB$4)</f>
        <v>5</v>
      </c>
      <c r="AW20" s="527">
        <f>IF(ISNUMBER(System!$C21),PlotData!T21+ SensA!$E$2*$AF$1*T20,PlotData!$CB$4)</f>
        <v>5</v>
      </c>
      <c r="AX20" s="527">
        <f>IF(ISNUMBER(System!$C21),PlotData!U21+ SensA!$E$2*$AF$1*U20,PlotData!$CB$4)</f>
        <v>5</v>
      </c>
      <c r="AY20" s="527">
        <f>IF(ISNUMBER(System!$C21),PlotData!V21+ SensA!$E$2*$AF$1*V20,PlotData!$CB$4)</f>
        <v>5</v>
      </c>
      <c r="AZ20" s="527">
        <f>IF(ISNUMBER(System!$C21),PlotData!W21+ SensA!$E$2*$AF$1*W20,PlotData!$CB$4)</f>
        <v>5</v>
      </c>
      <c r="BA20" s="527">
        <f>IF(ISNUMBER(System!$C21),PlotData!X21+ SensA!$E$2*$AF$1*X20,PlotData!$CB$4)</f>
        <v>5</v>
      </c>
      <c r="BB20" s="562">
        <f>IF(ISNUMBER(System!$C21),PlotData!Y21+ SensA!$E$2*$AF$1*Y20,PlotData!$CB$4)</f>
        <v>5</v>
      </c>
      <c r="BC20" s="602">
        <f>IF(ISNUMBER(System!$C21),PlotData!Y21, PlotData!CB$4)</f>
        <v>5</v>
      </c>
      <c r="BD20" s="527">
        <f>IF(ISNUMBER(System!$C21),PlotData!O21, PlotData!$CB$4)</f>
        <v>5</v>
      </c>
      <c r="BE20" s="562">
        <f>IF(ISNUMBER(System!$C21), AR20,PlotData!$CB$4)</f>
        <v>5</v>
      </c>
    </row>
    <row r="21" spans="1:57" x14ac:dyDescent="0.25">
      <c r="A21" s="563">
        <v>19</v>
      </c>
      <c r="B21" s="561"/>
      <c r="C21" s="527"/>
      <c r="D21" s="527"/>
      <c r="E21" s="527"/>
      <c r="F21" s="527"/>
      <c r="G21" s="527"/>
      <c r="H21" s="527"/>
      <c r="I21" s="527"/>
      <c r="J21" s="527"/>
      <c r="K21" s="527"/>
      <c r="L21" s="562"/>
      <c r="N21" s="563">
        <v>19</v>
      </c>
      <c r="O21" s="561"/>
      <c r="P21" s="527"/>
      <c r="Q21" s="527"/>
      <c r="R21" s="527"/>
      <c r="S21" s="527"/>
      <c r="T21" s="527"/>
      <c r="U21" s="527"/>
      <c r="V21" s="527"/>
      <c r="W21" s="527"/>
      <c r="X21" s="527"/>
      <c r="Y21" s="562"/>
      <c r="AA21" s="564">
        <v>19</v>
      </c>
      <c r="AB21" s="561">
        <f>IF(ISNUMBER(System!$C22),PlotData!B22+SensA!$E$2* $AF$1*B21,PlotData!$CB$3)</f>
        <v>5</v>
      </c>
      <c r="AC21" s="527">
        <f>IF(ISNUMBER(System!$C22),PlotData!C22+SensA!$E$2* $AF$1*C21,PlotData!$CB$3)</f>
        <v>5</v>
      </c>
      <c r="AD21" s="527">
        <f>IF(ISNUMBER(System!$C22),PlotData!D22+SensA!$E$2* $AF$1*D21,PlotData!$CB$3)</f>
        <v>5</v>
      </c>
      <c r="AE21" s="527">
        <f>IF(ISNUMBER(System!$C22),PlotData!E22+SensA!$E$2* $AF$1*E21,PlotData!$CB$3)</f>
        <v>5</v>
      </c>
      <c r="AF21" s="527">
        <f>IF(ISNUMBER(System!$C22),PlotData!F22+SensA!$E$2* $AF$1*F21,PlotData!$CB$3)</f>
        <v>5</v>
      </c>
      <c r="AG21" s="527">
        <f>IF(ISNUMBER(System!$C22),PlotData!G22+SensA!$E$2* $AF$1*G21,PlotData!$CB$3)</f>
        <v>5</v>
      </c>
      <c r="AH21" s="527">
        <f>IF(ISNUMBER(System!$C22),PlotData!H22+SensA!$E$2* $AF$1*H21,PlotData!$CB$3)</f>
        <v>5</v>
      </c>
      <c r="AI21" s="527">
        <f>IF(ISNUMBER(System!$C22),PlotData!I22+SensA!$E$2* $AF$1*I21,PlotData!$CB$3)</f>
        <v>5</v>
      </c>
      <c r="AJ21" s="527">
        <f>IF(ISNUMBER(System!$C22),PlotData!J22+SensA!$E$2* $AF$1*J21,PlotData!$CB$3)</f>
        <v>5</v>
      </c>
      <c r="AK21" s="527">
        <f>IF(ISNUMBER(System!$C22),PlotData!K22+SensA!$E$2* $AF$1*K21,PlotData!$CB$3)</f>
        <v>5</v>
      </c>
      <c r="AL21" s="562">
        <f>IF(ISNUMBER(System!$C22),PlotData!L22+SensA!$E$2* $AF$1*L21,PlotData!$CB$3)</f>
        <v>5</v>
      </c>
      <c r="AM21" s="602">
        <f>IF(ISNUMBER(System!$C22),PlotData!L22,PlotData!$CB$3)</f>
        <v>5</v>
      </c>
      <c r="AN21" s="527">
        <f>IF(ISNUMBER(System!$C22),PlotData!B22,PlotData!$CB$3)</f>
        <v>5</v>
      </c>
      <c r="AO21" s="444">
        <f>IF(ISNUMBER(System!$C22),AB21,PlotData!$CB$3)</f>
        <v>5</v>
      </c>
      <c r="AQ21" s="564">
        <v>19</v>
      </c>
      <c r="AR21" s="561">
        <f>IF(ISNUMBER(System!$C22),PlotData!O22+ SensA!$E$2*$AF$1*O21,PlotData!$CB$4)</f>
        <v>5</v>
      </c>
      <c r="AS21" s="527">
        <f>IF(ISNUMBER(System!$C22),PlotData!P22+ SensA!$E$2*$AF$1*P21,PlotData!$CB$4)</f>
        <v>5</v>
      </c>
      <c r="AT21" s="527">
        <f>IF(ISNUMBER(System!$C22),PlotData!Q22+ SensA!$E$2*$AF$1*Q21,PlotData!$CB$4)</f>
        <v>5</v>
      </c>
      <c r="AU21" s="527">
        <f>IF(ISNUMBER(System!$C22),PlotData!R22+ SensA!$E$2*$AF$1*R21,PlotData!$CB$4)</f>
        <v>5</v>
      </c>
      <c r="AV21" s="527">
        <f>IF(ISNUMBER(System!$C22),PlotData!S22+ SensA!$E$2*$AF$1*S21,PlotData!$CB$4)</f>
        <v>5</v>
      </c>
      <c r="AW21" s="527">
        <f>IF(ISNUMBER(System!$C22),PlotData!T22+ SensA!$E$2*$AF$1*T21,PlotData!$CB$4)</f>
        <v>5</v>
      </c>
      <c r="AX21" s="527">
        <f>IF(ISNUMBER(System!$C22),PlotData!U22+ SensA!$E$2*$AF$1*U21,PlotData!$CB$4)</f>
        <v>5</v>
      </c>
      <c r="AY21" s="527">
        <f>IF(ISNUMBER(System!$C22),PlotData!V22+ SensA!$E$2*$AF$1*V21,PlotData!$CB$4)</f>
        <v>5</v>
      </c>
      <c r="AZ21" s="527">
        <f>IF(ISNUMBER(System!$C22),PlotData!W22+ SensA!$E$2*$AF$1*W21,PlotData!$CB$4)</f>
        <v>5</v>
      </c>
      <c r="BA21" s="527">
        <f>IF(ISNUMBER(System!$C22),PlotData!X22+ SensA!$E$2*$AF$1*X21,PlotData!$CB$4)</f>
        <v>5</v>
      </c>
      <c r="BB21" s="562">
        <f>IF(ISNUMBER(System!$C22),PlotData!Y22+ SensA!$E$2*$AF$1*Y21,PlotData!$CB$4)</f>
        <v>5</v>
      </c>
      <c r="BC21" s="602">
        <f>IF(ISNUMBER(System!$C22),PlotData!Y22, PlotData!CB$4)</f>
        <v>5</v>
      </c>
      <c r="BD21" s="527">
        <f>IF(ISNUMBER(System!$C22),PlotData!O22, PlotData!$CB$4)</f>
        <v>5</v>
      </c>
      <c r="BE21" s="562">
        <f>IF(ISNUMBER(System!$C22), AR21,PlotData!$CB$4)</f>
        <v>5</v>
      </c>
    </row>
    <row r="22" spans="1:57" x14ac:dyDescent="0.25">
      <c r="A22" s="603">
        <v>20</v>
      </c>
      <c r="B22" s="571"/>
      <c r="C22" s="572"/>
      <c r="D22" s="572"/>
      <c r="E22" s="572"/>
      <c r="F22" s="572"/>
      <c r="G22" s="572"/>
      <c r="H22" s="572"/>
      <c r="I22" s="572"/>
      <c r="J22" s="572"/>
      <c r="K22" s="572"/>
      <c r="L22" s="573"/>
      <c r="N22" s="603">
        <v>20</v>
      </c>
      <c r="O22" s="571"/>
      <c r="P22" s="572"/>
      <c r="Q22" s="572"/>
      <c r="R22" s="572"/>
      <c r="S22" s="572"/>
      <c r="T22" s="572"/>
      <c r="U22" s="572"/>
      <c r="V22" s="572"/>
      <c r="W22" s="572"/>
      <c r="X22" s="572"/>
      <c r="Y22" s="573"/>
      <c r="AA22" s="574">
        <v>20</v>
      </c>
      <c r="AB22" s="561">
        <f>IF(ISNUMBER(System!$C23),PlotData!B23+SensA!$E$2* $AF$1*B22,PlotData!$CB$3)</f>
        <v>5</v>
      </c>
      <c r="AC22" s="527">
        <f>IF(ISNUMBER(System!$C23),PlotData!C23+SensA!$E$2* $AF$1*C22,PlotData!$CB$3)</f>
        <v>5</v>
      </c>
      <c r="AD22" s="527">
        <f>IF(ISNUMBER(System!$C23),PlotData!D23+SensA!$E$2* $AF$1*D22,PlotData!$CB$3)</f>
        <v>5</v>
      </c>
      <c r="AE22" s="527">
        <f>IF(ISNUMBER(System!$C23),PlotData!E23+SensA!$E$2* $AF$1*E22,PlotData!$CB$3)</f>
        <v>5</v>
      </c>
      <c r="AF22" s="527">
        <f>IF(ISNUMBER(System!$C23),PlotData!F23+SensA!$E$2* $AF$1*F22,PlotData!$CB$3)</f>
        <v>5</v>
      </c>
      <c r="AG22" s="527">
        <f>IF(ISNUMBER(System!$C23),PlotData!G23+SensA!$E$2* $AF$1*G22,PlotData!$CB$3)</f>
        <v>5</v>
      </c>
      <c r="AH22" s="527">
        <f>IF(ISNUMBER(System!$C23),PlotData!H23+SensA!$E$2* $AF$1*H22,PlotData!$CB$3)</f>
        <v>5</v>
      </c>
      <c r="AI22" s="527">
        <f>IF(ISNUMBER(System!$C23),PlotData!I23+SensA!$E$2* $AF$1*I22,PlotData!$CB$3)</f>
        <v>5</v>
      </c>
      <c r="AJ22" s="527">
        <f>IF(ISNUMBER(System!$C23),PlotData!J23+SensA!$E$2* $AF$1*J22,PlotData!$CB$3)</f>
        <v>5</v>
      </c>
      <c r="AK22" s="527">
        <f>IF(ISNUMBER(System!$C23),PlotData!K23+SensA!$E$2* $AF$1*K22,PlotData!$CB$3)</f>
        <v>5</v>
      </c>
      <c r="AL22" s="562">
        <f>IF(ISNUMBER(System!$C23),PlotData!L23+SensA!$E$2* $AF$1*L22,PlotData!$CB$3)</f>
        <v>5</v>
      </c>
      <c r="AM22" s="602">
        <f>IF(ISNUMBER(System!$C23),PlotData!L23,PlotData!$CB$3)</f>
        <v>5</v>
      </c>
      <c r="AN22" s="527">
        <f>IF(ISNUMBER(System!$C23),PlotData!B23,PlotData!$CB$3)</f>
        <v>5</v>
      </c>
      <c r="AO22" s="444">
        <f>IF(ISNUMBER(System!$C23),AB22,PlotData!$CB$3)</f>
        <v>5</v>
      </c>
      <c r="AQ22" s="574">
        <v>20</v>
      </c>
      <c r="AR22" s="561">
        <f>IF(ISNUMBER(System!$C23),PlotData!O23+ SensA!$E$2*$AF$1*O22,PlotData!$CB$4)</f>
        <v>5</v>
      </c>
      <c r="AS22" s="527">
        <f>IF(ISNUMBER(System!$C23),PlotData!P23+ SensA!$E$2*$AF$1*P22,PlotData!$CB$4)</f>
        <v>5</v>
      </c>
      <c r="AT22" s="527">
        <f>IF(ISNUMBER(System!$C23),PlotData!Q23+ SensA!$E$2*$AF$1*Q22,PlotData!$CB$4)</f>
        <v>5</v>
      </c>
      <c r="AU22" s="527">
        <f>IF(ISNUMBER(System!$C23),PlotData!R23+ SensA!$E$2*$AF$1*R22,PlotData!$CB$4)</f>
        <v>5</v>
      </c>
      <c r="AV22" s="527">
        <f>IF(ISNUMBER(System!$C23),PlotData!S23+ SensA!$E$2*$AF$1*S22,PlotData!$CB$4)</f>
        <v>5</v>
      </c>
      <c r="AW22" s="527">
        <f>IF(ISNUMBER(System!$C23),PlotData!T23+ SensA!$E$2*$AF$1*T22,PlotData!$CB$4)</f>
        <v>5</v>
      </c>
      <c r="AX22" s="527">
        <f>IF(ISNUMBER(System!$C23),PlotData!U23+ SensA!$E$2*$AF$1*U22,PlotData!$CB$4)</f>
        <v>5</v>
      </c>
      <c r="AY22" s="527">
        <f>IF(ISNUMBER(System!$C23),PlotData!V23+ SensA!$E$2*$AF$1*V22,PlotData!$CB$4)</f>
        <v>5</v>
      </c>
      <c r="AZ22" s="527">
        <f>IF(ISNUMBER(System!$C23),PlotData!W23+ SensA!$E$2*$AF$1*W22,PlotData!$CB$4)</f>
        <v>5</v>
      </c>
      <c r="BA22" s="527">
        <f>IF(ISNUMBER(System!$C23),PlotData!X23+ SensA!$E$2*$AF$1*X22,PlotData!$CB$4)</f>
        <v>5</v>
      </c>
      <c r="BB22" s="562">
        <f>IF(ISNUMBER(System!$C23),PlotData!Y23+ SensA!$E$2*$AF$1*Y22,PlotData!$CB$4)</f>
        <v>5</v>
      </c>
      <c r="BC22" s="602">
        <f>IF(ISNUMBER(System!$C23),PlotData!Y23, PlotData!CB$4)</f>
        <v>5</v>
      </c>
      <c r="BD22" s="527">
        <f>IF(ISNUMBER(System!$C23),PlotData!O23, PlotData!$CB$4)</f>
        <v>5</v>
      </c>
      <c r="BE22" s="562">
        <f>IF(ISNUMBER(System!$C23), AR22,PlotData!$CB$4)</f>
        <v>5</v>
      </c>
    </row>
    <row r="23" spans="1:57" x14ac:dyDescent="0.25">
      <c r="A23" s="604">
        <v>21</v>
      </c>
      <c r="B23" s="561"/>
      <c r="C23" s="527"/>
      <c r="D23" s="527"/>
      <c r="E23" s="527"/>
      <c r="F23" s="527"/>
      <c r="G23" s="527"/>
      <c r="H23" s="527"/>
      <c r="I23" s="527"/>
      <c r="J23" s="527"/>
      <c r="K23" s="527"/>
      <c r="L23" s="562"/>
      <c r="N23" s="604">
        <v>21</v>
      </c>
      <c r="O23" s="561"/>
      <c r="P23" s="527"/>
      <c r="Q23" s="527"/>
      <c r="R23" s="527"/>
      <c r="S23" s="527"/>
      <c r="T23" s="527"/>
      <c r="U23" s="527"/>
      <c r="V23" s="527"/>
      <c r="W23" s="527"/>
      <c r="X23" s="527"/>
      <c r="Y23" s="562"/>
      <c r="AA23" s="575">
        <v>21</v>
      </c>
      <c r="AB23" s="561">
        <f>IF(ISNUMBER(System!$C24),PlotData!B24+SensA!$E$2* $AF$1*B23,PlotData!$CB$3)</f>
        <v>5</v>
      </c>
      <c r="AC23" s="527">
        <f>IF(ISNUMBER(System!$C24),PlotData!C24+SensA!$E$2* $AF$1*C23,PlotData!$CB$3)</f>
        <v>5</v>
      </c>
      <c r="AD23" s="527">
        <f>IF(ISNUMBER(System!$C24),PlotData!D24+SensA!$E$2* $AF$1*D23,PlotData!$CB$3)</f>
        <v>5</v>
      </c>
      <c r="AE23" s="527">
        <f>IF(ISNUMBER(System!$C24),PlotData!E24+SensA!$E$2* $AF$1*E23,PlotData!$CB$3)</f>
        <v>5</v>
      </c>
      <c r="AF23" s="527">
        <f>IF(ISNUMBER(System!$C24),PlotData!F24+SensA!$E$2* $AF$1*F23,PlotData!$CB$3)</f>
        <v>5</v>
      </c>
      <c r="AG23" s="527">
        <f>IF(ISNUMBER(System!$C24),PlotData!G24+SensA!$E$2* $AF$1*G23,PlotData!$CB$3)</f>
        <v>5</v>
      </c>
      <c r="AH23" s="527">
        <f>IF(ISNUMBER(System!$C24),PlotData!H24+SensA!$E$2* $AF$1*H23,PlotData!$CB$3)</f>
        <v>5</v>
      </c>
      <c r="AI23" s="527">
        <f>IF(ISNUMBER(System!$C24),PlotData!I24+SensA!$E$2* $AF$1*I23,PlotData!$CB$3)</f>
        <v>5</v>
      </c>
      <c r="AJ23" s="527">
        <f>IF(ISNUMBER(System!$C24),PlotData!J24+SensA!$E$2* $AF$1*J23,PlotData!$CB$3)</f>
        <v>5</v>
      </c>
      <c r="AK23" s="527">
        <f>IF(ISNUMBER(System!$C24),PlotData!K24+SensA!$E$2* $AF$1*K23,PlotData!$CB$3)</f>
        <v>5</v>
      </c>
      <c r="AL23" s="562">
        <f>IF(ISNUMBER(System!$C24),PlotData!L24+SensA!$E$2* $AF$1*L23,PlotData!$CB$3)</f>
        <v>5</v>
      </c>
      <c r="AM23" s="602">
        <f>IF(ISNUMBER(System!$C24),PlotData!L24,PlotData!$CB$3)</f>
        <v>5</v>
      </c>
      <c r="AN23" s="527">
        <f>IF(ISNUMBER(System!$C24),PlotData!B24,PlotData!$CB$3)</f>
        <v>5</v>
      </c>
      <c r="AO23" s="444">
        <f>IF(ISNUMBER(System!$C24),AB23,PlotData!$CB$3)</f>
        <v>5</v>
      </c>
      <c r="AQ23" s="575">
        <v>21</v>
      </c>
      <c r="AR23" s="561">
        <f>IF(ISNUMBER(System!$C24),PlotData!O24+ SensA!$E$2*$AF$1*O23,PlotData!$CB$4)</f>
        <v>5</v>
      </c>
      <c r="AS23" s="527">
        <f>IF(ISNUMBER(System!$C24),PlotData!P24+ SensA!$E$2*$AF$1*P23,PlotData!$CB$4)</f>
        <v>5</v>
      </c>
      <c r="AT23" s="527">
        <f>IF(ISNUMBER(System!$C24),PlotData!Q24+ SensA!$E$2*$AF$1*Q23,PlotData!$CB$4)</f>
        <v>5</v>
      </c>
      <c r="AU23" s="527">
        <f>IF(ISNUMBER(System!$C24),PlotData!R24+ SensA!$E$2*$AF$1*R23,PlotData!$CB$4)</f>
        <v>5</v>
      </c>
      <c r="AV23" s="527">
        <f>IF(ISNUMBER(System!$C24),PlotData!S24+ SensA!$E$2*$AF$1*S23,PlotData!$CB$4)</f>
        <v>5</v>
      </c>
      <c r="AW23" s="527">
        <f>IF(ISNUMBER(System!$C24),PlotData!T24+ SensA!$E$2*$AF$1*T23,PlotData!$CB$4)</f>
        <v>5</v>
      </c>
      <c r="AX23" s="527">
        <f>IF(ISNUMBER(System!$C24),PlotData!U24+ SensA!$E$2*$AF$1*U23,PlotData!$CB$4)</f>
        <v>5</v>
      </c>
      <c r="AY23" s="527">
        <f>IF(ISNUMBER(System!$C24),PlotData!V24+ SensA!$E$2*$AF$1*V23,PlotData!$CB$4)</f>
        <v>5</v>
      </c>
      <c r="AZ23" s="527">
        <f>IF(ISNUMBER(System!$C24),PlotData!W24+ SensA!$E$2*$AF$1*W23,PlotData!$CB$4)</f>
        <v>5</v>
      </c>
      <c r="BA23" s="527">
        <f>IF(ISNUMBER(System!$C24),PlotData!X24+ SensA!$E$2*$AF$1*X23,PlotData!$CB$4)</f>
        <v>5</v>
      </c>
      <c r="BB23" s="562">
        <f>IF(ISNUMBER(System!$C24),PlotData!Y24+ SensA!$E$2*$AF$1*Y23,PlotData!$CB$4)</f>
        <v>5</v>
      </c>
      <c r="BC23" s="602">
        <f>IF(ISNUMBER(System!$C24),PlotData!Y24, PlotData!CB$4)</f>
        <v>5</v>
      </c>
      <c r="BD23" s="527">
        <f>IF(ISNUMBER(System!$C24),PlotData!O24, PlotData!$CB$4)</f>
        <v>5</v>
      </c>
      <c r="BE23" s="562">
        <f>IF(ISNUMBER(System!$C24), AR23,PlotData!$CB$4)</f>
        <v>5</v>
      </c>
    </row>
    <row r="24" spans="1:57" x14ac:dyDescent="0.25">
      <c r="A24" s="604">
        <v>22</v>
      </c>
      <c r="B24" s="561"/>
      <c r="C24" s="527"/>
      <c r="D24" s="527"/>
      <c r="E24" s="527"/>
      <c r="F24" s="527"/>
      <c r="G24" s="527"/>
      <c r="H24" s="527"/>
      <c r="I24" s="527"/>
      <c r="J24" s="527"/>
      <c r="K24" s="527"/>
      <c r="L24" s="562"/>
      <c r="N24" s="604">
        <v>22</v>
      </c>
      <c r="O24" s="561"/>
      <c r="P24" s="527"/>
      <c r="Q24" s="527"/>
      <c r="R24" s="527"/>
      <c r="S24" s="527"/>
      <c r="T24" s="527"/>
      <c r="U24" s="527"/>
      <c r="V24" s="527"/>
      <c r="W24" s="527"/>
      <c r="X24" s="527"/>
      <c r="Y24" s="562"/>
      <c r="AA24" s="575">
        <v>22</v>
      </c>
      <c r="AB24" s="561">
        <f>IF(ISNUMBER(System!$C25),PlotData!B25+SensA!$E$2* $AF$1*B24,PlotData!$CB$3)</f>
        <v>5</v>
      </c>
      <c r="AC24" s="527">
        <f>IF(ISNUMBER(System!$C25),PlotData!C25+SensA!$E$2* $AF$1*C24,PlotData!$CB$3)</f>
        <v>5</v>
      </c>
      <c r="AD24" s="527">
        <f>IF(ISNUMBER(System!$C25),PlotData!D25+SensA!$E$2* $AF$1*D24,PlotData!$CB$3)</f>
        <v>5</v>
      </c>
      <c r="AE24" s="527">
        <f>IF(ISNUMBER(System!$C25),PlotData!E25+SensA!$E$2* $AF$1*E24,PlotData!$CB$3)</f>
        <v>5</v>
      </c>
      <c r="AF24" s="527">
        <f>IF(ISNUMBER(System!$C25),PlotData!F25+SensA!$E$2* $AF$1*F24,PlotData!$CB$3)</f>
        <v>5</v>
      </c>
      <c r="AG24" s="527">
        <f>IF(ISNUMBER(System!$C25),PlotData!G25+SensA!$E$2* $AF$1*G24,PlotData!$CB$3)</f>
        <v>5</v>
      </c>
      <c r="AH24" s="527">
        <f>IF(ISNUMBER(System!$C25),PlotData!H25+SensA!$E$2* $AF$1*H24,PlotData!$CB$3)</f>
        <v>5</v>
      </c>
      <c r="AI24" s="527">
        <f>IF(ISNUMBER(System!$C25),PlotData!I25+SensA!$E$2* $AF$1*I24,PlotData!$CB$3)</f>
        <v>5</v>
      </c>
      <c r="AJ24" s="527">
        <f>IF(ISNUMBER(System!$C25),PlotData!J25+SensA!$E$2* $AF$1*J24,PlotData!$CB$3)</f>
        <v>5</v>
      </c>
      <c r="AK24" s="527">
        <f>IF(ISNUMBER(System!$C25),PlotData!K25+SensA!$E$2* $AF$1*K24,PlotData!$CB$3)</f>
        <v>5</v>
      </c>
      <c r="AL24" s="562">
        <f>IF(ISNUMBER(System!$C25),PlotData!L25+SensA!$E$2* $AF$1*L24,PlotData!$CB$3)</f>
        <v>5</v>
      </c>
      <c r="AM24" s="602">
        <f>IF(ISNUMBER(System!$C25),PlotData!L25,PlotData!$CB$3)</f>
        <v>5</v>
      </c>
      <c r="AN24" s="527">
        <f>IF(ISNUMBER(System!$C25),PlotData!B25,PlotData!$CB$3)</f>
        <v>5</v>
      </c>
      <c r="AO24" s="444">
        <f>IF(ISNUMBER(System!$C25),AB24,PlotData!$CB$3)</f>
        <v>5</v>
      </c>
      <c r="AQ24" s="575">
        <v>22</v>
      </c>
      <c r="AR24" s="561">
        <f>IF(ISNUMBER(System!$C25),PlotData!O25+ SensA!$E$2*$AF$1*O24,PlotData!$CB$4)</f>
        <v>5</v>
      </c>
      <c r="AS24" s="527">
        <f>IF(ISNUMBER(System!$C25),PlotData!P25+ SensA!$E$2*$AF$1*P24,PlotData!$CB$4)</f>
        <v>5</v>
      </c>
      <c r="AT24" s="527">
        <f>IF(ISNUMBER(System!$C25),PlotData!Q25+ SensA!$E$2*$AF$1*Q24,PlotData!$CB$4)</f>
        <v>5</v>
      </c>
      <c r="AU24" s="527">
        <f>IF(ISNUMBER(System!$C25),PlotData!R25+ SensA!$E$2*$AF$1*R24,PlotData!$CB$4)</f>
        <v>5</v>
      </c>
      <c r="AV24" s="527">
        <f>IF(ISNUMBER(System!$C25),PlotData!S25+ SensA!$E$2*$AF$1*S24,PlotData!$CB$4)</f>
        <v>5</v>
      </c>
      <c r="AW24" s="527">
        <f>IF(ISNUMBER(System!$C25),PlotData!T25+ SensA!$E$2*$AF$1*T24,PlotData!$CB$4)</f>
        <v>5</v>
      </c>
      <c r="AX24" s="527">
        <f>IF(ISNUMBER(System!$C25),PlotData!U25+ SensA!$E$2*$AF$1*U24,PlotData!$CB$4)</f>
        <v>5</v>
      </c>
      <c r="AY24" s="527">
        <f>IF(ISNUMBER(System!$C25),PlotData!V25+ SensA!$E$2*$AF$1*V24,PlotData!$CB$4)</f>
        <v>5</v>
      </c>
      <c r="AZ24" s="527">
        <f>IF(ISNUMBER(System!$C25),PlotData!W25+ SensA!$E$2*$AF$1*W24,PlotData!$CB$4)</f>
        <v>5</v>
      </c>
      <c r="BA24" s="527">
        <f>IF(ISNUMBER(System!$C25),PlotData!X25+ SensA!$E$2*$AF$1*X24,PlotData!$CB$4)</f>
        <v>5</v>
      </c>
      <c r="BB24" s="562">
        <f>IF(ISNUMBER(System!$C25),PlotData!Y25+ SensA!$E$2*$AF$1*Y24,PlotData!$CB$4)</f>
        <v>5</v>
      </c>
      <c r="BC24" s="602">
        <f>IF(ISNUMBER(System!$C25),PlotData!Y25, PlotData!CB$4)</f>
        <v>5</v>
      </c>
      <c r="BD24" s="527">
        <f>IF(ISNUMBER(System!$C25),PlotData!O25, PlotData!$CB$4)</f>
        <v>5</v>
      </c>
      <c r="BE24" s="562">
        <f>IF(ISNUMBER(System!$C25), AR24,PlotData!$CB$4)</f>
        <v>5</v>
      </c>
    </row>
    <row r="25" spans="1:57" x14ac:dyDescent="0.25">
      <c r="A25" s="604">
        <v>23</v>
      </c>
      <c r="B25" s="561"/>
      <c r="C25" s="527"/>
      <c r="D25" s="527"/>
      <c r="E25" s="527"/>
      <c r="F25" s="527"/>
      <c r="G25" s="527"/>
      <c r="H25" s="527"/>
      <c r="I25" s="527"/>
      <c r="J25" s="527"/>
      <c r="K25" s="527"/>
      <c r="L25" s="562"/>
      <c r="N25" s="604">
        <v>23</v>
      </c>
      <c r="O25" s="561"/>
      <c r="P25" s="527"/>
      <c r="Q25" s="527"/>
      <c r="R25" s="527"/>
      <c r="S25" s="527"/>
      <c r="T25" s="527"/>
      <c r="U25" s="527"/>
      <c r="V25" s="527"/>
      <c r="W25" s="527"/>
      <c r="X25" s="527"/>
      <c r="Y25" s="562"/>
      <c r="AA25" s="575">
        <v>23</v>
      </c>
      <c r="AB25" s="561">
        <f>IF(ISNUMBER(System!$C26),PlotData!B26+SensA!$E$2* $AF$1*B25,PlotData!$CB$3)</f>
        <v>5</v>
      </c>
      <c r="AC25" s="527">
        <f>IF(ISNUMBER(System!$C26),PlotData!C26+SensA!$E$2* $AF$1*C25,PlotData!$CB$3)</f>
        <v>5</v>
      </c>
      <c r="AD25" s="527">
        <f>IF(ISNUMBER(System!$C26),PlotData!D26+SensA!$E$2* $AF$1*D25,PlotData!$CB$3)</f>
        <v>5</v>
      </c>
      <c r="AE25" s="527">
        <f>IF(ISNUMBER(System!$C26),PlotData!E26+SensA!$E$2* $AF$1*E25,PlotData!$CB$3)</f>
        <v>5</v>
      </c>
      <c r="AF25" s="527">
        <f>IF(ISNUMBER(System!$C26),PlotData!F26+SensA!$E$2* $AF$1*F25,PlotData!$CB$3)</f>
        <v>5</v>
      </c>
      <c r="AG25" s="527">
        <f>IF(ISNUMBER(System!$C26),PlotData!G26+SensA!$E$2* $AF$1*G25,PlotData!$CB$3)</f>
        <v>5</v>
      </c>
      <c r="AH25" s="527">
        <f>IF(ISNUMBER(System!$C26),PlotData!H26+SensA!$E$2* $AF$1*H25,PlotData!$CB$3)</f>
        <v>5</v>
      </c>
      <c r="AI25" s="527">
        <f>IF(ISNUMBER(System!$C26),PlotData!I26+SensA!$E$2* $AF$1*I25,PlotData!$CB$3)</f>
        <v>5</v>
      </c>
      <c r="AJ25" s="527">
        <f>IF(ISNUMBER(System!$C26),PlotData!J26+SensA!$E$2* $AF$1*J25,PlotData!$CB$3)</f>
        <v>5</v>
      </c>
      <c r="AK25" s="527">
        <f>IF(ISNUMBER(System!$C26),PlotData!K26+SensA!$E$2* $AF$1*K25,PlotData!$CB$3)</f>
        <v>5</v>
      </c>
      <c r="AL25" s="562">
        <f>IF(ISNUMBER(System!$C26),PlotData!L26+SensA!$E$2* $AF$1*L25,PlotData!$CB$3)</f>
        <v>5</v>
      </c>
      <c r="AM25" s="602">
        <f>IF(ISNUMBER(System!$C26),PlotData!L26,PlotData!$CB$3)</f>
        <v>5</v>
      </c>
      <c r="AN25" s="527">
        <f>IF(ISNUMBER(System!$C26),PlotData!B26,PlotData!$CB$3)</f>
        <v>5</v>
      </c>
      <c r="AO25" s="444">
        <f>IF(ISNUMBER(System!$C26),AB25,PlotData!$CB$3)</f>
        <v>5</v>
      </c>
      <c r="AQ25" s="575">
        <v>23</v>
      </c>
      <c r="AR25" s="561">
        <f>IF(ISNUMBER(System!$C26),PlotData!O26+ SensA!$E$2*$AF$1*O25,PlotData!$CB$4)</f>
        <v>5</v>
      </c>
      <c r="AS25" s="527">
        <f>IF(ISNUMBER(System!$C26),PlotData!P26+ SensA!$E$2*$AF$1*P25,PlotData!$CB$4)</f>
        <v>5</v>
      </c>
      <c r="AT25" s="527">
        <f>IF(ISNUMBER(System!$C26),PlotData!Q26+ SensA!$E$2*$AF$1*Q25,PlotData!$CB$4)</f>
        <v>5</v>
      </c>
      <c r="AU25" s="527">
        <f>IF(ISNUMBER(System!$C26),PlotData!R26+ SensA!$E$2*$AF$1*R25,PlotData!$CB$4)</f>
        <v>5</v>
      </c>
      <c r="AV25" s="527">
        <f>IF(ISNUMBER(System!$C26),PlotData!S26+ SensA!$E$2*$AF$1*S25,PlotData!$CB$4)</f>
        <v>5</v>
      </c>
      <c r="AW25" s="527">
        <f>IF(ISNUMBER(System!$C26),PlotData!T26+ SensA!$E$2*$AF$1*T25,PlotData!$CB$4)</f>
        <v>5</v>
      </c>
      <c r="AX25" s="527">
        <f>IF(ISNUMBER(System!$C26),PlotData!U26+ SensA!$E$2*$AF$1*U25,PlotData!$CB$4)</f>
        <v>5</v>
      </c>
      <c r="AY25" s="527">
        <f>IF(ISNUMBER(System!$C26),PlotData!V26+ SensA!$E$2*$AF$1*V25,PlotData!$CB$4)</f>
        <v>5</v>
      </c>
      <c r="AZ25" s="527">
        <f>IF(ISNUMBER(System!$C26),PlotData!W26+ SensA!$E$2*$AF$1*W25,PlotData!$CB$4)</f>
        <v>5</v>
      </c>
      <c r="BA25" s="527">
        <f>IF(ISNUMBER(System!$C26),PlotData!X26+ SensA!$E$2*$AF$1*X25,PlotData!$CB$4)</f>
        <v>5</v>
      </c>
      <c r="BB25" s="562">
        <f>IF(ISNUMBER(System!$C26),PlotData!Y26+ SensA!$E$2*$AF$1*Y25,PlotData!$CB$4)</f>
        <v>5</v>
      </c>
      <c r="BC25" s="602">
        <f>IF(ISNUMBER(System!$C26),PlotData!Y26, PlotData!CB$4)</f>
        <v>5</v>
      </c>
      <c r="BD25" s="527">
        <f>IF(ISNUMBER(System!$C26),PlotData!O26, PlotData!$CB$4)</f>
        <v>5</v>
      </c>
      <c r="BE25" s="562">
        <f>IF(ISNUMBER(System!$C26), AR25,PlotData!$CB$4)</f>
        <v>5</v>
      </c>
    </row>
    <row r="26" spans="1:57" x14ac:dyDescent="0.25">
      <c r="A26" s="604">
        <v>24</v>
      </c>
      <c r="B26" s="561"/>
      <c r="C26" s="527"/>
      <c r="D26" s="527"/>
      <c r="E26" s="527"/>
      <c r="F26" s="527"/>
      <c r="G26" s="527"/>
      <c r="H26" s="527"/>
      <c r="I26" s="527"/>
      <c r="J26" s="527"/>
      <c r="K26" s="527"/>
      <c r="L26" s="562"/>
      <c r="N26" s="604">
        <v>24</v>
      </c>
      <c r="O26" s="561"/>
      <c r="P26" s="527"/>
      <c r="Q26" s="527"/>
      <c r="R26" s="527"/>
      <c r="S26" s="527"/>
      <c r="T26" s="527"/>
      <c r="U26" s="527"/>
      <c r="V26" s="527"/>
      <c r="W26" s="527"/>
      <c r="X26" s="527"/>
      <c r="Y26" s="562"/>
      <c r="AA26" s="575">
        <v>24</v>
      </c>
      <c r="AB26" s="561">
        <f>IF(ISNUMBER(System!$C27),PlotData!B27+SensA!$E$2* $AF$1*B26,PlotData!$CB$3)</f>
        <v>5</v>
      </c>
      <c r="AC26" s="527">
        <f>IF(ISNUMBER(System!$C27),PlotData!C27+SensA!$E$2* $AF$1*C26,PlotData!$CB$3)</f>
        <v>5</v>
      </c>
      <c r="AD26" s="527">
        <f>IF(ISNUMBER(System!$C27),PlotData!D27+SensA!$E$2* $AF$1*D26,PlotData!$CB$3)</f>
        <v>5</v>
      </c>
      <c r="AE26" s="527">
        <f>IF(ISNUMBER(System!$C27),PlotData!E27+SensA!$E$2* $AF$1*E26,PlotData!$CB$3)</f>
        <v>5</v>
      </c>
      <c r="AF26" s="527">
        <f>IF(ISNUMBER(System!$C27),PlotData!F27+SensA!$E$2* $AF$1*F26,PlotData!$CB$3)</f>
        <v>5</v>
      </c>
      <c r="AG26" s="527">
        <f>IF(ISNUMBER(System!$C27),PlotData!G27+SensA!$E$2* $AF$1*G26,PlotData!$CB$3)</f>
        <v>5</v>
      </c>
      <c r="AH26" s="527">
        <f>IF(ISNUMBER(System!$C27),PlotData!H27+SensA!$E$2* $AF$1*H26,PlotData!$CB$3)</f>
        <v>5</v>
      </c>
      <c r="AI26" s="527">
        <f>IF(ISNUMBER(System!$C27),PlotData!I27+SensA!$E$2* $AF$1*I26,PlotData!$CB$3)</f>
        <v>5</v>
      </c>
      <c r="AJ26" s="527">
        <f>IF(ISNUMBER(System!$C27),PlotData!J27+SensA!$E$2* $AF$1*J26,PlotData!$CB$3)</f>
        <v>5</v>
      </c>
      <c r="AK26" s="527">
        <f>IF(ISNUMBER(System!$C27),PlotData!K27+SensA!$E$2* $AF$1*K26,PlotData!$CB$3)</f>
        <v>5</v>
      </c>
      <c r="AL26" s="562">
        <f>IF(ISNUMBER(System!$C27),PlotData!L27+SensA!$E$2* $AF$1*L26,PlotData!$CB$3)</f>
        <v>5</v>
      </c>
      <c r="AM26" s="602">
        <f>IF(ISNUMBER(System!$C27),PlotData!L27,PlotData!$CB$3)</f>
        <v>5</v>
      </c>
      <c r="AN26" s="527">
        <f>IF(ISNUMBER(System!$C27),PlotData!B27,PlotData!$CB$3)</f>
        <v>5</v>
      </c>
      <c r="AO26" s="444">
        <f>IF(ISNUMBER(System!$C27),AB26,PlotData!$CB$3)</f>
        <v>5</v>
      </c>
      <c r="AQ26" s="575">
        <v>24</v>
      </c>
      <c r="AR26" s="561">
        <f>IF(ISNUMBER(System!$C27),PlotData!O27+ SensA!$E$2*$AF$1*O26,PlotData!$CB$4)</f>
        <v>5</v>
      </c>
      <c r="AS26" s="527">
        <f>IF(ISNUMBER(System!$C27),PlotData!P27+ SensA!$E$2*$AF$1*P26,PlotData!$CB$4)</f>
        <v>5</v>
      </c>
      <c r="AT26" s="527">
        <f>IF(ISNUMBER(System!$C27),PlotData!Q27+ SensA!$E$2*$AF$1*Q26,PlotData!$CB$4)</f>
        <v>5</v>
      </c>
      <c r="AU26" s="527">
        <f>IF(ISNUMBER(System!$C27),PlotData!R27+ SensA!$E$2*$AF$1*R26,PlotData!$CB$4)</f>
        <v>5</v>
      </c>
      <c r="AV26" s="527">
        <f>IF(ISNUMBER(System!$C27),PlotData!S27+ SensA!$E$2*$AF$1*S26,PlotData!$CB$4)</f>
        <v>5</v>
      </c>
      <c r="AW26" s="527">
        <f>IF(ISNUMBER(System!$C27),PlotData!T27+ SensA!$E$2*$AF$1*T26,PlotData!$CB$4)</f>
        <v>5</v>
      </c>
      <c r="AX26" s="527">
        <f>IF(ISNUMBER(System!$C27),PlotData!U27+ SensA!$E$2*$AF$1*U26,PlotData!$CB$4)</f>
        <v>5</v>
      </c>
      <c r="AY26" s="527">
        <f>IF(ISNUMBER(System!$C27),PlotData!V27+ SensA!$E$2*$AF$1*V26,PlotData!$CB$4)</f>
        <v>5</v>
      </c>
      <c r="AZ26" s="527">
        <f>IF(ISNUMBER(System!$C27),PlotData!W27+ SensA!$E$2*$AF$1*W26,PlotData!$CB$4)</f>
        <v>5</v>
      </c>
      <c r="BA26" s="527">
        <f>IF(ISNUMBER(System!$C27),PlotData!X27+ SensA!$E$2*$AF$1*X26,PlotData!$CB$4)</f>
        <v>5</v>
      </c>
      <c r="BB26" s="562">
        <f>IF(ISNUMBER(System!$C27),PlotData!Y27+ SensA!$E$2*$AF$1*Y26,PlotData!$CB$4)</f>
        <v>5</v>
      </c>
      <c r="BC26" s="602">
        <f>IF(ISNUMBER(System!$C27),PlotData!Y27, PlotData!CB$4)</f>
        <v>5</v>
      </c>
      <c r="BD26" s="527">
        <f>IF(ISNUMBER(System!$C27),PlotData!O27, PlotData!$CB$4)</f>
        <v>5</v>
      </c>
      <c r="BE26" s="562">
        <f>IF(ISNUMBER(System!$C27), AR26,PlotData!$CB$4)</f>
        <v>5</v>
      </c>
    </row>
    <row r="27" spans="1:57" x14ac:dyDescent="0.25">
      <c r="A27" s="604">
        <v>25</v>
      </c>
      <c r="B27" s="561"/>
      <c r="C27" s="527"/>
      <c r="D27" s="527"/>
      <c r="E27" s="527"/>
      <c r="F27" s="527"/>
      <c r="G27" s="527"/>
      <c r="H27" s="527"/>
      <c r="I27" s="527"/>
      <c r="J27" s="527"/>
      <c r="K27" s="527"/>
      <c r="L27" s="562"/>
      <c r="N27" s="604">
        <v>25</v>
      </c>
      <c r="O27" s="561"/>
      <c r="P27" s="527"/>
      <c r="Q27" s="527"/>
      <c r="R27" s="527"/>
      <c r="S27" s="527"/>
      <c r="T27" s="527"/>
      <c r="U27" s="527"/>
      <c r="V27" s="527"/>
      <c r="W27" s="527"/>
      <c r="X27" s="527"/>
      <c r="Y27" s="562"/>
      <c r="AA27" s="575">
        <v>25</v>
      </c>
      <c r="AB27" s="561">
        <f>IF(ISNUMBER(System!$C28),PlotData!B28+SensA!$E$2* $AF$1*B27,PlotData!$CB$3)</f>
        <v>5</v>
      </c>
      <c r="AC27" s="527">
        <f>IF(ISNUMBER(System!$C28),PlotData!C28+SensA!$E$2* $AF$1*C27,PlotData!$CB$3)</f>
        <v>5</v>
      </c>
      <c r="AD27" s="527">
        <f>IF(ISNUMBER(System!$C28),PlotData!D28+SensA!$E$2* $AF$1*D27,PlotData!$CB$3)</f>
        <v>5</v>
      </c>
      <c r="AE27" s="527">
        <f>IF(ISNUMBER(System!$C28),PlotData!E28+SensA!$E$2* $AF$1*E27,PlotData!$CB$3)</f>
        <v>5</v>
      </c>
      <c r="AF27" s="527">
        <f>IF(ISNUMBER(System!$C28),PlotData!F28+SensA!$E$2* $AF$1*F27,PlotData!$CB$3)</f>
        <v>5</v>
      </c>
      <c r="AG27" s="527">
        <f>IF(ISNUMBER(System!$C28),PlotData!G28+SensA!$E$2* $AF$1*G27,PlotData!$CB$3)</f>
        <v>5</v>
      </c>
      <c r="AH27" s="527">
        <f>IF(ISNUMBER(System!$C28),PlotData!H28+SensA!$E$2* $AF$1*H27,PlotData!$CB$3)</f>
        <v>5</v>
      </c>
      <c r="AI27" s="527">
        <f>IF(ISNUMBER(System!$C28),PlotData!I28+SensA!$E$2* $AF$1*I27,PlotData!$CB$3)</f>
        <v>5</v>
      </c>
      <c r="AJ27" s="527">
        <f>IF(ISNUMBER(System!$C28),PlotData!J28+SensA!$E$2* $AF$1*J27,PlotData!$CB$3)</f>
        <v>5</v>
      </c>
      <c r="AK27" s="527">
        <f>IF(ISNUMBER(System!$C28),PlotData!K28+SensA!$E$2* $AF$1*K27,PlotData!$CB$3)</f>
        <v>5</v>
      </c>
      <c r="AL27" s="562">
        <f>IF(ISNUMBER(System!$C28),PlotData!L28+SensA!$E$2* $AF$1*L27,PlotData!$CB$3)</f>
        <v>5</v>
      </c>
      <c r="AM27" s="602">
        <f>IF(ISNUMBER(System!$C28),PlotData!L28,PlotData!$CB$3)</f>
        <v>5</v>
      </c>
      <c r="AN27" s="527">
        <f>IF(ISNUMBER(System!$C28),PlotData!B28,PlotData!$CB$3)</f>
        <v>5</v>
      </c>
      <c r="AO27" s="444">
        <f>IF(ISNUMBER(System!$C28),AB27,PlotData!$CB$3)</f>
        <v>5</v>
      </c>
      <c r="AQ27" s="575">
        <v>25</v>
      </c>
      <c r="AR27" s="561">
        <f>IF(ISNUMBER(System!$C28),PlotData!O28+ SensA!$E$2*$AF$1*O27,PlotData!$CB$4)</f>
        <v>5</v>
      </c>
      <c r="AS27" s="527">
        <f>IF(ISNUMBER(System!$C28),PlotData!P28+ SensA!$E$2*$AF$1*P27,PlotData!$CB$4)</f>
        <v>5</v>
      </c>
      <c r="AT27" s="527">
        <f>IF(ISNUMBER(System!$C28),PlotData!Q28+ SensA!$E$2*$AF$1*Q27,PlotData!$CB$4)</f>
        <v>5</v>
      </c>
      <c r="AU27" s="527">
        <f>IF(ISNUMBER(System!$C28),PlotData!R28+ SensA!$E$2*$AF$1*R27,PlotData!$CB$4)</f>
        <v>5</v>
      </c>
      <c r="AV27" s="527">
        <f>IF(ISNUMBER(System!$C28),PlotData!S28+ SensA!$E$2*$AF$1*S27,PlotData!$CB$4)</f>
        <v>5</v>
      </c>
      <c r="AW27" s="527">
        <f>IF(ISNUMBER(System!$C28),PlotData!T28+ SensA!$E$2*$AF$1*T27,PlotData!$CB$4)</f>
        <v>5</v>
      </c>
      <c r="AX27" s="527">
        <f>IF(ISNUMBER(System!$C28),PlotData!U28+ SensA!$E$2*$AF$1*U27,PlotData!$CB$4)</f>
        <v>5</v>
      </c>
      <c r="AY27" s="527">
        <f>IF(ISNUMBER(System!$C28),PlotData!V28+ SensA!$E$2*$AF$1*V27,PlotData!$CB$4)</f>
        <v>5</v>
      </c>
      <c r="AZ27" s="527">
        <f>IF(ISNUMBER(System!$C28),PlotData!W28+ SensA!$E$2*$AF$1*W27,PlotData!$CB$4)</f>
        <v>5</v>
      </c>
      <c r="BA27" s="527">
        <f>IF(ISNUMBER(System!$C28),PlotData!X28+ SensA!$E$2*$AF$1*X27,PlotData!$CB$4)</f>
        <v>5</v>
      </c>
      <c r="BB27" s="562">
        <f>IF(ISNUMBER(System!$C28),PlotData!Y28+ SensA!$E$2*$AF$1*Y27,PlotData!$CB$4)</f>
        <v>5</v>
      </c>
      <c r="BC27" s="602">
        <f>IF(ISNUMBER(System!$C28),PlotData!Y28, PlotData!CB$4)</f>
        <v>5</v>
      </c>
      <c r="BD27" s="527">
        <f>IF(ISNUMBER(System!$C28),PlotData!O28, PlotData!$CB$4)</f>
        <v>5</v>
      </c>
      <c r="BE27" s="562">
        <f>IF(ISNUMBER(System!$C28), AR27,PlotData!$CB$4)</f>
        <v>5</v>
      </c>
    </row>
    <row r="28" spans="1:57" x14ac:dyDescent="0.25">
      <c r="A28" s="604">
        <v>26</v>
      </c>
      <c r="B28" s="561"/>
      <c r="C28" s="527"/>
      <c r="D28" s="527"/>
      <c r="E28" s="527"/>
      <c r="F28" s="527"/>
      <c r="G28" s="527"/>
      <c r="H28" s="527"/>
      <c r="I28" s="527"/>
      <c r="J28" s="527"/>
      <c r="K28" s="527"/>
      <c r="L28" s="562"/>
      <c r="N28" s="604">
        <v>26</v>
      </c>
      <c r="O28" s="561"/>
      <c r="P28" s="527"/>
      <c r="Q28" s="527"/>
      <c r="R28" s="527"/>
      <c r="S28" s="527"/>
      <c r="T28" s="527"/>
      <c r="U28" s="527"/>
      <c r="V28" s="527"/>
      <c r="W28" s="527"/>
      <c r="X28" s="527"/>
      <c r="Y28" s="562"/>
      <c r="AA28" s="575">
        <v>26</v>
      </c>
      <c r="AB28" s="561">
        <f>IF(ISNUMBER(System!$C29),PlotData!B29+SensA!$E$2* $AF$1*B28,PlotData!$CB$3)</f>
        <v>5</v>
      </c>
      <c r="AC28" s="527">
        <f>IF(ISNUMBER(System!$C29),PlotData!C29+SensA!$E$2* $AF$1*C28,PlotData!$CB$3)</f>
        <v>5</v>
      </c>
      <c r="AD28" s="527">
        <f>IF(ISNUMBER(System!$C29),PlotData!D29+SensA!$E$2* $AF$1*D28,PlotData!$CB$3)</f>
        <v>5</v>
      </c>
      <c r="AE28" s="527">
        <f>IF(ISNUMBER(System!$C29),PlotData!E29+SensA!$E$2* $AF$1*E28,PlotData!$CB$3)</f>
        <v>5</v>
      </c>
      <c r="AF28" s="527">
        <f>IF(ISNUMBER(System!$C29),PlotData!F29+SensA!$E$2* $AF$1*F28,PlotData!$CB$3)</f>
        <v>5</v>
      </c>
      <c r="AG28" s="527">
        <f>IF(ISNUMBER(System!$C29),PlotData!G29+SensA!$E$2* $AF$1*G28,PlotData!$CB$3)</f>
        <v>5</v>
      </c>
      <c r="AH28" s="527">
        <f>IF(ISNUMBER(System!$C29),PlotData!H29+SensA!$E$2* $AF$1*H28,PlotData!$CB$3)</f>
        <v>5</v>
      </c>
      <c r="AI28" s="527">
        <f>IF(ISNUMBER(System!$C29),PlotData!I29+SensA!$E$2* $AF$1*I28,PlotData!$CB$3)</f>
        <v>5</v>
      </c>
      <c r="AJ28" s="527">
        <f>IF(ISNUMBER(System!$C29),PlotData!J29+SensA!$E$2* $AF$1*J28,PlotData!$CB$3)</f>
        <v>5</v>
      </c>
      <c r="AK28" s="527">
        <f>IF(ISNUMBER(System!$C29),PlotData!K29+SensA!$E$2* $AF$1*K28,PlotData!$CB$3)</f>
        <v>5</v>
      </c>
      <c r="AL28" s="562">
        <f>IF(ISNUMBER(System!$C29),PlotData!L29+SensA!$E$2* $AF$1*L28,PlotData!$CB$3)</f>
        <v>5</v>
      </c>
      <c r="AM28" s="602">
        <f>IF(ISNUMBER(System!$C29),PlotData!L29,PlotData!$CB$3)</f>
        <v>5</v>
      </c>
      <c r="AN28" s="527">
        <f>IF(ISNUMBER(System!$C29),PlotData!B29,PlotData!$CB$3)</f>
        <v>5</v>
      </c>
      <c r="AO28" s="444">
        <f>IF(ISNUMBER(System!$C29),AB28,PlotData!$CB$3)</f>
        <v>5</v>
      </c>
      <c r="AQ28" s="575">
        <v>26</v>
      </c>
      <c r="AR28" s="561">
        <f>IF(ISNUMBER(System!$C29),PlotData!O29+ SensA!$E$2*$AF$1*O28,PlotData!$CB$4)</f>
        <v>5</v>
      </c>
      <c r="AS28" s="527">
        <f>IF(ISNUMBER(System!$C29),PlotData!P29+ SensA!$E$2*$AF$1*P28,PlotData!$CB$4)</f>
        <v>5</v>
      </c>
      <c r="AT28" s="527">
        <f>IF(ISNUMBER(System!$C29),PlotData!Q29+ SensA!$E$2*$AF$1*Q28,PlotData!$CB$4)</f>
        <v>5</v>
      </c>
      <c r="AU28" s="527">
        <f>IF(ISNUMBER(System!$C29),PlotData!R29+ SensA!$E$2*$AF$1*R28,PlotData!$CB$4)</f>
        <v>5</v>
      </c>
      <c r="AV28" s="527">
        <f>IF(ISNUMBER(System!$C29),PlotData!S29+ SensA!$E$2*$AF$1*S28,PlotData!$CB$4)</f>
        <v>5</v>
      </c>
      <c r="AW28" s="527">
        <f>IF(ISNUMBER(System!$C29),PlotData!T29+ SensA!$E$2*$AF$1*T28,PlotData!$CB$4)</f>
        <v>5</v>
      </c>
      <c r="AX28" s="527">
        <f>IF(ISNUMBER(System!$C29),PlotData!U29+ SensA!$E$2*$AF$1*U28,PlotData!$CB$4)</f>
        <v>5</v>
      </c>
      <c r="AY28" s="527">
        <f>IF(ISNUMBER(System!$C29),PlotData!V29+ SensA!$E$2*$AF$1*V28,PlotData!$CB$4)</f>
        <v>5</v>
      </c>
      <c r="AZ28" s="527">
        <f>IF(ISNUMBER(System!$C29),PlotData!W29+ SensA!$E$2*$AF$1*W28,PlotData!$CB$4)</f>
        <v>5</v>
      </c>
      <c r="BA28" s="527">
        <f>IF(ISNUMBER(System!$C29),PlotData!X29+ SensA!$E$2*$AF$1*X28,PlotData!$CB$4)</f>
        <v>5</v>
      </c>
      <c r="BB28" s="562">
        <f>IF(ISNUMBER(System!$C29),PlotData!Y29+ SensA!$E$2*$AF$1*Y28,PlotData!$CB$4)</f>
        <v>5</v>
      </c>
      <c r="BC28" s="602">
        <f>IF(ISNUMBER(System!$C29),PlotData!Y29, PlotData!CB$4)</f>
        <v>5</v>
      </c>
      <c r="BD28" s="527">
        <f>IF(ISNUMBER(System!$C29),PlotData!O29, PlotData!$CB$4)</f>
        <v>5</v>
      </c>
      <c r="BE28" s="562">
        <f>IF(ISNUMBER(System!$C29), AR28,PlotData!$CB$4)</f>
        <v>5</v>
      </c>
    </row>
    <row r="29" spans="1:57" x14ac:dyDescent="0.25">
      <c r="A29" s="604">
        <v>27</v>
      </c>
      <c r="B29" s="561"/>
      <c r="C29" s="527"/>
      <c r="D29" s="527"/>
      <c r="E29" s="527"/>
      <c r="F29" s="527"/>
      <c r="G29" s="527"/>
      <c r="H29" s="527"/>
      <c r="I29" s="527"/>
      <c r="J29" s="527"/>
      <c r="K29" s="527"/>
      <c r="L29" s="562"/>
      <c r="N29" s="604">
        <v>27</v>
      </c>
      <c r="O29" s="561"/>
      <c r="P29" s="527"/>
      <c r="Q29" s="527"/>
      <c r="R29" s="527"/>
      <c r="S29" s="527"/>
      <c r="T29" s="527"/>
      <c r="U29" s="527"/>
      <c r="V29" s="527"/>
      <c r="W29" s="527"/>
      <c r="X29" s="527"/>
      <c r="Y29" s="562"/>
      <c r="AA29" s="575">
        <v>27</v>
      </c>
      <c r="AB29" s="561">
        <f>IF(ISNUMBER(System!$C30),PlotData!B30+SensA!$E$2* $AF$1*B29,PlotData!$CB$3)</f>
        <v>5</v>
      </c>
      <c r="AC29" s="527">
        <f>IF(ISNUMBER(System!$C30),PlotData!C30+SensA!$E$2* $AF$1*C29,PlotData!$CB$3)</f>
        <v>5</v>
      </c>
      <c r="AD29" s="527">
        <f>IF(ISNUMBER(System!$C30),PlotData!D30+SensA!$E$2* $AF$1*D29,PlotData!$CB$3)</f>
        <v>5</v>
      </c>
      <c r="AE29" s="527">
        <f>IF(ISNUMBER(System!$C30),PlotData!E30+SensA!$E$2* $AF$1*E29,PlotData!$CB$3)</f>
        <v>5</v>
      </c>
      <c r="AF29" s="527">
        <f>IF(ISNUMBER(System!$C30),PlotData!F30+SensA!$E$2* $AF$1*F29,PlotData!$CB$3)</f>
        <v>5</v>
      </c>
      <c r="AG29" s="527">
        <f>IF(ISNUMBER(System!$C30),PlotData!G30+SensA!$E$2* $AF$1*G29,PlotData!$CB$3)</f>
        <v>5</v>
      </c>
      <c r="AH29" s="527">
        <f>IF(ISNUMBER(System!$C30),PlotData!H30+SensA!$E$2* $AF$1*H29,PlotData!$CB$3)</f>
        <v>5</v>
      </c>
      <c r="AI29" s="527">
        <f>IF(ISNUMBER(System!$C30),PlotData!I30+SensA!$E$2* $AF$1*I29,PlotData!$CB$3)</f>
        <v>5</v>
      </c>
      <c r="AJ29" s="527">
        <f>IF(ISNUMBER(System!$C30),PlotData!J30+SensA!$E$2* $AF$1*J29,PlotData!$CB$3)</f>
        <v>5</v>
      </c>
      <c r="AK29" s="527">
        <f>IF(ISNUMBER(System!$C30),PlotData!K30+SensA!$E$2* $AF$1*K29,PlotData!$CB$3)</f>
        <v>5</v>
      </c>
      <c r="AL29" s="562">
        <f>IF(ISNUMBER(System!$C30),PlotData!L30+SensA!$E$2* $AF$1*L29,PlotData!$CB$3)</f>
        <v>5</v>
      </c>
      <c r="AM29" s="602">
        <f>IF(ISNUMBER(System!$C30),PlotData!L30,PlotData!$CB$3)</f>
        <v>5</v>
      </c>
      <c r="AN29" s="527">
        <f>IF(ISNUMBER(System!$C30),PlotData!B30,PlotData!$CB$3)</f>
        <v>5</v>
      </c>
      <c r="AO29" s="444">
        <f>IF(ISNUMBER(System!$C30),AB29,PlotData!$CB$3)</f>
        <v>5</v>
      </c>
      <c r="AQ29" s="575">
        <v>27</v>
      </c>
      <c r="AR29" s="561">
        <f>IF(ISNUMBER(System!$C30),PlotData!O30+ SensA!$E$2*$AF$1*O29,PlotData!$CB$4)</f>
        <v>5</v>
      </c>
      <c r="AS29" s="527">
        <f>IF(ISNUMBER(System!$C30),PlotData!P30+ SensA!$E$2*$AF$1*P29,PlotData!$CB$4)</f>
        <v>5</v>
      </c>
      <c r="AT29" s="527">
        <f>IF(ISNUMBER(System!$C30),PlotData!Q30+ SensA!$E$2*$AF$1*Q29,PlotData!$CB$4)</f>
        <v>5</v>
      </c>
      <c r="AU29" s="527">
        <f>IF(ISNUMBER(System!$C30),PlotData!R30+ SensA!$E$2*$AF$1*R29,PlotData!$CB$4)</f>
        <v>5</v>
      </c>
      <c r="AV29" s="527">
        <f>IF(ISNUMBER(System!$C30),PlotData!S30+ SensA!$E$2*$AF$1*S29,PlotData!$CB$4)</f>
        <v>5</v>
      </c>
      <c r="AW29" s="527">
        <f>IF(ISNUMBER(System!$C30),PlotData!T30+ SensA!$E$2*$AF$1*T29,PlotData!$CB$4)</f>
        <v>5</v>
      </c>
      <c r="AX29" s="527">
        <f>IF(ISNUMBER(System!$C30),PlotData!U30+ SensA!$E$2*$AF$1*U29,PlotData!$CB$4)</f>
        <v>5</v>
      </c>
      <c r="AY29" s="527">
        <f>IF(ISNUMBER(System!$C30),PlotData!V30+ SensA!$E$2*$AF$1*V29,PlotData!$CB$4)</f>
        <v>5</v>
      </c>
      <c r="AZ29" s="527">
        <f>IF(ISNUMBER(System!$C30),PlotData!W30+ SensA!$E$2*$AF$1*W29,PlotData!$CB$4)</f>
        <v>5</v>
      </c>
      <c r="BA29" s="527">
        <f>IF(ISNUMBER(System!$C30),PlotData!X30+ SensA!$E$2*$AF$1*X29,PlotData!$CB$4)</f>
        <v>5</v>
      </c>
      <c r="BB29" s="562">
        <f>IF(ISNUMBER(System!$C30),PlotData!Y30+ SensA!$E$2*$AF$1*Y29,PlotData!$CB$4)</f>
        <v>5</v>
      </c>
      <c r="BC29" s="602">
        <f>IF(ISNUMBER(System!$C30),PlotData!Y30, PlotData!CB$4)</f>
        <v>5</v>
      </c>
      <c r="BD29" s="527">
        <f>IF(ISNUMBER(System!$C30),PlotData!O30, PlotData!$CB$4)</f>
        <v>5</v>
      </c>
      <c r="BE29" s="562">
        <f>IF(ISNUMBER(System!$C30), AR29,PlotData!$CB$4)</f>
        <v>5</v>
      </c>
    </row>
    <row r="30" spans="1:57" x14ac:dyDescent="0.25">
      <c r="A30" s="604">
        <v>28</v>
      </c>
      <c r="B30" s="561"/>
      <c r="C30" s="527"/>
      <c r="D30" s="527"/>
      <c r="E30" s="527"/>
      <c r="F30" s="527"/>
      <c r="G30" s="527"/>
      <c r="H30" s="527"/>
      <c r="I30" s="527"/>
      <c r="J30" s="527"/>
      <c r="K30" s="527"/>
      <c r="L30" s="562"/>
      <c r="N30" s="604">
        <v>28</v>
      </c>
      <c r="O30" s="561"/>
      <c r="P30" s="527"/>
      <c r="Q30" s="527"/>
      <c r="R30" s="527"/>
      <c r="S30" s="527"/>
      <c r="T30" s="527"/>
      <c r="U30" s="527"/>
      <c r="V30" s="527"/>
      <c r="W30" s="527"/>
      <c r="X30" s="527"/>
      <c r="Y30" s="562"/>
      <c r="AA30" s="575">
        <v>28</v>
      </c>
      <c r="AB30" s="561">
        <f>IF(ISNUMBER(System!$C31),PlotData!B31+SensA!$E$2* $AF$1*B30,PlotData!$CB$3)</f>
        <v>5</v>
      </c>
      <c r="AC30" s="527">
        <f>IF(ISNUMBER(System!$C31),PlotData!C31+SensA!$E$2* $AF$1*C30,PlotData!$CB$3)</f>
        <v>5</v>
      </c>
      <c r="AD30" s="527">
        <f>IF(ISNUMBER(System!$C31),PlotData!D31+SensA!$E$2* $AF$1*D30,PlotData!$CB$3)</f>
        <v>5</v>
      </c>
      <c r="AE30" s="527">
        <f>IF(ISNUMBER(System!$C31),PlotData!E31+SensA!$E$2* $AF$1*E30,PlotData!$CB$3)</f>
        <v>5</v>
      </c>
      <c r="AF30" s="527">
        <f>IF(ISNUMBER(System!$C31),PlotData!F31+SensA!$E$2* $AF$1*F30,PlotData!$CB$3)</f>
        <v>5</v>
      </c>
      <c r="AG30" s="527">
        <f>IF(ISNUMBER(System!$C31),PlotData!G31+SensA!$E$2* $AF$1*G30,PlotData!$CB$3)</f>
        <v>5</v>
      </c>
      <c r="AH30" s="527">
        <f>IF(ISNUMBER(System!$C31),PlotData!H31+SensA!$E$2* $AF$1*H30,PlotData!$CB$3)</f>
        <v>5</v>
      </c>
      <c r="AI30" s="527">
        <f>IF(ISNUMBER(System!$C31),PlotData!I31+SensA!$E$2* $AF$1*I30,PlotData!$CB$3)</f>
        <v>5</v>
      </c>
      <c r="AJ30" s="527">
        <f>IF(ISNUMBER(System!$C31),PlotData!J31+SensA!$E$2* $AF$1*J30,PlotData!$CB$3)</f>
        <v>5</v>
      </c>
      <c r="AK30" s="527">
        <f>IF(ISNUMBER(System!$C31),PlotData!K31+SensA!$E$2* $AF$1*K30,PlotData!$CB$3)</f>
        <v>5</v>
      </c>
      <c r="AL30" s="562">
        <f>IF(ISNUMBER(System!$C31),PlotData!L31+SensA!$E$2* $AF$1*L30,PlotData!$CB$3)</f>
        <v>5</v>
      </c>
      <c r="AM30" s="602">
        <f>IF(ISNUMBER(System!$C31),PlotData!L31,PlotData!$CB$3)</f>
        <v>5</v>
      </c>
      <c r="AN30" s="527">
        <f>IF(ISNUMBER(System!$C31),PlotData!B31,PlotData!$CB$3)</f>
        <v>5</v>
      </c>
      <c r="AO30" s="444">
        <f>IF(ISNUMBER(System!$C31),AB30,PlotData!$CB$3)</f>
        <v>5</v>
      </c>
      <c r="AQ30" s="575">
        <v>28</v>
      </c>
      <c r="AR30" s="561">
        <f>IF(ISNUMBER(System!$C31),PlotData!O31+ SensA!$E$2*$AF$1*O30,PlotData!$CB$4)</f>
        <v>5</v>
      </c>
      <c r="AS30" s="527">
        <f>IF(ISNUMBER(System!$C31),PlotData!P31+ SensA!$E$2*$AF$1*P30,PlotData!$CB$4)</f>
        <v>5</v>
      </c>
      <c r="AT30" s="527">
        <f>IF(ISNUMBER(System!$C31),PlotData!Q31+ SensA!$E$2*$AF$1*Q30,PlotData!$CB$4)</f>
        <v>5</v>
      </c>
      <c r="AU30" s="527">
        <f>IF(ISNUMBER(System!$C31),PlotData!R31+ SensA!$E$2*$AF$1*R30,PlotData!$CB$4)</f>
        <v>5</v>
      </c>
      <c r="AV30" s="527">
        <f>IF(ISNUMBER(System!$C31),PlotData!S31+ SensA!$E$2*$AF$1*S30,PlotData!$CB$4)</f>
        <v>5</v>
      </c>
      <c r="AW30" s="527">
        <f>IF(ISNUMBER(System!$C31),PlotData!T31+ SensA!$E$2*$AF$1*T30,PlotData!$CB$4)</f>
        <v>5</v>
      </c>
      <c r="AX30" s="527">
        <f>IF(ISNUMBER(System!$C31),PlotData!U31+ SensA!$E$2*$AF$1*U30,PlotData!$CB$4)</f>
        <v>5</v>
      </c>
      <c r="AY30" s="527">
        <f>IF(ISNUMBER(System!$C31),PlotData!V31+ SensA!$E$2*$AF$1*V30,PlotData!$CB$4)</f>
        <v>5</v>
      </c>
      <c r="AZ30" s="527">
        <f>IF(ISNUMBER(System!$C31),PlotData!W31+ SensA!$E$2*$AF$1*W30,PlotData!$CB$4)</f>
        <v>5</v>
      </c>
      <c r="BA30" s="527">
        <f>IF(ISNUMBER(System!$C31),PlotData!X31+ SensA!$E$2*$AF$1*X30,PlotData!$CB$4)</f>
        <v>5</v>
      </c>
      <c r="BB30" s="562">
        <f>IF(ISNUMBER(System!$C31),PlotData!Y31+ SensA!$E$2*$AF$1*Y30,PlotData!$CB$4)</f>
        <v>5</v>
      </c>
      <c r="BC30" s="602">
        <f>IF(ISNUMBER(System!$C31),PlotData!Y31, PlotData!CB$4)</f>
        <v>5</v>
      </c>
      <c r="BD30" s="527">
        <f>IF(ISNUMBER(System!$C31),PlotData!O31, PlotData!$CB$4)</f>
        <v>5</v>
      </c>
      <c r="BE30" s="562">
        <f>IF(ISNUMBER(System!$C31), AR30,PlotData!$CB$4)</f>
        <v>5</v>
      </c>
    </row>
    <row r="31" spans="1:57" x14ac:dyDescent="0.25">
      <c r="A31" s="604">
        <v>29</v>
      </c>
      <c r="B31" s="561"/>
      <c r="C31" s="527"/>
      <c r="D31" s="527"/>
      <c r="E31" s="527"/>
      <c r="F31" s="527"/>
      <c r="G31" s="527"/>
      <c r="H31" s="527"/>
      <c r="I31" s="527"/>
      <c r="J31" s="527"/>
      <c r="K31" s="527"/>
      <c r="L31" s="562"/>
      <c r="N31" s="604">
        <v>29</v>
      </c>
      <c r="O31" s="561"/>
      <c r="P31" s="527"/>
      <c r="Q31" s="527"/>
      <c r="R31" s="527"/>
      <c r="S31" s="527"/>
      <c r="T31" s="527"/>
      <c r="U31" s="527"/>
      <c r="V31" s="527"/>
      <c r="W31" s="527"/>
      <c r="X31" s="527"/>
      <c r="Y31" s="562"/>
      <c r="AA31" s="575">
        <v>29</v>
      </c>
      <c r="AB31" s="561">
        <f>IF(ISNUMBER(System!$C32),PlotData!B32+SensA!$E$2* $AF$1*B31,PlotData!$CB$3)</f>
        <v>5</v>
      </c>
      <c r="AC31" s="527">
        <f>IF(ISNUMBER(System!$C32),PlotData!C32+SensA!$E$2* $AF$1*C31,PlotData!$CB$3)</f>
        <v>5</v>
      </c>
      <c r="AD31" s="527">
        <f>IF(ISNUMBER(System!$C32),PlotData!D32+SensA!$E$2* $AF$1*D31,PlotData!$CB$3)</f>
        <v>5</v>
      </c>
      <c r="AE31" s="527">
        <f>IF(ISNUMBER(System!$C32),PlotData!E32+SensA!$E$2* $AF$1*E31,PlotData!$CB$3)</f>
        <v>5</v>
      </c>
      <c r="AF31" s="527">
        <f>IF(ISNUMBER(System!$C32),PlotData!F32+SensA!$E$2* $AF$1*F31,PlotData!$CB$3)</f>
        <v>5</v>
      </c>
      <c r="AG31" s="527">
        <f>IF(ISNUMBER(System!$C32),PlotData!G32+SensA!$E$2* $AF$1*G31,PlotData!$CB$3)</f>
        <v>5</v>
      </c>
      <c r="AH31" s="527">
        <f>IF(ISNUMBER(System!$C32),PlotData!H32+SensA!$E$2* $AF$1*H31,PlotData!$CB$3)</f>
        <v>5</v>
      </c>
      <c r="AI31" s="527">
        <f>IF(ISNUMBER(System!$C32),PlotData!I32+SensA!$E$2* $AF$1*I31,PlotData!$CB$3)</f>
        <v>5</v>
      </c>
      <c r="AJ31" s="527">
        <f>IF(ISNUMBER(System!$C32),PlotData!J32+SensA!$E$2* $AF$1*J31,PlotData!$CB$3)</f>
        <v>5</v>
      </c>
      <c r="AK31" s="527">
        <f>IF(ISNUMBER(System!$C32),PlotData!K32+SensA!$E$2* $AF$1*K31,PlotData!$CB$3)</f>
        <v>5</v>
      </c>
      <c r="AL31" s="562">
        <f>IF(ISNUMBER(System!$C32),PlotData!L32+SensA!$E$2* $AF$1*L31,PlotData!$CB$3)</f>
        <v>5</v>
      </c>
      <c r="AM31" s="602">
        <f>IF(ISNUMBER(System!$C32),PlotData!L32,PlotData!$CB$3)</f>
        <v>5</v>
      </c>
      <c r="AN31" s="527">
        <f>IF(ISNUMBER(System!$C32),PlotData!B32,PlotData!$CB$3)</f>
        <v>5</v>
      </c>
      <c r="AO31" s="444">
        <f>IF(ISNUMBER(System!$C32),AB31,PlotData!$CB$3)</f>
        <v>5</v>
      </c>
      <c r="AQ31" s="575">
        <v>29</v>
      </c>
      <c r="AR31" s="561">
        <f>IF(ISNUMBER(System!$C32),PlotData!O32+ SensA!$E$2*$AF$1*O31,PlotData!$CB$4)</f>
        <v>5</v>
      </c>
      <c r="AS31" s="527">
        <f>IF(ISNUMBER(System!$C32),PlotData!P32+ SensA!$E$2*$AF$1*P31,PlotData!$CB$4)</f>
        <v>5</v>
      </c>
      <c r="AT31" s="527">
        <f>IF(ISNUMBER(System!$C32),PlotData!Q32+ SensA!$E$2*$AF$1*Q31,PlotData!$CB$4)</f>
        <v>5</v>
      </c>
      <c r="AU31" s="527">
        <f>IF(ISNUMBER(System!$C32),PlotData!R32+ SensA!$E$2*$AF$1*R31,PlotData!$CB$4)</f>
        <v>5</v>
      </c>
      <c r="AV31" s="527">
        <f>IF(ISNUMBER(System!$C32),PlotData!S32+ SensA!$E$2*$AF$1*S31,PlotData!$CB$4)</f>
        <v>5</v>
      </c>
      <c r="AW31" s="527">
        <f>IF(ISNUMBER(System!$C32),PlotData!T32+ SensA!$E$2*$AF$1*T31,PlotData!$CB$4)</f>
        <v>5</v>
      </c>
      <c r="AX31" s="527">
        <f>IF(ISNUMBER(System!$C32),PlotData!U32+ SensA!$E$2*$AF$1*U31,PlotData!$CB$4)</f>
        <v>5</v>
      </c>
      <c r="AY31" s="527">
        <f>IF(ISNUMBER(System!$C32),PlotData!V32+ SensA!$E$2*$AF$1*V31,PlotData!$CB$4)</f>
        <v>5</v>
      </c>
      <c r="AZ31" s="527">
        <f>IF(ISNUMBER(System!$C32),PlotData!W32+ SensA!$E$2*$AF$1*W31,PlotData!$CB$4)</f>
        <v>5</v>
      </c>
      <c r="BA31" s="527">
        <f>IF(ISNUMBER(System!$C32),PlotData!X32+ SensA!$E$2*$AF$1*X31,PlotData!$CB$4)</f>
        <v>5</v>
      </c>
      <c r="BB31" s="562">
        <f>IF(ISNUMBER(System!$C32),PlotData!Y32+ SensA!$E$2*$AF$1*Y31,PlotData!$CB$4)</f>
        <v>5</v>
      </c>
      <c r="BC31" s="602">
        <f>IF(ISNUMBER(System!$C32),PlotData!Y32, PlotData!CB$4)</f>
        <v>5</v>
      </c>
      <c r="BD31" s="527">
        <f>IF(ISNUMBER(System!$C32),PlotData!O32, PlotData!$CB$4)</f>
        <v>5</v>
      </c>
      <c r="BE31" s="562">
        <f>IF(ISNUMBER(System!$C32), AR31,PlotData!$CB$4)</f>
        <v>5</v>
      </c>
    </row>
    <row r="32" spans="1:57" x14ac:dyDescent="0.25">
      <c r="A32" s="604">
        <v>30</v>
      </c>
      <c r="B32" s="561"/>
      <c r="C32" s="527"/>
      <c r="D32" s="527"/>
      <c r="E32" s="527"/>
      <c r="F32" s="527"/>
      <c r="G32" s="527"/>
      <c r="H32" s="527"/>
      <c r="I32" s="527"/>
      <c r="J32" s="527"/>
      <c r="K32" s="527"/>
      <c r="L32" s="562"/>
      <c r="N32" s="604">
        <v>30</v>
      </c>
      <c r="O32" s="561"/>
      <c r="P32" s="527"/>
      <c r="Q32" s="527"/>
      <c r="R32" s="527"/>
      <c r="S32" s="527"/>
      <c r="T32" s="527"/>
      <c r="U32" s="527"/>
      <c r="V32" s="527"/>
      <c r="W32" s="527"/>
      <c r="X32" s="527"/>
      <c r="Y32" s="562"/>
      <c r="AA32" s="575">
        <v>30</v>
      </c>
      <c r="AB32" s="561">
        <f>IF(ISNUMBER(System!$C33),PlotData!B33+SensA!$E$2* $AF$1*B32,PlotData!$CB$3)</f>
        <v>5</v>
      </c>
      <c r="AC32" s="527">
        <f>IF(ISNUMBER(System!$C33),PlotData!C33+SensA!$E$2* $AF$1*C32,PlotData!$CB$3)</f>
        <v>5</v>
      </c>
      <c r="AD32" s="527">
        <f>IF(ISNUMBER(System!$C33),PlotData!D33+SensA!$E$2* $AF$1*D32,PlotData!$CB$3)</f>
        <v>5</v>
      </c>
      <c r="AE32" s="527">
        <f>IF(ISNUMBER(System!$C33),PlotData!E33+SensA!$E$2* $AF$1*E32,PlotData!$CB$3)</f>
        <v>5</v>
      </c>
      <c r="AF32" s="527">
        <f>IF(ISNUMBER(System!$C33),PlotData!F33+SensA!$E$2* $AF$1*F32,PlotData!$CB$3)</f>
        <v>5</v>
      </c>
      <c r="AG32" s="527">
        <f>IF(ISNUMBER(System!$C33),PlotData!G33+SensA!$E$2* $AF$1*G32,PlotData!$CB$3)</f>
        <v>5</v>
      </c>
      <c r="AH32" s="527">
        <f>IF(ISNUMBER(System!$C33),PlotData!H33+SensA!$E$2* $AF$1*H32,PlotData!$CB$3)</f>
        <v>5</v>
      </c>
      <c r="AI32" s="527">
        <f>IF(ISNUMBER(System!$C33),PlotData!I33+SensA!$E$2* $AF$1*I32,PlotData!$CB$3)</f>
        <v>5</v>
      </c>
      <c r="AJ32" s="527">
        <f>IF(ISNUMBER(System!$C33),PlotData!J33+SensA!$E$2* $AF$1*J32,PlotData!$CB$3)</f>
        <v>5</v>
      </c>
      <c r="AK32" s="527">
        <f>IF(ISNUMBER(System!$C33),PlotData!K33+SensA!$E$2* $AF$1*K32,PlotData!$CB$3)</f>
        <v>5</v>
      </c>
      <c r="AL32" s="562">
        <f>IF(ISNUMBER(System!$C33),PlotData!L33+SensA!$E$2* $AF$1*L32,PlotData!$CB$3)</f>
        <v>5</v>
      </c>
      <c r="AM32" s="602">
        <f>IF(ISNUMBER(System!$C33),PlotData!L33,PlotData!$CB$3)</f>
        <v>5</v>
      </c>
      <c r="AN32" s="527">
        <f>IF(ISNUMBER(System!$C33),PlotData!B33,PlotData!$CB$3)</f>
        <v>5</v>
      </c>
      <c r="AO32" s="444">
        <f>IF(ISNUMBER(System!$C33),AB32,PlotData!$CB$3)</f>
        <v>5</v>
      </c>
      <c r="AQ32" s="575">
        <v>30</v>
      </c>
      <c r="AR32" s="561">
        <f>IF(ISNUMBER(System!$C33),PlotData!O33+ SensA!$E$2*$AF$1*O32,PlotData!$CB$4)</f>
        <v>5</v>
      </c>
      <c r="AS32" s="527">
        <f>IF(ISNUMBER(System!$C33),PlotData!P33+ SensA!$E$2*$AF$1*P32,PlotData!$CB$4)</f>
        <v>5</v>
      </c>
      <c r="AT32" s="527">
        <f>IF(ISNUMBER(System!$C33),PlotData!Q33+ SensA!$E$2*$AF$1*Q32,PlotData!$CB$4)</f>
        <v>5</v>
      </c>
      <c r="AU32" s="527">
        <f>IF(ISNUMBER(System!$C33),PlotData!R33+ SensA!$E$2*$AF$1*R32,PlotData!$CB$4)</f>
        <v>5</v>
      </c>
      <c r="AV32" s="527">
        <f>IF(ISNUMBER(System!$C33),PlotData!S33+ SensA!$E$2*$AF$1*S32,PlotData!$CB$4)</f>
        <v>5</v>
      </c>
      <c r="AW32" s="527">
        <f>IF(ISNUMBER(System!$C33),PlotData!T33+ SensA!$E$2*$AF$1*T32,PlotData!$CB$4)</f>
        <v>5</v>
      </c>
      <c r="AX32" s="527">
        <f>IF(ISNUMBER(System!$C33),PlotData!U33+ SensA!$E$2*$AF$1*U32,PlotData!$CB$4)</f>
        <v>5</v>
      </c>
      <c r="AY32" s="527">
        <f>IF(ISNUMBER(System!$C33),PlotData!V33+ SensA!$E$2*$AF$1*V32,PlotData!$CB$4)</f>
        <v>5</v>
      </c>
      <c r="AZ32" s="527">
        <f>IF(ISNUMBER(System!$C33),PlotData!W33+ SensA!$E$2*$AF$1*W32,PlotData!$CB$4)</f>
        <v>5</v>
      </c>
      <c r="BA32" s="527">
        <f>IF(ISNUMBER(System!$C33),PlotData!X33+ SensA!$E$2*$AF$1*X32,PlotData!$CB$4)</f>
        <v>5</v>
      </c>
      <c r="BB32" s="562">
        <f>IF(ISNUMBER(System!$C33),PlotData!Y33+ SensA!$E$2*$AF$1*Y32,PlotData!$CB$4)</f>
        <v>5</v>
      </c>
      <c r="BC32" s="602">
        <f>IF(ISNUMBER(System!$C33),PlotData!Y33, PlotData!CB$4)</f>
        <v>5</v>
      </c>
      <c r="BD32" s="527">
        <f>IF(ISNUMBER(System!$C33),PlotData!O33, PlotData!$CB$4)</f>
        <v>5</v>
      </c>
      <c r="BE32" s="562">
        <f>IF(ISNUMBER(System!$C33), AR32,PlotData!$CB$4)</f>
        <v>5</v>
      </c>
    </row>
    <row r="33" spans="1:57" x14ac:dyDescent="0.25">
      <c r="A33" s="604">
        <v>31</v>
      </c>
      <c r="B33" s="561"/>
      <c r="C33" s="527"/>
      <c r="D33" s="527"/>
      <c r="E33" s="527"/>
      <c r="F33" s="527"/>
      <c r="G33" s="527"/>
      <c r="H33" s="527"/>
      <c r="I33" s="527"/>
      <c r="J33" s="527"/>
      <c r="K33" s="527"/>
      <c r="L33" s="562"/>
      <c r="N33" s="604">
        <v>31</v>
      </c>
      <c r="O33" s="561"/>
      <c r="P33" s="527"/>
      <c r="Q33" s="527"/>
      <c r="R33" s="527"/>
      <c r="S33" s="527"/>
      <c r="T33" s="527"/>
      <c r="U33" s="527"/>
      <c r="V33" s="527"/>
      <c r="W33" s="527"/>
      <c r="X33" s="527"/>
      <c r="Y33" s="562"/>
      <c r="AA33" s="575">
        <v>31</v>
      </c>
      <c r="AB33" s="561">
        <f>IF(ISNUMBER(System!$C34),PlotData!B34+SensA!$E$2* $AF$1*B33,PlotData!$CB$3)</f>
        <v>5</v>
      </c>
      <c r="AC33" s="527">
        <f>IF(ISNUMBER(System!$C34),PlotData!C34+SensA!$E$2* $AF$1*C33,PlotData!$CB$3)</f>
        <v>5</v>
      </c>
      <c r="AD33" s="527">
        <f>IF(ISNUMBER(System!$C34),PlotData!D34+SensA!$E$2* $AF$1*D33,PlotData!$CB$3)</f>
        <v>5</v>
      </c>
      <c r="AE33" s="527">
        <f>IF(ISNUMBER(System!$C34),PlotData!E34+SensA!$E$2* $AF$1*E33,PlotData!$CB$3)</f>
        <v>5</v>
      </c>
      <c r="AF33" s="527">
        <f>IF(ISNUMBER(System!$C34),PlotData!F34+SensA!$E$2* $AF$1*F33,PlotData!$CB$3)</f>
        <v>5</v>
      </c>
      <c r="AG33" s="527">
        <f>IF(ISNUMBER(System!$C34),PlotData!G34+SensA!$E$2* $AF$1*G33,PlotData!$CB$3)</f>
        <v>5</v>
      </c>
      <c r="AH33" s="527">
        <f>IF(ISNUMBER(System!$C34),PlotData!H34+SensA!$E$2* $AF$1*H33,PlotData!$CB$3)</f>
        <v>5</v>
      </c>
      <c r="AI33" s="527">
        <f>IF(ISNUMBER(System!$C34),PlotData!I34+SensA!$E$2* $AF$1*I33,PlotData!$CB$3)</f>
        <v>5</v>
      </c>
      <c r="AJ33" s="527">
        <f>IF(ISNUMBER(System!$C34),PlotData!J34+SensA!$E$2* $AF$1*J33,PlotData!$CB$3)</f>
        <v>5</v>
      </c>
      <c r="AK33" s="527">
        <f>IF(ISNUMBER(System!$C34),PlotData!K34+SensA!$E$2* $AF$1*K33,PlotData!$CB$3)</f>
        <v>5</v>
      </c>
      <c r="AL33" s="562">
        <f>IF(ISNUMBER(System!$C34),PlotData!L34+SensA!$E$2* $AF$1*L33,PlotData!$CB$3)</f>
        <v>5</v>
      </c>
      <c r="AM33" s="602">
        <f>IF(ISNUMBER(System!$C34),PlotData!L34,PlotData!$CB$3)</f>
        <v>5</v>
      </c>
      <c r="AN33" s="527">
        <f>IF(ISNUMBER(System!$C34),PlotData!B34,PlotData!$CB$3)</f>
        <v>5</v>
      </c>
      <c r="AO33" s="444">
        <f>IF(ISNUMBER(System!$C34),AB33,PlotData!$CB$3)</f>
        <v>5</v>
      </c>
      <c r="AQ33" s="575">
        <v>31</v>
      </c>
      <c r="AR33" s="561">
        <f>IF(ISNUMBER(System!$C34),PlotData!O34+ SensA!$E$2*$AF$1*O33,PlotData!$CB$4)</f>
        <v>5</v>
      </c>
      <c r="AS33" s="527">
        <f>IF(ISNUMBER(System!$C34),PlotData!P34+ SensA!$E$2*$AF$1*P33,PlotData!$CB$4)</f>
        <v>5</v>
      </c>
      <c r="AT33" s="527">
        <f>IF(ISNUMBER(System!$C34),PlotData!Q34+ SensA!$E$2*$AF$1*Q33,PlotData!$CB$4)</f>
        <v>5</v>
      </c>
      <c r="AU33" s="527">
        <f>IF(ISNUMBER(System!$C34),PlotData!R34+ SensA!$E$2*$AF$1*R33,PlotData!$CB$4)</f>
        <v>5</v>
      </c>
      <c r="AV33" s="527">
        <f>IF(ISNUMBER(System!$C34),PlotData!S34+ SensA!$E$2*$AF$1*S33,PlotData!$CB$4)</f>
        <v>5</v>
      </c>
      <c r="AW33" s="527">
        <f>IF(ISNUMBER(System!$C34),PlotData!T34+ SensA!$E$2*$AF$1*T33,PlotData!$CB$4)</f>
        <v>5</v>
      </c>
      <c r="AX33" s="527">
        <f>IF(ISNUMBER(System!$C34),PlotData!U34+ SensA!$E$2*$AF$1*U33,PlotData!$CB$4)</f>
        <v>5</v>
      </c>
      <c r="AY33" s="527">
        <f>IF(ISNUMBER(System!$C34),PlotData!V34+ SensA!$E$2*$AF$1*V33,PlotData!$CB$4)</f>
        <v>5</v>
      </c>
      <c r="AZ33" s="527">
        <f>IF(ISNUMBER(System!$C34),PlotData!W34+ SensA!$E$2*$AF$1*W33,PlotData!$CB$4)</f>
        <v>5</v>
      </c>
      <c r="BA33" s="527">
        <f>IF(ISNUMBER(System!$C34),PlotData!X34+ SensA!$E$2*$AF$1*X33,PlotData!$CB$4)</f>
        <v>5</v>
      </c>
      <c r="BB33" s="562">
        <f>IF(ISNUMBER(System!$C34),PlotData!Y34+ SensA!$E$2*$AF$1*Y33,PlotData!$CB$4)</f>
        <v>5</v>
      </c>
      <c r="BC33" s="602">
        <f>IF(ISNUMBER(System!$C34),PlotData!Y34, PlotData!CB$4)</f>
        <v>5</v>
      </c>
      <c r="BD33" s="527">
        <f>IF(ISNUMBER(System!$C34),PlotData!O34, PlotData!$CB$4)</f>
        <v>5</v>
      </c>
      <c r="BE33" s="562">
        <f>IF(ISNUMBER(System!$C34), AR33,PlotData!$CB$4)</f>
        <v>5</v>
      </c>
    </row>
    <row r="34" spans="1:57" x14ac:dyDescent="0.25">
      <c r="A34" s="604">
        <v>32</v>
      </c>
      <c r="B34" s="561"/>
      <c r="C34" s="527"/>
      <c r="D34" s="527"/>
      <c r="E34" s="527"/>
      <c r="F34" s="527"/>
      <c r="G34" s="527"/>
      <c r="H34" s="527"/>
      <c r="I34" s="527"/>
      <c r="J34" s="527"/>
      <c r="K34" s="527"/>
      <c r="L34" s="562"/>
      <c r="N34" s="604">
        <v>32</v>
      </c>
      <c r="O34" s="561"/>
      <c r="P34" s="527"/>
      <c r="Q34" s="527"/>
      <c r="R34" s="527"/>
      <c r="S34" s="527"/>
      <c r="T34" s="527"/>
      <c r="U34" s="527"/>
      <c r="V34" s="527"/>
      <c r="W34" s="527"/>
      <c r="X34" s="527"/>
      <c r="Y34" s="562"/>
      <c r="AA34" s="575">
        <v>32</v>
      </c>
      <c r="AB34" s="561">
        <f>IF(ISNUMBER(System!$C35),PlotData!B35+SensA!$E$2* $AF$1*B34,PlotData!$CB$3)</f>
        <v>5</v>
      </c>
      <c r="AC34" s="527">
        <f>IF(ISNUMBER(System!$C35),PlotData!C35+SensA!$E$2* $AF$1*C34,PlotData!$CB$3)</f>
        <v>5</v>
      </c>
      <c r="AD34" s="527">
        <f>IF(ISNUMBER(System!$C35),PlotData!D35+SensA!$E$2* $AF$1*D34,PlotData!$CB$3)</f>
        <v>5</v>
      </c>
      <c r="AE34" s="527">
        <f>IF(ISNUMBER(System!$C35),PlotData!E35+SensA!$E$2* $AF$1*E34,PlotData!$CB$3)</f>
        <v>5</v>
      </c>
      <c r="AF34" s="527">
        <f>IF(ISNUMBER(System!$C35),PlotData!F35+SensA!$E$2* $AF$1*F34,PlotData!$CB$3)</f>
        <v>5</v>
      </c>
      <c r="AG34" s="527">
        <f>IF(ISNUMBER(System!$C35),PlotData!G35+SensA!$E$2* $AF$1*G34,PlotData!$CB$3)</f>
        <v>5</v>
      </c>
      <c r="AH34" s="527">
        <f>IF(ISNUMBER(System!$C35),PlotData!H35+SensA!$E$2* $AF$1*H34,PlotData!$CB$3)</f>
        <v>5</v>
      </c>
      <c r="AI34" s="527">
        <f>IF(ISNUMBER(System!$C35),PlotData!I35+SensA!$E$2* $AF$1*I34,PlotData!$CB$3)</f>
        <v>5</v>
      </c>
      <c r="AJ34" s="527">
        <f>IF(ISNUMBER(System!$C35),PlotData!J35+SensA!$E$2* $AF$1*J34,PlotData!$CB$3)</f>
        <v>5</v>
      </c>
      <c r="AK34" s="527">
        <f>IF(ISNUMBER(System!$C35),PlotData!K35+SensA!$E$2* $AF$1*K34,PlotData!$CB$3)</f>
        <v>5</v>
      </c>
      <c r="AL34" s="562">
        <f>IF(ISNUMBER(System!$C35),PlotData!L35+SensA!$E$2* $AF$1*L34,PlotData!$CB$3)</f>
        <v>5</v>
      </c>
      <c r="AM34" s="602">
        <f>IF(ISNUMBER(System!$C35),PlotData!L35,PlotData!$CB$3)</f>
        <v>5</v>
      </c>
      <c r="AN34" s="527">
        <f>IF(ISNUMBER(System!$C35),PlotData!B35,PlotData!$CB$3)</f>
        <v>5</v>
      </c>
      <c r="AO34" s="444">
        <f>IF(ISNUMBER(System!$C35),AB34,PlotData!$CB$3)</f>
        <v>5</v>
      </c>
      <c r="AQ34" s="575">
        <v>32</v>
      </c>
      <c r="AR34" s="561">
        <f>IF(ISNUMBER(System!$C35),PlotData!O35+ SensA!$E$2*$AF$1*O34,PlotData!$CB$4)</f>
        <v>5</v>
      </c>
      <c r="AS34" s="527">
        <f>IF(ISNUMBER(System!$C35),PlotData!P35+ SensA!$E$2*$AF$1*P34,PlotData!$CB$4)</f>
        <v>5</v>
      </c>
      <c r="AT34" s="527">
        <f>IF(ISNUMBER(System!$C35),PlotData!Q35+ SensA!$E$2*$AF$1*Q34,PlotData!$CB$4)</f>
        <v>5</v>
      </c>
      <c r="AU34" s="527">
        <f>IF(ISNUMBER(System!$C35),PlotData!R35+ SensA!$E$2*$AF$1*R34,PlotData!$CB$4)</f>
        <v>5</v>
      </c>
      <c r="AV34" s="527">
        <f>IF(ISNUMBER(System!$C35),PlotData!S35+ SensA!$E$2*$AF$1*S34,PlotData!$CB$4)</f>
        <v>5</v>
      </c>
      <c r="AW34" s="527">
        <f>IF(ISNUMBER(System!$C35),PlotData!T35+ SensA!$E$2*$AF$1*T34,PlotData!$CB$4)</f>
        <v>5</v>
      </c>
      <c r="AX34" s="527">
        <f>IF(ISNUMBER(System!$C35),PlotData!U35+ SensA!$E$2*$AF$1*U34,PlotData!$CB$4)</f>
        <v>5</v>
      </c>
      <c r="AY34" s="527">
        <f>IF(ISNUMBER(System!$C35),PlotData!V35+ SensA!$E$2*$AF$1*V34,PlotData!$CB$4)</f>
        <v>5</v>
      </c>
      <c r="AZ34" s="527">
        <f>IF(ISNUMBER(System!$C35),PlotData!W35+ SensA!$E$2*$AF$1*W34,PlotData!$CB$4)</f>
        <v>5</v>
      </c>
      <c r="BA34" s="527">
        <f>IF(ISNUMBER(System!$C35),PlotData!X35+ SensA!$E$2*$AF$1*X34,PlotData!$CB$4)</f>
        <v>5</v>
      </c>
      <c r="BB34" s="562">
        <f>IF(ISNUMBER(System!$C35),PlotData!Y35+ SensA!$E$2*$AF$1*Y34,PlotData!$CB$4)</f>
        <v>5</v>
      </c>
      <c r="BC34" s="602">
        <f>IF(ISNUMBER(System!$C35),PlotData!Y35, PlotData!CB$4)</f>
        <v>5</v>
      </c>
      <c r="BD34" s="527">
        <f>IF(ISNUMBER(System!$C35),PlotData!O35, PlotData!$CB$4)</f>
        <v>5</v>
      </c>
      <c r="BE34" s="562">
        <f>IF(ISNUMBER(System!$C35), AR34,PlotData!$CB$4)</f>
        <v>5</v>
      </c>
    </row>
    <row r="35" spans="1:57" x14ac:dyDescent="0.25">
      <c r="A35" s="604">
        <v>33</v>
      </c>
      <c r="B35" s="561"/>
      <c r="C35" s="527"/>
      <c r="D35" s="527"/>
      <c r="E35" s="527"/>
      <c r="F35" s="527"/>
      <c r="G35" s="527"/>
      <c r="H35" s="527"/>
      <c r="I35" s="527"/>
      <c r="J35" s="527"/>
      <c r="K35" s="527"/>
      <c r="L35" s="562"/>
      <c r="N35" s="604">
        <v>33</v>
      </c>
      <c r="O35" s="561"/>
      <c r="P35" s="527"/>
      <c r="Q35" s="527"/>
      <c r="R35" s="527"/>
      <c r="S35" s="527"/>
      <c r="T35" s="527"/>
      <c r="U35" s="527"/>
      <c r="V35" s="527"/>
      <c r="W35" s="527"/>
      <c r="X35" s="527"/>
      <c r="Y35" s="562"/>
      <c r="AA35" s="575">
        <v>33</v>
      </c>
      <c r="AB35" s="561">
        <f>IF(ISNUMBER(System!$C36),PlotData!B36+SensA!$E$2* $AF$1*B35,PlotData!$CB$3)</f>
        <v>5</v>
      </c>
      <c r="AC35" s="527">
        <f>IF(ISNUMBER(System!$C36),PlotData!C36+SensA!$E$2* $AF$1*C35,PlotData!$CB$3)</f>
        <v>5</v>
      </c>
      <c r="AD35" s="527">
        <f>IF(ISNUMBER(System!$C36),PlotData!D36+SensA!$E$2* $AF$1*D35,PlotData!$CB$3)</f>
        <v>5</v>
      </c>
      <c r="AE35" s="527">
        <f>IF(ISNUMBER(System!$C36),PlotData!E36+SensA!$E$2* $AF$1*E35,PlotData!$CB$3)</f>
        <v>5</v>
      </c>
      <c r="AF35" s="527">
        <f>IF(ISNUMBER(System!$C36),PlotData!F36+SensA!$E$2* $AF$1*F35,PlotData!$CB$3)</f>
        <v>5</v>
      </c>
      <c r="AG35" s="527">
        <f>IF(ISNUMBER(System!$C36),PlotData!G36+SensA!$E$2* $AF$1*G35,PlotData!$CB$3)</f>
        <v>5</v>
      </c>
      <c r="AH35" s="527">
        <f>IF(ISNUMBER(System!$C36),PlotData!H36+SensA!$E$2* $AF$1*H35,PlotData!$CB$3)</f>
        <v>5</v>
      </c>
      <c r="AI35" s="527">
        <f>IF(ISNUMBER(System!$C36),PlotData!I36+SensA!$E$2* $AF$1*I35,PlotData!$CB$3)</f>
        <v>5</v>
      </c>
      <c r="AJ35" s="527">
        <f>IF(ISNUMBER(System!$C36),PlotData!J36+SensA!$E$2* $AF$1*J35,PlotData!$CB$3)</f>
        <v>5</v>
      </c>
      <c r="AK35" s="527">
        <f>IF(ISNUMBER(System!$C36),PlotData!K36+SensA!$E$2* $AF$1*K35,PlotData!$CB$3)</f>
        <v>5</v>
      </c>
      <c r="AL35" s="562">
        <f>IF(ISNUMBER(System!$C36),PlotData!L36+SensA!$E$2* $AF$1*L35,PlotData!$CB$3)</f>
        <v>5</v>
      </c>
      <c r="AM35" s="602">
        <f>IF(ISNUMBER(System!$C36),PlotData!L36,PlotData!$CB$3)</f>
        <v>5</v>
      </c>
      <c r="AN35" s="527">
        <f>IF(ISNUMBER(System!$C36),PlotData!B36,PlotData!$CB$3)</f>
        <v>5</v>
      </c>
      <c r="AO35" s="444">
        <f>IF(ISNUMBER(System!$C36),AB35,PlotData!$CB$3)</f>
        <v>5</v>
      </c>
      <c r="AQ35" s="575">
        <v>33</v>
      </c>
      <c r="AR35" s="561">
        <f>IF(ISNUMBER(System!$C36),PlotData!O36+ SensA!$E$2*$AF$1*O35,PlotData!$CB$4)</f>
        <v>5</v>
      </c>
      <c r="AS35" s="527">
        <f>IF(ISNUMBER(System!$C36),PlotData!P36+ SensA!$E$2*$AF$1*P35,PlotData!$CB$4)</f>
        <v>5</v>
      </c>
      <c r="AT35" s="527">
        <f>IF(ISNUMBER(System!$C36),PlotData!Q36+ SensA!$E$2*$AF$1*Q35,PlotData!$CB$4)</f>
        <v>5</v>
      </c>
      <c r="AU35" s="527">
        <f>IF(ISNUMBER(System!$C36),PlotData!R36+ SensA!$E$2*$AF$1*R35,PlotData!$CB$4)</f>
        <v>5</v>
      </c>
      <c r="AV35" s="527">
        <f>IF(ISNUMBER(System!$C36),PlotData!S36+ SensA!$E$2*$AF$1*S35,PlotData!$CB$4)</f>
        <v>5</v>
      </c>
      <c r="AW35" s="527">
        <f>IF(ISNUMBER(System!$C36),PlotData!T36+ SensA!$E$2*$AF$1*T35,PlotData!$CB$4)</f>
        <v>5</v>
      </c>
      <c r="AX35" s="527">
        <f>IF(ISNUMBER(System!$C36),PlotData!U36+ SensA!$E$2*$AF$1*U35,PlotData!$CB$4)</f>
        <v>5</v>
      </c>
      <c r="AY35" s="527">
        <f>IF(ISNUMBER(System!$C36),PlotData!V36+ SensA!$E$2*$AF$1*V35,PlotData!$CB$4)</f>
        <v>5</v>
      </c>
      <c r="AZ35" s="527">
        <f>IF(ISNUMBER(System!$C36),PlotData!W36+ SensA!$E$2*$AF$1*W35,PlotData!$CB$4)</f>
        <v>5</v>
      </c>
      <c r="BA35" s="527">
        <f>IF(ISNUMBER(System!$C36),PlotData!X36+ SensA!$E$2*$AF$1*X35,PlotData!$CB$4)</f>
        <v>5</v>
      </c>
      <c r="BB35" s="562">
        <f>IF(ISNUMBER(System!$C36),PlotData!Y36+ SensA!$E$2*$AF$1*Y35,PlotData!$CB$4)</f>
        <v>5</v>
      </c>
      <c r="BC35" s="602">
        <f>IF(ISNUMBER(System!$C36),PlotData!Y36, PlotData!CB$4)</f>
        <v>5</v>
      </c>
      <c r="BD35" s="527">
        <f>IF(ISNUMBER(System!$C36),PlotData!O36, PlotData!$CB$4)</f>
        <v>5</v>
      </c>
      <c r="BE35" s="562">
        <f>IF(ISNUMBER(System!$C36), AR35,PlotData!$CB$4)</f>
        <v>5</v>
      </c>
    </row>
    <row r="36" spans="1:57" x14ac:dyDescent="0.25">
      <c r="A36" s="604">
        <v>34</v>
      </c>
      <c r="B36" s="561"/>
      <c r="C36" s="527"/>
      <c r="D36" s="527"/>
      <c r="E36" s="527"/>
      <c r="F36" s="527"/>
      <c r="G36" s="527"/>
      <c r="H36" s="527"/>
      <c r="I36" s="527"/>
      <c r="J36" s="527"/>
      <c r="K36" s="527"/>
      <c r="L36" s="562"/>
      <c r="N36" s="604">
        <v>34</v>
      </c>
      <c r="O36" s="561"/>
      <c r="P36" s="527"/>
      <c r="Q36" s="527"/>
      <c r="R36" s="527"/>
      <c r="S36" s="527"/>
      <c r="T36" s="527"/>
      <c r="U36" s="527"/>
      <c r="V36" s="527"/>
      <c r="W36" s="527"/>
      <c r="X36" s="527"/>
      <c r="Y36" s="562"/>
      <c r="AA36" s="575">
        <v>34</v>
      </c>
      <c r="AB36" s="561">
        <f>IF(ISNUMBER(System!$C37),PlotData!B37+SensA!$E$2* $AF$1*B36,PlotData!$CB$3)</f>
        <v>5</v>
      </c>
      <c r="AC36" s="527">
        <f>IF(ISNUMBER(System!$C37),PlotData!C37+SensA!$E$2* $AF$1*C36,PlotData!$CB$3)</f>
        <v>5</v>
      </c>
      <c r="AD36" s="527">
        <f>IF(ISNUMBER(System!$C37),PlotData!D37+SensA!$E$2* $AF$1*D36,PlotData!$CB$3)</f>
        <v>5</v>
      </c>
      <c r="AE36" s="527">
        <f>IF(ISNUMBER(System!$C37),PlotData!E37+SensA!$E$2* $AF$1*E36,PlotData!$CB$3)</f>
        <v>5</v>
      </c>
      <c r="AF36" s="527">
        <f>IF(ISNUMBER(System!$C37),PlotData!F37+SensA!$E$2* $AF$1*F36,PlotData!$CB$3)</f>
        <v>5</v>
      </c>
      <c r="AG36" s="527">
        <f>IF(ISNUMBER(System!$C37),PlotData!G37+SensA!$E$2* $AF$1*G36,PlotData!$CB$3)</f>
        <v>5</v>
      </c>
      <c r="AH36" s="527">
        <f>IF(ISNUMBER(System!$C37),PlotData!H37+SensA!$E$2* $AF$1*H36,PlotData!$CB$3)</f>
        <v>5</v>
      </c>
      <c r="AI36" s="527">
        <f>IF(ISNUMBER(System!$C37),PlotData!I37+SensA!$E$2* $AF$1*I36,PlotData!$CB$3)</f>
        <v>5</v>
      </c>
      <c r="AJ36" s="527">
        <f>IF(ISNUMBER(System!$C37),PlotData!J37+SensA!$E$2* $AF$1*J36,PlotData!$CB$3)</f>
        <v>5</v>
      </c>
      <c r="AK36" s="527">
        <f>IF(ISNUMBER(System!$C37),PlotData!K37+SensA!$E$2* $AF$1*K36,PlotData!$CB$3)</f>
        <v>5</v>
      </c>
      <c r="AL36" s="562">
        <f>IF(ISNUMBER(System!$C37),PlotData!L37+SensA!$E$2* $AF$1*L36,PlotData!$CB$3)</f>
        <v>5</v>
      </c>
      <c r="AM36" s="602">
        <f>IF(ISNUMBER(System!$C37),PlotData!L37,PlotData!$CB$3)</f>
        <v>5</v>
      </c>
      <c r="AN36" s="527">
        <f>IF(ISNUMBER(System!$C37),PlotData!B37,PlotData!$CB$3)</f>
        <v>5</v>
      </c>
      <c r="AO36" s="444">
        <f>IF(ISNUMBER(System!$C37),AB36,PlotData!$CB$3)</f>
        <v>5</v>
      </c>
      <c r="AQ36" s="575">
        <v>34</v>
      </c>
      <c r="AR36" s="561">
        <f>IF(ISNUMBER(System!$C37),PlotData!O37+ SensA!$E$2*$AF$1*O36,PlotData!$CB$4)</f>
        <v>5</v>
      </c>
      <c r="AS36" s="527">
        <f>IF(ISNUMBER(System!$C37),PlotData!P37+ SensA!$E$2*$AF$1*P36,PlotData!$CB$4)</f>
        <v>5</v>
      </c>
      <c r="AT36" s="527">
        <f>IF(ISNUMBER(System!$C37),PlotData!Q37+ SensA!$E$2*$AF$1*Q36,PlotData!$CB$4)</f>
        <v>5</v>
      </c>
      <c r="AU36" s="527">
        <f>IF(ISNUMBER(System!$C37),PlotData!R37+ SensA!$E$2*$AF$1*R36,PlotData!$CB$4)</f>
        <v>5</v>
      </c>
      <c r="AV36" s="527">
        <f>IF(ISNUMBER(System!$C37),PlotData!S37+ SensA!$E$2*$AF$1*S36,PlotData!$CB$4)</f>
        <v>5</v>
      </c>
      <c r="AW36" s="527">
        <f>IF(ISNUMBER(System!$C37),PlotData!T37+ SensA!$E$2*$AF$1*T36,PlotData!$CB$4)</f>
        <v>5</v>
      </c>
      <c r="AX36" s="527">
        <f>IF(ISNUMBER(System!$C37),PlotData!U37+ SensA!$E$2*$AF$1*U36,PlotData!$CB$4)</f>
        <v>5</v>
      </c>
      <c r="AY36" s="527">
        <f>IF(ISNUMBER(System!$C37),PlotData!V37+ SensA!$E$2*$AF$1*V36,PlotData!$CB$4)</f>
        <v>5</v>
      </c>
      <c r="AZ36" s="527">
        <f>IF(ISNUMBER(System!$C37),PlotData!W37+ SensA!$E$2*$AF$1*W36,PlotData!$CB$4)</f>
        <v>5</v>
      </c>
      <c r="BA36" s="527">
        <f>IF(ISNUMBER(System!$C37),PlotData!X37+ SensA!$E$2*$AF$1*X36,PlotData!$CB$4)</f>
        <v>5</v>
      </c>
      <c r="BB36" s="562">
        <f>IF(ISNUMBER(System!$C37),PlotData!Y37+ SensA!$E$2*$AF$1*Y36,PlotData!$CB$4)</f>
        <v>5</v>
      </c>
      <c r="BC36" s="602">
        <f>IF(ISNUMBER(System!$C37),PlotData!Y37, PlotData!CB$4)</f>
        <v>5</v>
      </c>
      <c r="BD36" s="527">
        <f>IF(ISNUMBER(System!$C37),PlotData!O37, PlotData!$CB$4)</f>
        <v>5</v>
      </c>
      <c r="BE36" s="562">
        <f>IF(ISNUMBER(System!$C37), AR36,PlotData!$CB$4)</f>
        <v>5</v>
      </c>
    </row>
    <row r="37" spans="1:57" x14ac:dyDescent="0.25">
      <c r="A37" s="604">
        <v>35</v>
      </c>
      <c r="B37" s="561"/>
      <c r="C37" s="527"/>
      <c r="D37" s="527"/>
      <c r="E37" s="527"/>
      <c r="F37" s="527"/>
      <c r="G37" s="527"/>
      <c r="H37" s="527"/>
      <c r="I37" s="527"/>
      <c r="J37" s="527"/>
      <c r="K37" s="527"/>
      <c r="L37" s="562"/>
      <c r="N37" s="604">
        <v>35</v>
      </c>
      <c r="O37" s="561"/>
      <c r="P37" s="527"/>
      <c r="Q37" s="527"/>
      <c r="R37" s="527"/>
      <c r="S37" s="527"/>
      <c r="T37" s="527"/>
      <c r="U37" s="527"/>
      <c r="V37" s="527"/>
      <c r="W37" s="527"/>
      <c r="X37" s="527"/>
      <c r="Y37" s="562"/>
      <c r="AA37" s="575">
        <v>35</v>
      </c>
      <c r="AB37" s="561">
        <f>IF(ISNUMBER(System!$C38),PlotData!B38+SensA!$E$2* $AF$1*B37,PlotData!$CB$3)</f>
        <v>5</v>
      </c>
      <c r="AC37" s="527">
        <f>IF(ISNUMBER(System!$C38),PlotData!C38+SensA!$E$2* $AF$1*C37,PlotData!$CB$3)</f>
        <v>5</v>
      </c>
      <c r="AD37" s="527">
        <f>IF(ISNUMBER(System!$C38),PlotData!D38+SensA!$E$2* $AF$1*D37,PlotData!$CB$3)</f>
        <v>5</v>
      </c>
      <c r="AE37" s="527">
        <f>IF(ISNUMBER(System!$C38),PlotData!E38+SensA!$E$2* $AF$1*E37,PlotData!$CB$3)</f>
        <v>5</v>
      </c>
      <c r="AF37" s="527">
        <f>IF(ISNUMBER(System!$C38),PlotData!F38+SensA!$E$2* $AF$1*F37,PlotData!$CB$3)</f>
        <v>5</v>
      </c>
      <c r="AG37" s="527">
        <f>IF(ISNUMBER(System!$C38),PlotData!G38+SensA!$E$2* $AF$1*G37,PlotData!$CB$3)</f>
        <v>5</v>
      </c>
      <c r="AH37" s="527">
        <f>IF(ISNUMBER(System!$C38),PlotData!H38+SensA!$E$2* $AF$1*H37,PlotData!$CB$3)</f>
        <v>5</v>
      </c>
      <c r="AI37" s="527">
        <f>IF(ISNUMBER(System!$C38),PlotData!I38+SensA!$E$2* $AF$1*I37,PlotData!$CB$3)</f>
        <v>5</v>
      </c>
      <c r="AJ37" s="527">
        <f>IF(ISNUMBER(System!$C38),PlotData!J38+SensA!$E$2* $AF$1*J37,PlotData!$CB$3)</f>
        <v>5</v>
      </c>
      <c r="AK37" s="527">
        <f>IF(ISNUMBER(System!$C38),PlotData!K38+SensA!$E$2* $AF$1*K37,PlotData!$CB$3)</f>
        <v>5</v>
      </c>
      <c r="AL37" s="562">
        <f>IF(ISNUMBER(System!$C38),PlotData!L38+SensA!$E$2* $AF$1*L37,PlotData!$CB$3)</f>
        <v>5</v>
      </c>
      <c r="AM37" s="602">
        <f>IF(ISNUMBER(System!$C38),PlotData!L38,PlotData!$CB$3)</f>
        <v>5</v>
      </c>
      <c r="AN37" s="527">
        <f>IF(ISNUMBER(System!$C38),PlotData!B38,PlotData!$CB$3)</f>
        <v>5</v>
      </c>
      <c r="AO37" s="444">
        <f>IF(ISNUMBER(System!$C38),AB37,PlotData!$CB$3)</f>
        <v>5</v>
      </c>
      <c r="AQ37" s="575">
        <v>35</v>
      </c>
      <c r="AR37" s="561">
        <f>IF(ISNUMBER(System!$C38),PlotData!O38+ SensA!$E$2*$AF$1*O37,PlotData!$CB$4)</f>
        <v>5</v>
      </c>
      <c r="AS37" s="527">
        <f>IF(ISNUMBER(System!$C38),PlotData!P38+ SensA!$E$2*$AF$1*P37,PlotData!$CB$4)</f>
        <v>5</v>
      </c>
      <c r="AT37" s="527">
        <f>IF(ISNUMBER(System!$C38),PlotData!Q38+ SensA!$E$2*$AF$1*Q37,PlotData!$CB$4)</f>
        <v>5</v>
      </c>
      <c r="AU37" s="527">
        <f>IF(ISNUMBER(System!$C38),PlotData!R38+ SensA!$E$2*$AF$1*R37,PlotData!$CB$4)</f>
        <v>5</v>
      </c>
      <c r="AV37" s="527">
        <f>IF(ISNUMBER(System!$C38),PlotData!S38+ SensA!$E$2*$AF$1*S37,PlotData!$CB$4)</f>
        <v>5</v>
      </c>
      <c r="AW37" s="527">
        <f>IF(ISNUMBER(System!$C38),PlotData!T38+ SensA!$E$2*$AF$1*T37,PlotData!$CB$4)</f>
        <v>5</v>
      </c>
      <c r="AX37" s="527">
        <f>IF(ISNUMBER(System!$C38),PlotData!U38+ SensA!$E$2*$AF$1*U37,PlotData!$CB$4)</f>
        <v>5</v>
      </c>
      <c r="AY37" s="527">
        <f>IF(ISNUMBER(System!$C38),PlotData!V38+ SensA!$E$2*$AF$1*V37,PlotData!$CB$4)</f>
        <v>5</v>
      </c>
      <c r="AZ37" s="527">
        <f>IF(ISNUMBER(System!$C38),PlotData!W38+ SensA!$E$2*$AF$1*W37,PlotData!$CB$4)</f>
        <v>5</v>
      </c>
      <c r="BA37" s="527">
        <f>IF(ISNUMBER(System!$C38),PlotData!X38+ SensA!$E$2*$AF$1*X37,PlotData!$CB$4)</f>
        <v>5</v>
      </c>
      <c r="BB37" s="562">
        <f>IF(ISNUMBER(System!$C38),PlotData!Y38+ SensA!$E$2*$AF$1*Y37,PlotData!$CB$4)</f>
        <v>5</v>
      </c>
      <c r="BC37" s="602">
        <f>IF(ISNUMBER(System!$C38),PlotData!Y38, PlotData!CB$4)</f>
        <v>5</v>
      </c>
      <c r="BD37" s="527">
        <f>IF(ISNUMBER(System!$C38),PlotData!O38, PlotData!$CB$4)</f>
        <v>5</v>
      </c>
      <c r="BE37" s="562">
        <f>IF(ISNUMBER(System!$C38), AR37,PlotData!$CB$4)</f>
        <v>5</v>
      </c>
    </row>
    <row r="38" spans="1:57" x14ac:dyDescent="0.25">
      <c r="A38" s="604">
        <v>36</v>
      </c>
      <c r="B38" s="561"/>
      <c r="C38" s="527"/>
      <c r="D38" s="527"/>
      <c r="E38" s="527"/>
      <c r="F38" s="527"/>
      <c r="G38" s="527"/>
      <c r="H38" s="527"/>
      <c r="I38" s="527"/>
      <c r="J38" s="527"/>
      <c r="K38" s="527"/>
      <c r="L38" s="562"/>
      <c r="N38" s="604">
        <v>36</v>
      </c>
      <c r="O38" s="561"/>
      <c r="P38" s="527"/>
      <c r="Q38" s="527"/>
      <c r="R38" s="527"/>
      <c r="S38" s="527"/>
      <c r="T38" s="527"/>
      <c r="U38" s="527"/>
      <c r="V38" s="527"/>
      <c r="W38" s="527"/>
      <c r="X38" s="527"/>
      <c r="Y38" s="562"/>
      <c r="AA38" s="575">
        <v>36</v>
      </c>
      <c r="AB38" s="561">
        <f>IF(ISNUMBER(System!$C39),PlotData!B39+SensA!$E$2* $AF$1*B38,PlotData!$CB$3)</f>
        <v>5</v>
      </c>
      <c r="AC38" s="527">
        <f>IF(ISNUMBER(System!$C39),PlotData!C39+SensA!$E$2* $AF$1*C38,PlotData!$CB$3)</f>
        <v>5</v>
      </c>
      <c r="AD38" s="527">
        <f>IF(ISNUMBER(System!$C39),PlotData!D39+SensA!$E$2* $AF$1*D38,PlotData!$CB$3)</f>
        <v>5</v>
      </c>
      <c r="AE38" s="527">
        <f>IF(ISNUMBER(System!$C39),PlotData!E39+SensA!$E$2* $AF$1*E38,PlotData!$CB$3)</f>
        <v>5</v>
      </c>
      <c r="AF38" s="527">
        <f>IF(ISNUMBER(System!$C39),PlotData!F39+SensA!$E$2* $AF$1*F38,PlotData!$CB$3)</f>
        <v>5</v>
      </c>
      <c r="AG38" s="527">
        <f>IF(ISNUMBER(System!$C39),PlotData!G39+SensA!$E$2* $AF$1*G38,PlotData!$CB$3)</f>
        <v>5</v>
      </c>
      <c r="AH38" s="527">
        <f>IF(ISNUMBER(System!$C39),PlotData!H39+SensA!$E$2* $AF$1*H38,PlotData!$CB$3)</f>
        <v>5</v>
      </c>
      <c r="AI38" s="527">
        <f>IF(ISNUMBER(System!$C39),PlotData!I39+SensA!$E$2* $AF$1*I38,PlotData!$CB$3)</f>
        <v>5</v>
      </c>
      <c r="AJ38" s="527">
        <f>IF(ISNUMBER(System!$C39),PlotData!J39+SensA!$E$2* $AF$1*J38,PlotData!$CB$3)</f>
        <v>5</v>
      </c>
      <c r="AK38" s="527">
        <f>IF(ISNUMBER(System!$C39),PlotData!K39+SensA!$E$2* $AF$1*K38,PlotData!$CB$3)</f>
        <v>5</v>
      </c>
      <c r="AL38" s="562">
        <f>IF(ISNUMBER(System!$C39),PlotData!L39+SensA!$E$2* $AF$1*L38,PlotData!$CB$3)</f>
        <v>5</v>
      </c>
      <c r="AM38" s="602">
        <f>IF(ISNUMBER(System!$C39),PlotData!L39,PlotData!$CB$3)</f>
        <v>5</v>
      </c>
      <c r="AN38" s="527">
        <f>IF(ISNUMBER(System!$C39),PlotData!B39,PlotData!$CB$3)</f>
        <v>5</v>
      </c>
      <c r="AO38" s="444">
        <f>IF(ISNUMBER(System!$C39),AB38,PlotData!$CB$3)</f>
        <v>5</v>
      </c>
      <c r="AQ38" s="575">
        <v>36</v>
      </c>
      <c r="AR38" s="561">
        <f>IF(ISNUMBER(System!$C39),PlotData!O39+ SensA!$E$2*$AF$1*O38,PlotData!$CB$4)</f>
        <v>5</v>
      </c>
      <c r="AS38" s="527">
        <f>IF(ISNUMBER(System!$C39),PlotData!P39+ SensA!$E$2*$AF$1*P38,PlotData!$CB$4)</f>
        <v>5</v>
      </c>
      <c r="AT38" s="527">
        <f>IF(ISNUMBER(System!$C39),PlotData!Q39+ SensA!$E$2*$AF$1*Q38,PlotData!$CB$4)</f>
        <v>5</v>
      </c>
      <c r="AU38" s="527">
        <f>IF(ISNUMBER(System!$C39),PlotData!R39+ SensA!$E$2*$AF$1*R38,PlotData!$CB$4)</f>
        <v>5</v>
      </c>
      <c r="AV38" s="527">
        <f>IF(ISNUMBER(System!$C39),PlotData!S39+ SensA!$E$2*$AF$1*S38,PlotData!$CB$4)</f>
        <v>5</v>
      </c>
      <c r="AW38" s="527">
        <f>IF(ISNUMBER(System!$C39),PlotData!T39+ SensA!$E$2*$AF$1*T38,PlotData!$CB$4)</f>
        <v>5</v>
      </c>
      <c r="AX38" s="527">
        <f>IF(ISNUMBER(System!$C39),PlotData!U39+ SensA!$E$2*$AF$1*U38,PlotData!$CB$4)</f>
        <v>5</v>
      </c>
      <c r="AY38" s="527">
        <f>IF(ISNUMBER(System!$C39),PlotData!V39+ SensA!$E$2*$AF$1*V38,PlotData!$CB$4)</f>
        <v>5</v>
      </c>
      <c r="AZ38" s="527">
        <f>IF(ISNUMBER(System!$C39),PlotData!W39+ SensA!$E$2*$AF$1*W38,PlotData!$CB$4)</f>
        <v>5</v>
      </c>
      <c r="BA38" s="527">
        <f>IF(ISNUMBER(System!$C39),PlotData!X39+ SensA!$E$2*$AF$1*X38,PlotData!$CB$4)</f>
        <v>5</v>
      </c>
      <c r="BB38" s="562">
        <f>IF(ISNUMBER(System!$C39),PlotData!Y39+ SensA!$E$2*$AF$1*Y38,PlotData!$CB$4)</f>
        <v>5</v>
      </c>
      <c r="BC38" s="602">
        <f>IF(ISNUMBER(System!$C39),PlotData!Y39, PlotData!CB$4)</f>
        <v>5</v>
      </c>
      <c r="BD38" s="527">
        <f>IF(ISNUMBER(System!$C39),PlotData!O39, PlotData!$CB$4)</f>
        <v>5</v>
      </c>
      <c r="BE38" s="562">
        <f>IF(ISNUMBER(System!$C39), AR38,PlotData!$CB$4)</f>
        <v>5</v>
      </c>
    </row>
    <row r="39" spans="1:57" x14ac:dyDescent="0.25">
      <c r="A39" s="604">
        <v>37</v>
      </c>
      <c r="B39" s="561"/>
      <c r="C39" s="527"/>
      <c r="D39" s="527"/>
      <c r="E39" s="527"/>
      <c r="F39" s="527"/>
      <c r="G39" s="527"/>
      <c r="H39" s="527"/>
      <c r="I39" s="527"/>
      <c r="J39" s="527"/>
      <c r="K39" s="527"/>
      <c r="L39" s="562"/>
      <c r="N39" s="604">
        <v>37</v>
      </c>
      <c r="O39" s="561"/>
      <c r="P39" s="527"/>
      <c r="Q39" s="527"/>
      <c r="R39" s="527"/>
      <c r="S39" s="527"/>
      <c r="T39" s="527"/>
      <c r="U39" s="527"/>
      <c r="V39" s="527"/>
      <c r="W39" s="527"/>
      <c r="X39" s="527"/>
      <c r="Y39" s="562"/>
      <c r="AA39" s="575">
        <v>37</v>
      </c>
      <c r="AB39" s="561">
        <f>IF(ISNUMBER(System!$C40),PlotData!B40+SensA!$E$2* $AF$1*B39,PlotData!$CB$3)</f>
        <v>5</v>
      </c>
      <c r="AC39" s="527">
        <f>IF(ISNUMBER(System!$C40),PlotData!C40+SensA!$E$2* $AF$1*C39,PlotData!$CB$3)</f>
        <v>5</v>
      </c>
      <c r="AD39" s="527">
        <f>IF(ISNUMBER(System!$C40),PlotData!D40+SensA!$E$2* $AF$1*D39,PlotData!$CB$3)</f>
        <v>5</v>
      </c>
      <c r="AE39" s="527">
        <f>IF(ISNUMBER(System!$C40),PlotData!E40+SensA!$E$2* $AF$1*E39,PlotData!$CB$3)</f>
        <v>5</v>
      </c>
      <c r="AF39" s="527">
        <f>IF(ISNUMBER(System!$C40),PlotData!F40+SensA!$E$2* $AF$1*F39,PlotData!$CB$3)</f>
        <v>5</v>
      </c>
      <c r="AG39" s="527">
        <f>IF(ISNUMBER(System!$C40),PlotData!G40+SensA!$E$2* $AF$1*G39,PlotData!$CB$3)</f>
        <v>5</v>
      </c>
      <c r="AH39" s="527">
        <f>IF(ISNUMBER(System!$C40),PlotData!H40+SensA!$E$2* $AF$1*H39,PlotData!$CB$3)</f>
        <v>5</v>
      </c>
      <c r="AI39" s="527">
        <f>IF(ISNUMBER(System!$C40),PlotData!I40+SensA!$E$2* $AF$1*I39,PlotData!$CB$3)</f>
        <v>5</v>
      </c>
      <c r="AJ39" s="527">
        <f>IF(ISNUMBER(System!$C40),PlotData!J40+SensA!$E$2* $AF$1*J39,PlotData!$CB$3)</f>
        <v>5</v>
      </c>
      <c r="AK39" s="527">
        <f>IF(ISNUMBER(System!$C40),PlotData!K40+SensA!$E$2* $AF$1*K39,PlotData!$CB$3)</f>
        <v>5</v>
      </c>
      <c r="AL39" s="562">
        <f>IF(ISNUMBER(System!$C40),PlotData!L40+SensA!$E$2* $AF$1*L39,PlotData!$CB$3)</f>
        <v>5</v>
      </c>
      <c r="AM39" s="602">
        <f>IF(ISNUMBER(System!$C40),PlotData!L40,PlotData!$CB$3)</f>
        <v>5</v>
      </c>
      <c r="AN39" s="527">
        <f>IF(ISNUMBER(System!$C40),PlotData!B40,PlotData!$CB$3)</f>
        <v>5</v>
      </c>
      <c r="AO39" s="444">
        <f>IF(ISNUMBER(System!$C40),AB39,PlotData!$CB$3)</f>
        <v>5</v>
      </c>
      <c r="AQ39" s="575">
        <v>37</v>
      </c>
      <c r="AR39" s="561">
        <f>IF(ISNUMBER(System!$C40),PlotData!O40+ SensA!$E$2*$AF$1*O39,PlotData!$CB$4)</f>
        <v>5</v>
      </c>
      <c r="AS39" s="527">
        <f>IF(ISNUMBER(System!$C40),PlotData!P40+ SensA!$E$2*$AF$1*P39,PlotData!$CB$4)</f>
        <v>5</v>
      </c>
      <c r="AT39" s="527">
        <f>IF(ISNUMBER(System!$C40),PlotData!Q40+ SensA!$E$2*$AF$1*Q39,PlotData!$CB$4)</f>
        <v>5</v>
      </c>
      <c r="AU39" s="527">
        <f>IF(ISNUMBER(System!$C40),PlotData!R40+ SensA!$E$2*$AF$1*R39,PlotData!$CB$4)</f>
        <v>5</v>
      </c>
      <c r="AV39" s="527">
        <f>IF(ISNUMBER(System!$C40),PlotData!S40+ SensA!$E$2*$AF$1*S39,PlotData!$CB$4)</f>
        <v>5</v>
      </c>
      <c r="AW39" s="527">
        <f>IF(ISNUMBER(System!$C40),PlotData!T40+ SensA!$E$2*$AF$1*T39,PlotData!$CB$4)</f>
        <v>5</v>
      </c>
      <c r="AX39" s="527">
        <f>IF(ISNUMBER(System!$C40),PlotData!U40+ SensA!$E$2*$AF$1*U39,PlotData!$CB$4)</f>
        <v>5</v>
      </c>
      <c r="AY39" s="527">
        <f>IF(ISNUMBER(System!$C40),PlotData!V40+ SensA!$E$2*$AF$1*V39,PlotData!$CB$4)</f>
        <v>5</v>
      </c>
      <c r="AZ39" s="527">
        <f>IF(ISNUMBER(System!$C40),PlotData!W40+ SensA!$E$2*$AF$1*W39,PlotData!$CB$4)</f>
        <v>5</v>
      </c>
      <c r="BA39" s="527">
        <f>IF(ISNUMBER(System!$C40),PlotData!X40+ SensA!$E$2*$AF$1*X39,PlotData!$CB$4)</f>
        <v>5</v>
      </c>
      <c r="BB39" s="562">
        <f>IF(ISNUMBER(System!$C40),PlotData!Y40+ SensA!$E$2*$AF$1*Y39,PlotData!$CB$4)</f>
        <v>5</v>
      </c>
      <c r="BC39" s="602">
        <f>IF(ISNUMBER(System!$C40),PlotData!Y40, PlotData!CB$4)</f>
        <v>5</v>
      </c>
      <c r="BD39" s="527">
        <f>IF(ISNUMBER(System!$C40),PlotData!O40, PlotData!$CB$4)</f>
        <v>5</v>
      </c>
      <c r="BE39" s="562">
        <f>IF(ISNUMBER(System!$C40), AR39,PlotData!$CB$4)</f>
        <v>5</v>
      </c>
    </row>
    <row r="40" spans="1:57" x14ac:dyDescent="0.25">
      <c r="A40" s="604">
        <v>38</v>
      </c>
      <c r="B40" s="561"/>
      <c r="C40" s="527"/>
      <c r="D40" s="527"/>
      <c r="E40" s="527"/>
      <c r="F40" s="527"/>
      <c r="G40" s="527"/>
      <c r="H40" s="527"/>
      <c r="I40" s="527"/>
      <c r="J40" s="527"/>
      <c r="K40" s="527"/>
      <c r="L40" s="562"/>
      <c r="N40" s="604">
        <v>38</v>
      </c>
      <c r="O40" s="561"/>
      <c r="P40" s="527"/>
      <c r="Q40" s="527"/>
      <c r="R40" s="527"/>
      <c r="S40" s="527"/>
      <c r="T40" s="527"/>
      <c r="U40" s="527"/>
      <c r="V40" s="527"/>
      <c r="W40" s="527"/>
      <c r="X40" s="527"/>
      <c r="Y40" s="562"/>
      <c r="AA40" s="575">
        <v>38</v>
      </c>
      <c r="AB40" s="561">
        <f>IF(ISNUMBER(System!$C41),PlotData!B41+SensA!$E$2* $AF$1*B40,PlotData!$CB$3)</f>
        <v>5</v>
      </c>
      <c r="AC40" s="527">
        <f>IF(ISNUMBER(System!$C41),PlotData!C41+SensA!$E$2* $AF$1*C40,PlotData!$CB$3)</f>
        <v>5</v>
      </c>
      <c r="AD40" s="527">
        <f>IF(ISNUMBER(System!$C41),PlotData!D41+SensA!$E$2* $AF$1*D40,PlotData!$CB$3)</f>
        <v>5</v>
      </c>
      <c r="AE40" s="527">
        <f>IF(ISNUMBER(System!$C41),PlotData!E41+SensA!$E$2* $AF$1*E40,PlotData!$CB$3)</f>
        <v>5</v>
      </c>
      <c r="AF40" s="527">
        <f>IF(ISNUMBER(System!$C41),PlotData!F41+SensA!$E$2* $AF$1*F40,PlotData!$CB$3)</f>
        <v>5</v>
      </c>
      <c r="AG40" s="527">
        <f>IF(ISNUMBER(System!$C41),PlotData!G41+SensA!$E$2* $AF$1*G40,PlotData!$CB$3)</f>
        <v>5</v>
      </c>
      <c r="AH40" s="527">
        <f>IF(ISNUMBER(System!$C41),PlotData!H41+SensA!$E$2* $AF$1*H40,PlotData!$CB$3)</f>
        <v>5</v>
      </c>
      <c r="AI40" s="527">
        <f>IF(ISNUMBER(System!$C41),PlotData!I41+SensA!$E$2* $AF$1*I40,PlotData!$CB$3)</f>
        <v>5</v>
      </c>
      <c r="AJ40" s="527">
        <f>IF(ISNUMBER(System!$C41),PlotData!J41+SensA!$E$2* $AF$1*J40,PlotData!$CB$3)</f>
        <v>5</v>
      </c>
      <c r="AK40" s="527">
        <f>IF(ISNUMBER(System!$C41),PlotData!K41+SensA!$E$2* $AF$1*K40,PlotData!$CB$3)</f>
        <v>5</v>
      </c>
      <c r="AL40" s="562">
        <f>IF(ISNUMBER(System!$C41),PlotData!L41+SensA!$E$2* $AF$1*L40,PlotData!$CB$3)</f>
        <v>5</v>
      </c>
      <c r="AM40" s="602">
        <f>IF(ISNUMBER(System!$C41),PlotData!L41,PlotData!$CB$3)</f>
        <v>5</v>
      </c>
      <c r="AN40" s="527">
        <f>IF(ISNUMBER(System!$C41),PlotData!B41,PlotData!$CB$3)</f>
        <v>5</v>
      </c>
      <c r="AO40" s="444">
        <f>IF(ISNUMBER(System!$C41),AB40,PlotData!$CB$3)</f>
        <v>5</v>
      </c>
      <c r="AQ40" s="575">
        <v>38</v>
      </c>
      <c r="AR40" s="561">
        <f>IF(ISNUMBER(System!$C41),PlotData!O41+ SensA!$E$2*$AF$1*O40,PlotData!$CB$4)</f>
        <v>5</v>
      </c>
      <c r="AS40" s="527">
        <f>IF(ISNUMBER(System!$C41),PlotData!P41+ SensA!$E$2*$AF$1*P40,PlotData!$CB$4)</f>
        <v>5</v>
      </c>
      <c r="AT40" s="527">
        <f>IF(ISNUMBER(System!$C41),PlotData!Q41+ SensA!$E$2*$AF$1*Q40,PlotData!$CB$4)</f>
        <v>5</v>
      </c>
      <c r="AU40" s="527">
        <f>IF(ISNUMBER(System!$C41),PlotData!R41+ SensA!$E$2*$AF$1*R40,PlotData!$CB$4)</f>
        <v>5</v>
      </c>
      <c r="AV40" s="527">
        <f>IF(ISNUMBER(System!$C41),PlotData!S41+ SensA!$E$2*$AF$1*S40,PlotData!$CB$4)</f>
        <v>5</v>
      </c>
      <c r="AW40" s="527">
        <f>IF(ISNUMBER(System!$C41),PlotData!T41+ SensA!$E$2*$AF$1*T40,PlotData!$CB$4)</f>
        <v>5</v>
      </c>
      <c r="AX40" s="527">
        <f>IF(ISNUMBER(System!$C41),PlotData!U41+ SensA!$E$2*$AF$1*U40,PlotData!$CB$4)</f>
        <v>5</v>
      </c>
      <c r="AY40" s="527">
        <f>IF(ISNUMBER(System!$C41),PlotData!V41+ SensA!$E$2*$AF$1*V40,PlotData!$CB$4)</f>
        <v>5</v>
      </c>
      <c r="AZ40" s="527">
        <f>IF(ISNUMBER(System!$C41),PlotData!W41+ SensA!$E$2*$AF$1*W40,PlotData!$CB$4)</f>
        <v>5</v>
      </c>
      <c r="BA40" s="527">
        <f>IF(ISNUMBER(System!$C41),PlotData!X41+ SensA!$E$2*$AF$1*X40,PlotData!$CB$4)</f>
        <v>5</v>
      </c>
      <c r="BB40" s="562">
        <f>IF(ISNUMBER(System!$C41),PlotData!Y41+ SensA!$E$2*$AF$1*Y40,PlotData!$CB$4)</f>
        <v>5</v>
      </c>
      <c r="BC40" s="602">
        <f>IF(ISNUMBER(System!$C41),PlotData!Y41, PlotData!CB$4)</f>
        <v>5</v>
      </c>
      <c r="BD40" s="527">
        <f>IF(ISNUMBER(System!$C41),PlotData!O41, PlotData!$CB$4)</f>
        <v>5</v>
      </c>
      <c r="BE40" s="562">
        <f>IF(ISNUMBER(System!$C41), AR40,PlotData!$CB$4)</f>
        <v>5</v>
      </c>
    </row>
    <row r="41" spans="1:57" x14ac:dyDescent="0.25">
      <c r="A41" s="604">
        <v>39</v>
      </c>
      <c r="B41" s="561"/>
      <c r="C41" s="527"/>
      <c r="D41" s="527"/>
      <c r="E41" s="527"/>
      <c r="F41" s="527"/>
      <c r="G41" s="527"/>
      <c r="H41" s="527"/>
      <c r="I41" s="527"/>
      <c r="J41" s="527"/>
      <c r="K41" s="527"/>
      <c r="L41" s="562"/>
      <c r="N41" s="604">
        <v>39</v>
      </c>
      <c r="O41" s="561"/>
      <c r="P41" s="527"/>
      <c r="Q41" s="527"/>
      <c r="R41" s="527"/>
      <c r="S41" s="527"/>
      <c r="T41" s="527"/>
      <c r="U41" s="527"/>
      <c r="V41" s="527"/>
      <c r="W41" s="527"/>
      <c r="X41" s="527"/>
      <c r="Y41" s="562"/>
      <c r="AA41" s="575">
        <v>39</v>
      </c>
      <c r="AB41" s="561">
        <f>IF(ISNUMBER(System!$C42),PlotData!B42+SensA!$E$2* $AF$1*B41,PlotData!$CB$3)</f>
        <v>5</v>
      </c>
      <c r="AC41" s="527">
        <f>IF(ISNUMBER(System!$C42),PlotData!C42+SensA!$E$2* $AF$1*C41,PlotData!$CB$3)</f>
        <v>5</v>
      </c>
      <c r="AD41" s="527">
        <f>IF(ISNUMBER(System!$C42),PlotData!D42+SensA!$E$2* $AF$1*D41,PlotData!$CB$3)</f>
        <v>5</v>
      </c>
      <c r="AE41" s="527">
        <f>IF(ISNUMBER(System!$C42),PlotData!E42+SensA!$E$2* $AF$1*E41,PlotData!$CB$3)</f>
        <v>5</v>
      </c>
      <c r="AF41" s="527">
        <f>IF(ISNUMBER(System!$C42),PlotData!F42+SensA!$E$2* $AF$1*F41,PlotData!$CB$3)</f>
        <v>5</v>
      </c>
      <c r="AG41" s="527">
        <f>IF(ISNUMBER(System!$C42),PlotData!G42+SensA!$E$2* $AF$1*G41,PlotData!$CB$3)</f>
        <v>5</v>
      </c>
      <c r="AH41" s="527">
        <f>IF(ISNUMBER(System!$C42),PlotData!H42+SensA!$E$2* $AF$1*H41,PlotData!$CB$3)</f>
        <v>5</v>
      </c>
      <c r="AI41" s="527">
        <f>IF(ISNUMBER(System!$C42),PlotData!I42+SensA!$E$2* $AF$1*I41,PlotData!$CB$3)</f>
        <v>5</v>
      </c>
      <c r="AJ41" s="527">
        <f>IF(ISNUMBER(System!$C42),PlotData!J42+SensA!$E$2* $AF$1*J41,PlotData!$CB$3)</f>
        <v>5</v>
      </c>
      <c r="AK41" s="527">
        <f>IF(ISNUMBER(System!$C42),PlotData!K42+SensA!$E$2* $AF$1*K41,PlotData!$CB$3)</f>
        <v>5</v>
      </c>
      <c r="AL41" s="562">
        <f>IF(ISNUMBER(System!$C42),PlotData!L42+SensA!$E$2* $AF$1*L41,PlotData!$CB$3)</f>
        <v>5</v>
      </c>
      <c r="AM41" s="602">
        <f>IF(ISNUMBER(System!$C42),PlotData!L42,PlotData!$CB$3)</f>
        <v>5</v>
      </c>
      <c r="AN41" s="527">
        <f>IF(ISNUMBER(System!$C42),PlotData!B42,PlotData!$CB$3)</f>
        <v>5</v>
      </c>
      <c r="AO41" s="444">
        <f>IF(ISNUMBER(System!$C42),AB41,PlotData!$CB$3)</f>
        <v>5</v>
      </c>
      <c r="AQ41" s="575">
        <v>39</v>
      </c>
      <c r="AR41" s="561">
        <f>IF(ISNUMBER(System!$C42),PlotData!O42+ SensA!$E$2*$AF$1*O41,PlotData!$CB$4)</f>
        <v>5</v>
      </c>
      <c r="AS41" s="527">
        <f>IF(ISNUMBER(System!$C42),PlotData!P42+ SensA!$E$2*$AF$1*P41,PlotData!$CB$4)</f>
        <v>5</v>
      </c>
      <c r="AT41" s="527">
        <f>IF(ISNUMBER(System!$C42),PlotData!Q42+ SensA!$E$2*$AF$1*Q41,PlotData!$CB$4)</f>
        <v>5</v>
      </c>
      <c r="AU41" s="527">
        <f>IF(ISNUMBER(System!$C42),PlotData!R42+ SensA!$E$2*$AF$1*R41,PlotData!$CB$4)</f>
        <v>5</v>
      </c>
      <c r="AV41" s="527">
        <f>IF(ISNUMBER(System!$C42),PlotData!S42+ SensA!$E$2*$AF$1*S41,PlotData!$CB$4)</f>
        <v>5</v>
      </c>
      <c r="AW41" s="527">
        <f>IF(ISNUMBER(System!$C42),PlotData!T42+ SensA!$E$2*$AF$1*T41,PlotData!$CB$4)</f>
        <v>5</v>
      </c>
      <c r="AX41" s="527">
        <f>IF(ISNUMBER(System!$C42),PlotData!U42+ SensA!$E$2*$AF$1*U41,PlotData!$CB$4)</f>
        <v>5</v>
      </c>
      <c r="AY41" s="527">
        <f>IF(ISNUMBER(System!$C42),PlotData!V42+ SensA!$E$2*$AF$1*V41,PlotData!$CB$4)</f>
        <v>5</v>
      </c>
      <c r="AZ41" s="527">
        <f>IF(ISNUMBER(System!$C42),PlotData!W42+ SensA!$E$2*$AF$1*W41,PlotData!$CB$4)</f>
        <v>5</v>
      </c>
      <c r="BA41" s="527">
        <f>IF(ISNUMBER(System!$C42),PlotData!X42+ SensA!$E$2*$AF$1*X41,PlotData!$CB$4)</f>
        <v>5</v>
      </c>
      <c r="BB41" s="562">
        <f>IF(ISNUMBER(System!$C42),PlotData!Y42+ SensA!$E$2*$AF$1*Y41,PlotData!$CB$4)</f>
        <v>5</v>
      </c>
      <c r="BC41" s="602">
        <f>IF(ISNUMBER(System!$C42),PlotData!Y42, PlotData!CB$4)</f>
        <v>5</v>
      </c>
      <c r="BD41" s="527">
        <f>IF(ISNUMBER(System!$C42),PlotData!O42, PlotData!$CB$4)</f>
        <v>5</v>
      </c>
      <c r="BE41" s="562">
        <f>IF(ISNUMBER(System!$C42), AR41,PlotData!$CB$4)</f>
        <v>5</v>
      </c>
    </row>
    <row r="42" spans="1:57" ht="13" thickBot="1" x14ac:dyDescent="0.3">
      <c r="A42" s="605">
        <v>40</v>
      </c>
      <c r="B42" s="504"/>
      <c r="C42" s="500"/>
      <c r="D42" s="500"/>
      <c r="E42" s="500"/>
      <c r="F42" s="500"/>
      <c r="G42" s="500"/>
      <c r="H42" s="500"/>
      <c r="I42" s="500"/>
      <c r="J42" s="500"/>
      <c r="K42" s="500"/>
      <c r="L42" s="501"/>
      <c r="N42" s="605">
        <v>40</v>
      </c>
      <c r="O42" s="504"/>
      <c r="P42" s="500"/>
      <c r="Q42" s="500"/>
      <c r="R42" s="500"/>
      <c r="S42" s="500"/>
      <c r="T42" s="500"/>
      <c r="U42" s="500"/>
      <c r="V42" s="500"/>
      <c r="W42" s="500"/>
      <c r="X42" s="500"/>
      <c r="Y42" s="501"/>
      <c r="AA42" s="587">
        <v>40</v>
      </c>
      <c r="AB42" s="504">
        <f>IF(ISNUMBER(System!$C43),PlotData!B43+SensA!$E$2* $AF$1*B42,PlotData!$CB$3)</f>
        <v>5</v>
      </c>
      <c r="AC42" s="500">
        <f>IF(ISNUMBER(System!$C43),PlotData!C43+SensA!$E$2* $AF$1*C42,PlotData!$CB$3)</f>
        <v>5</v>
      </c>
      <c r="AD42" s="500">
        <f>IF(ISNUMBER(System!$C43),PlotData!D43+SensA!$E$2* $AF$1*D42,PlotData!$CB$3)</f>
        <v>5</v>
      </c>
      <c r="AE42" s="500">
        <f>IF(ISNUMBER(System!$C43),PlotData!E43+SensA!$E$2* $AF$1*E42,PlotData!$CB$3)</f>
        <v>5</v>
      </c>
      <c r="AF42" s="500">
        <f>IF(ISNUMBER(System!$C43),PlotData!F43+SensA!$E$2* $AF$1*F42,PlotData!$CB$3)</f>
        <v>5</v>
      </c>
      <c r="AG42" s="500">
        <f>IF(ISNUMBER(System!$C43),PlotData!G43+SensA!$E$2* $AF$1*G42,PlotData!$CB$3)</f>
        <v>5</v>
      </c>
      <c r="AH42" s="500">
        <f>IF(ISNUMBER(System!$C43),PlotData!H43+SensA!$E$2* $AF$1*H42,PlotData!$CB$3)</f>
        <v>5</v>
      </c>
      <c r="AI42" s="500">
        <f>IF(ISNUMBER(System!$C43),PlotData!I43+SensA!$E$2* $AF$1*I42,PlotData!$CB$3)</f>
        <v>5</v>
      </c>
      <c r="AJ42" s="500">
        <f>IF(ISNUMBER(System!$C43),PlotData!J43+SensA!$E$2* $AF$1*J42,PlotData!$CB$3)</f>
        <v>5</v>
      </c>
      <c r="AK42" s="500">
        <f>IF(ISNUMBER(System!$C43),PlotData!K43+SensA!$E$2* $AF$1*K42,PlotData!$CB$3)</f>
        <v>5</v>
      </c>
      <c r="AL42" s="501">
        <f>IF(ISNUMBER(System!$C43),PlotData!L43+SensA!$E$2* $AF$1*L42,PlotData!$CB$3)</f>
        <v>5</v>
      </c>
      <c r="AM42" s="606">
        <f>IF(ISNUMBER(System!$C43),PlotData!L43,PlotData!$CB$3)</f>
        <v>5</v>
      </c>
      <c r="AN42" s="500">
        <f>IF(ISNUMBER(System!$C43),PlotData!B43,PlotData!$CB$3)</f>
        <v>5</v>
      </c>
      <c r="AO42" s="451">
        <f>IF(ISNUMBER(System!$C43),AB42,PlotData!$CB$3)</f>
        <v>5</v>
      </c>
      <c r="AQ42" s="587">
        <v>40</v>
      </c>
      <c r="AR42" s="504">
        <f>IF(ISNUMBER(System!$C43),PlotData!O43+ SensA!$E$2*$AF$1*O42,PlotData!$CB$4)</f>
        <v>5</v>
      </c>
      <c r="AS42" s="500">
        <f>IF(ISNUMBER(System!$C43),PlotData!P43+ SensA!$E$2*$AF$1*P42,PlotData!$CB$4)</f>
        <v>5</v>
      </c>
      <c r="AT42" s="500">
        <f>IF(ISNUMBER(System!$C43),PlotData!Q43+ SensA!$E$2*$AF$1*Q42,PlotData!$CB$4)</f>
        <v>5</v>
      </c>
      <c r="AU42" s="500">
        <f>IF(ISNUMBER(System!$C43),PlotData!R43+ SensA!$E$2*$AF$1*R42,PlotData!$CB$4)</f>
        <v>5</v>
      </c>
      <c r="AV42" s="500">
        <f>IF(ISNUMBER(System!$C43),PlotData!S43+ SensA!$E$2*$AF$1*S42,PlotData!$CB$4)</f>
        <v>5</v>
      </c>
      <c r="AW42" s="500">
        <f>IF(ISNUMBER(System!$C43),PlotData!T43+ SensA!$E$2*$AF$1*T42,PlotData!$CB$4)</f>
        <v>5</v>
      </c>
      <c r="AX42" s="500">
        <f>IF(ISNUMBER(System!$C43),PlotData!U43+ SensA!$E$2*$AF$1*U42,PlotData!$CB$4)</f>
        <v>5</v>
      </c>
      <c r="AY42" s="500">
        <f>IF(ISNUMBER(System!$C43),PlotData!V43+ SensA!$E$2*$AF$1*V42,PlotData!$CB$4)</f>
        <v>5</v>
      </c>
      <c r="AZ42" s="500">
        <f>IF(ISNUMBER(System!$C43),PlotData!W43+ SensA!$E$2*$AF$1*W42,PlotData!$CB$4)</f>
        <v>5</v>
      </c>
      <c r="BA42" s="500">
        <f>IF(ISNUMBER(System!$C43),PlotData!X43+ SensA!$E$2*$AF$1*X42,PlotData!$CB$4)</f>
        <v>5</v>
      </c>
      <c r="BB42" s="501">
        <f>IF(ISNUMBER(System!$C43),PlotData!Y43+ SensA!$E$2*$AF$1*Y42,PlotData!$CB$4)</f>
        <v>5</v>
      </c>
      <c r="BC42" s="606">
        <f>IF(ISNUMBER(System!$C43),PlotData!Y43, PlotData!CB$4)</f>
        <v>5</v>
      </c>
      <c r="BD42" s="500">
        <f>IF(ISNUMBER(System!$C43),PlotData!O43, PlotData!$CB$4)</f>
        <v>5</v>
      </c>
      <c r="BE42" s="501">
        <f>IF(ISNUMBER(System!$C43), AR42,PlotData!$CB$4)</f>
        <v>5</v>
      </c>
    </row>
    <row r="43" spans="1:57" x14ac:dyDescent="0.25">
      <c r="AR43" s="421"/>
    </row>
    <row r="68" spans="1:36" x14ac:dyDescent="0.25">
      <c r="A68" s="452"/>
      <c r="B68" s="452"/>
      <c r="C68" s="452"/>
      <c r="D68" s="452"/>
      <c r="E68" s="452"/>
      <c r="F68" s="452"/>
      <c r="G68" s="452"/>
      <c r="H68" s="452"/>
      <c r="I68" s="452"/>
      <c r="J68" s="452"/>
      <c r="K68" s="452"/>
      <c r="L68" s="452"/>
      <c r="M68" s="452"/>
      <c r="N68" s="452"/>
      <c r="O68" s="452"/>
      <c r="P68" s="452"/>
      <c r="Q68" s="452"/>
      <c r="R68" s="452"/>
      <c r="S68" s="452"/>
      <c r="T68" s="452"/>
      <c r="U68" s="452"/>
      <c r="V68" s="452"/>
      <c r="W68" s="452"/>
      <c r="X68" s="452"/>
      <c r="Y68" s="452"/>
      <c r="Z68" s="607"/>
      <c r="AA68" s="452"/>
      <c r="AB68" s="452"/>
      <c r="AC68" s="452"/>
      <c r="AD68" s="452"/>
      <c r="AE68" s="452"/>
      <c r="AF68" s="452"/>
      <c r="AG68" s="452"/>
      <c r="AH68" s="452"/>
      <c r="AI68" s="452"/>
      <c r="AJ68" s="452"/>
    </row>
    <row r="69" spans="1:36" x14ac:dyDescent="0.25">
      <c r="A69" s="452"/>
      <c r="B69" s="452"/>
      <c r="C69" s="452"/>
      <c r="D69" s="452"/>
      <c r="E69" s="452"/>
      <c r="F69" s="452"/>
      <c r="G69" s="452"/>
      <c r="H69" s="452"/>
      <c r="I69" s="452"/>
      <c r="J69" s="452"/>
      <c r="K69" s="452"/>
      <c r="L69" s="452"/>
      <c r="M69" s="452"/>
      <c r="N69" s="452"/>
      <c r="O69" s="452"/>
      <c r="P69" s="452"/>
      <c r="Q69" s="452"/>
      <c r="R69" s="452"/>
      <c r="S69" s="452"/>
      <c r="T69" s="452"/>
      <c r="U69" s="452"/>
      <c r="V69" s="452"/>
      <c r="W69" s="452"/>
      <c r="X69" s="452"/>
      <c r="Y69" s="452"/>
      <c r="Z69" s="607"/>
      <c r="AA69" s="452"/>
      <c r="AB69" s="452"/>
      <c r="AC69" s="452"/>
      <c r="AD69" s="452"/>
      <c r="AE69" s="452"/>
      <c r="AF69" s="452"/>
      <c r="AG69" s="452"/>
      <c r="AH69" s="452"/>
      <c r="AI69" s="452"/>
      <c r="AJ69" s="452"/>
    </row>
    <row r="70" spans="1:36" x14ac:dyDescent="0.25">
      <c r="A70" s="452"/>
      <c r="B70" s="452"/>
      <c r="C70" s="452"/>
      <c r="D70" s="452"/>
      <c r="E70" s="452"/>
      <c r="F70" s="452"/>
      <c r="G70" s="452"/>
      <c r="H70" s="452"/>
      <c r="I70" s="452"/>
      <c r="J70" s="452"/>
      <c r="K70" s="452"/>
      <c r="L70" s="452"/>
      <c r="M70" s="452"/>
      <c r="N70" s="452"/>
      <c r="O70" s="452"/>
      <c r="P70" s="452"/>
      <c r="Q70" s="452"/>
      <c r="R70" s="452"/>
      <c r="S70" s="452"/>
      <c r="T70" s="452"/>
      <c r="U70" s="452"/>
      <c r="V70" s="452"/>
      <c r="W70" s="452"/>
      <c r="X70" s="452"/>
      <c r="Y70" s="452"/>
      <c r="Z70" s="607"/>
      <c r="AA70" s="452"/>
      <c r="AB70" s="452"/>
      <c r="AC70" s="452"/>
      <c r="AD70" s="452"/>
      <c r="AE70" s="452"/>
      <c r="AF70" s="452"/>
      <c r="AG70" s="452"/>
      <c r="AH70" s="452"/>
      <c r="AI70" s="452"/>
      <c r="AJ70" s="452"/>
    </row>
    <row r="71" spans="1:36" x14ac:dyDescent="0.25">
      <c r="A71" s="452"/>
      <c r="B71" s="452"/>
      <c r="C71" s="452"/>
      <c r="D71" s="452"/>
      <c r="E71" s="452"/>
      <c r="F71" s="452"/>
      <c r="G71" s="452"/>
      <c r="H71" s="452"/>
      <c r="I71" s="452"/>
      <c r="J71" s="452"/>
      <c r="K71" s="452"/>
      <c r="L71" s="452"/>
      <c r="M71" s="452"/>
      <c r="N71" s="452"/>
      <c r="O71" s="452"/>
      <c r="P71" s="452"/>
      <c r="Q71" s="452"/>
      <c r="R71" s="452"/>
      <c r="S71" s="452"/>
      <c r="T71" s="452"/>
      <c r="U71" s="452"/>
      <c r="V71" s="452"/>
      <c r="W71" s="452"/>
      <c r="X71" s="452"/>
      <c r="Y71" s="452"/>
      <c r="Z71" s="607"/>
      <c r="AA71" s="452"/>
      <c r="AB71" s="452"/>
      <c r="AC71" s="452"/>
      <c r="AD71" s="452"/>
      <c r="AE71" s="452"/>
      <c r="AF71" s="452"/>
      <c r="AG71" s="452"/>
      <c r="AH71" s="452"/>
      <c r="AI71" s="452"/>
      <c r="AJ71" s="452"/>
    </row>
    <row r="72" spans="1:36" x14ac:dyDescent="0.25">
      <c r="A72" s="452"/>
      <c r="B72" s="452"/>
      <c r="C72" s="452"/>
      <c r="D72" s="452"/>
      <c r="E72" s="452"/>
      <c r="F72" s="452"/>
      <c r="G72" s="452"/>
      <c r="H72" s="452"/>
      <c r="I72" s="452"/>
      <c r="J72" s="452"/>
      <c r="K72" s="452"/>
      <c r="L72" s="452"/>
      <c r="M72" s="452"/>
      <c r="N72" s="452"/>
      <c r="O72" s="452"/>
      <c r="P72" s="452"/>
      <c r="Q72" s="452"/>
      <c r="R72" s="452"/>
      <c r="S72" s="452"/>
      <c r="T72" s="452"/>
      <c r="U72" s="452"/>
      <c r="V72" s="452"/>
      <c r="W72" s="452"/>
      <c r="X72" s="452"/>
      <c r="Y72" s="452"/>
      <c r="Z72" s="607"/>
      <c r="AA72" s="452"/>
      <c r="AB72" s="452"/>
      <c r="AC72" s="452"/>
      <c r="AD72" s="452"/>
      <c r="AE72" s="452"/>
      <c r="AF72" s="452"/>
      <c r="AG72" s="452"/>
      <c r="AH72" s="452"/>
      <c r="AI72" s="452"/>
      <c r="AJ72" s="452"/>
    </row>
    <row r="73" spans="1:36" x14ac:dyDescent="0.25">
      <c r="A73" s="452"/>
      <c r="B73" s="590"/>
      <c r="C73" s="452"/>
      <c r="D73" s="452"/>
      <c r="E73" s="452"/>
      <c r="F73" s="452"/>
      <c r="G73" s="452"/>
      <c r="H73" s="452"/>
      <c r="I73" s="452"/>
      <c r="J73" s="452"/>
      <c r="K73" s="452"/>
      <c r="L73" s="452"/>
      <c r="M73" s="452"/>
      <c r="N73" s="452"/>
      <c r="O73" s="452"/>
      <c r="P73" s="452"/>
      <c r="Q73" s="452"/>
      <c r="R73" s="452"/>
      <c r="S73" s="452"/>
      <c r="T73" s="452"/>
      <c r="U73" s="452"/>
      <c r="V73" s="452"/>
      <c r="W73" s="452"/>
      <c r="X73" s="452"/>
      <c r="Y73" s="452"/>
      <c r="Z73" s="607"/>
      <c r="AA73" s="452"/>
      <c r="AB73" s="452"/>
      <c r="AC73" s="452"/>
      <c r="AD73" s="452"/>
      <c r="AE73" s="452"/>
      <c r="AF73" s="452"/>
      <c r="AG73" s="452"/>
      <c r="AH73" s="452"/>
      <c r="AI73" s="452"/>
      <c r="AJ73" s="452"/>
    </row>
    <row r="74" spans="1:36" x14ac:dyDescent="0.25">
      <c r="A74" s="590"/>
      <c r="B74" s="452"/>
      <c r="C74" s="452"/>
      <c r="D74" s="452"/>
      <c r="E74" s="452"/>
      <c r="F74" s="452"/>
      <c r="G74" s="452"/>
      <c r="H74" s="452"/>
      <c r="I74" s="452"/>
      <c r="J74" s="452"/>
      <c r="K74" s="452"/>
      <c r="L74" s="452"/>
      <c r="M74" s="452"/>
      <c r="N74" s="452"/>
      <c r="O74" s="452"/>
      <c r="P74" s="452"/>
      <c r="Q74" s="590"/>
      <c r="R74" s="452"/>
      <c r="S74" s="452"/>
      <c r="T74" s="452"/>
      <c r="U74" s="452"/>
      <c r="V74" s="452"/>
      <c r="W74" s="452"/>
      <c r="X74" s="452"/>
      <c r="Y74" s="452"/>
      <c r="Z74" s="607"/>
      <c r="AA74" s="452"/>
      <c r="AB74" s="452"/>
      <c r="AC74" s="452"/>
      <c r="AD74" s="452"/>
      <c r="AE74" s="452"/>
      <c r="AF74" s="452"/>
      <c r="AG74" s="452"/>
      <c r="AH74" s="452"/>
      <c r="AI74" s="452"/>
      <c r="AJ74" s="452"/>
    </row>
    <row r="75" spans="1:36" x14ac:dyDescent="0.25">
      <c r="A75" s="452"/>
      <c r="B75" s="452"/>
      <c r="C75" s="452"/>
      <c r="D75" s="452"/>
      <c r="E75" s="452"/>
      <c r="F75" s="452"/>
      <c r="G75" s="452"/>
      <c r="H75" s="452"/>
      <c r="I75" s="452"/>
      <c r="J75" s="452"/>
      <c r="K75" s="452"/>
      <c r="L75" s="452"/>
      <c r="M75" s="452"/>
      <c r="N75" s="452"/>
      <c r="O75" s="452"/>
      <c r="P75" s="452"/>
      <c r="Q75" s="452"/>
      <c r="R75" s="452"/>
      <c r="S75" s="452"/>
      <c r="T75" s="452"/>
      <c r="U75" s="452"/>
      <c r="V75" s="452"/>
      <c r="W75" s="452"/>
      <c r="X75" s="452"/>
      <c r="Y75" s="452"/>
      <c r="Z75" s="607"/>
      <c r="AA75" s="452"/>
      <c r="AB75" s="452"/>
      <c r="AC75" s="452"/>
      <c r="AD75" s="452"/>
      <c r="AE75" s="452"/>
      <c r="AF75" s="452"/>
      <c r="AG75" s="452"/>
      <c r="AH75" s="452"/>
      <c r="AI75" s="452"/>
      <c r="AJ75" s="452"/>
    </row>
    <row r="76" spans="1:36" x14ac:dyDescent="0.25">
      <c r="A76" s="452"/>
      <c r="B76" s="452"/>
      <c r="C76" s="452"/>
      <c r="D76" s="452"/>
      <c r="E76" s="452"/>
      <c r="F76" s="452"/>
      <c r="G76" s="452"/>
      <c r="H76" s="452"/>
      <c r="I76" s="452"/>
      <c r="J76" s="452"/>
      <c r="K76" s="452"/>
      <c r="L76" s="452"/>
      <c r="M76" s="452"/>
      <c r="N76" s="452"/>
      <c r="O76" s="452"/>
      <c r="P76" s="452"/>
      <c r="Q76" s="452"/>
      <c r="R76" s="452"/>
      <c r="S76" s="452"/>
      <c r="T76" s="452"/>
      <c r="U76" s="452"/>
      <c r="V76" s="452"/>
      <c r="W76" s="452"/>
      <c r="X76" s="452"/>
      <c r="Y76" s="452"/>
      <c r="Z76" s="607"/>
      <c r="AA76" s="452"/>
      <c r="AB76" s="452"/>
      <c r="AC76" s="452"/>
      <c r="AD76" s="452"/>
      <c r="AE76" s="452"/>
      <c r="AF76" s="452"/>
      <c r="AG76" s="452"/>
      <c r="AH76" s="452"/>
      <c r="AI76" s="452"/>
      <c r="AJ76" s="452"/>
    </row>
    <row r="77" spans="1:36" x14ac:dyDescent="0.25">
      <c r="A77" s="452"/>
      <c r="B77" s="452"/>
      <c r="C77" s="452"/>
      <c r="D77" s="452"/>
      <c r="E77" s="452"/>
      <c r="F77" s="452"/>
      <c r="G77" s="452"/>
      <c r="H77" s="452"/>
      <c r="I77" s="452"/>
      <c r="J77" s="452"/>
      <c r="K77" s="452"/>
      <c r="L77" s="452"/>
      <c r="M77" s="452"/>
      <c r="N77" s="452"/>
      <c r="O77" s="452"/>
      <c r="P77" s="452"/>
      <c r="Q77" s="452"/>
      <c r="R77" s="452"/>
      <c r="S77" s="452"/>
      <c r="T77" s="452"/>
      <c r="U77" s="452"/>
      <c r="V77" s="452"/>
      <c r="W77" s="452"/>
      <c r="X77" s="452"/>
      <c r="Y77" s="452"/>
      <c r="Z77" s="607"/>
      <c r="AA77" s="452"/>
      <c r="AB77" s="452"/>
      <c r="AC77" s="452"/>
      <c r="AD77" s="452"/>
      <c r="AE77" s="452"/>
      <c r="AF77" s="452"/>
      <c r="AG77" s="452"/>
      <c r="AH77" s="452"/>
      <c r="AI77" s="452"/>
      <c r="AJ77" s="452"/>
    </row>
    <row r="78" spans="1:36" x14ac:dyDescent="0.25">
      <c r="A78" s="452"/>
      <c r="B78" s="452"/>
      <c r="C78" s="452"/>
      <c r="D78" s="452"/>
      <c r="E78" s="452"/>
      <c r="F78" s="452"/>
      <c r="G78" s="452"/>
      <c r="H78" s="452"/>
      <c r="I78" s="452"/>
      <c r="J78" s="452"/>
      <c r="K78" s="452"/>
      <c r="L78" s="452"/>
      <c r="M78" s="452"/>
      <c r="N78" s="452"/>
      <c r="O78" s="452"/>
      <c r="P78" s="452"/>
      <c r="Q78" s="452"/>
      <c r="R78" s="452"/>
      <c r="S78" s="452"/>
      <c r="T78" s="452"/>
      <c r="U78" s="452"/>
      <c r="V78" s="452"/>
      <c r="W78" s="452"/>
      <c r="X78" s="452"/>
      <c r="Y78" s="452"/>
      <c r="Z78" s="607"/>
      <c r="AA78" s="452"/>
      <c r="AB78" s="452"/>
      <c r="AC78" s="452"/>
      <c r="AD78" s="452"/>
      <c r="AE78" s="452"/>
      <c r="AF78" s="452"/>
      <c r="AG78" s="452"/>
      <c r="AH78" s="452"/>
      <c r="AI78" s="452"/>
      <c r="AJ78" s="452"/>
    </row>
    <row r="79" spans="1:36" x14ac:dyDescent="0.25">
      <c r="A79" s="452"/>
      <c r="B79" s="452"/>
      <c r="C79" s="452"/>
      <c r="D79" s="452"/>
      <c r="E79" s="452"/>
      <c r="F79" s="452"/>
      <c r="G79" s="452"/>
      <c r="H79" s="452"/>
      <c r="I79" s="452"/>
      <c r="J79" s="452"/>
      <c r="K79" s="452"/>
      <c r="L79" s="452"/>
      <c r="M79" s="452"/>
      <c r="N79" s="452"/>
      <c r="O79" s="452"/>
      <c r="P79" s="452"/>
      <c r="Q79" s="452"/>
      <c r="R79" s="452"/>
      <c r="S79" s="452"/>
      <c r="T79" s="452"/>
      <c r="U79" s="452"/>
      <c r="V79" s="452"/>
      <c r="W79" s="452"/>
      <c r="X79" s="452"/>
      <c r="Y79" s="452"/>
      <c r="Z79" s="607"/>
      <c r="AA79" s="452"/>
      <c r="AB79" s="452"/>
      <c r="AC79" s="452"/>
      <c r="AD79" s="452"/>
      <c r="AE79" s="452"/>
      <c r="AF79" s="452"/>
      <c r="AG79" s="452"/>
      <c r="AH79" s="452"/>
      <c r="AI79" s="452"/>
      <c r="AJ79" s="452"/>
    </row>
    <row r="80" spans="1:36" x14ac:dyDescent="0.25">
      <c r="A80" s="452"/>
      <c r="B80" s="452"/>
      <c r="C80" s="452"/>
      <c r="D80" s="452"/>
      <c r="E80" s="452"/>
      <c r="F80" s="452"/>
      <c r="G80" s="452"/>
      <c r="H80" s="452"/>
      <c r="I80" s="452"/>
      <c r="J80" s="452"/>
      <c r="K80" s="452"/>
      <c r="L80" s="452"/>
      <c r="M80" s="452"/>
      <c r="N80" s="452"/>
      <c r="O80" s="452"/>
      <c r="P80" s="452"/>
      <c r="Q80" s="452"/>
      <c r="R80" s="452"/>
      <c r="S80" s="452"/>
      <c r="T80" s="452"/>
      <c r="U80" s="452"/>
      <c r="V80" s="452"/>
      <c r="W80" s="452"/>
      <c r="X80" s="452"/>
      <c r="Y80" s="452"/>
      <c r="Z80" s="607"/>
      <c r="AA80" s="452"/>
      <c r="AB80" s="452"/>
      <c r="AC80" s="452"/>
      <c r="AD80" s="452"/>
      <c r="AE80" s="452"/>
      <c r="AF80" s="452"/>
      <c r="AG80" s="452"/>
      <c r="AH80" s="452"/>
      <c r="AI80" s="452"/>
      <c r="AJ80" s="452"/>
    </row>
    <row r="81" spans="1:36" x14ac:dyDescent="0.25">
      <c r="A81" s="452"/>
      <c r="B81" s="452"/>
      <c r="C81" s="452"/>
      <c r="D81" s="452"/>
      <c r="E81" s="452"/>
      <c r="F81" s="452"/>
      <c r="G81" s="452"/>
      <c r="H81" s="452"/>
      <c r="I81" s="452"/>
      <c r="J81" s="452"/>
      <c r="K81" s="452"/>
      <c r="L81" s="452"/>
      <c r="M81" s="452"/>
      <c r="N81" s="452"/>
      <c r="O81" s="452"/>
      <c r="P81" s="452"/>
      <c r="Q81" s="452"/>
      <c r="R81" s="452"/>
      <c r="S81" s="452"/>
      <c r="T81" s="452"/>
      <c r="U81" s="452"/>
      <c r="V81" s="452"/>
      <c r="W81" s="452"/>
      <c r="X81" s="452"/>
      <c r="Y81" s="452"/>
      <c r="Z81" s="607"/>
      <c r="AA81" s="452"/>
      <c r="AB81" s="452"/>
      <c r="AC81" s="452"/>
      <c r="AD81" s="452"/>
      <c r="AE81" s="452"/>
      <c r="AF81" s="452"/>
      <c r="AG81" s="452"/>
      <c r="AH81" s="452"/>
      <c r="AI81" s="452"/>
      <c r="AJ81" s="452"/>
    </row>
    <row r="82" spans="1:36" x14ac:dyDescent="0.25">
      <c r="A82" s="452"/>
      <c r="B82" s="452"/>
      <c r="C82" s="452"/>
      <c r="D82" s="452"/>
      <c r="E82" s="452"/>
      <c r="F82" s="452"/>
      <c r="G82" s="452"/>
      <c r="H82" s="452"/>
      <c r="I82" s="452"/>
      <c r="J82" s="452"/>
      <c r="K82" s="452"/>
      <c r="L82" s="452"/>
      <c r="M82" s="452"/>
      <c r="N82" s="452"/>
      <c r="O82" s="452"/>
      <c r="P82" s="452"/>
      <c r="Q82" s="452"/>
      <c r="R82" s="452"/>
      <c r="S82" s="452"/>
      <c r="T82" s="452"/>
      <c r="U82" s="452"/>
      <c r="V82" s="452"/>
      <c r="W82" s="452"/>
      <c r="X82" s="452"/>
      <c r="Y82" s="452"/>
      <c r="Z82" s="607"/>
      <c r="AA82" s="452"/>
      <c r="AB82" s="452"/>
      <c r="AC82" s="452"/>
      <c r="AD82" s="452"/>
      <c r="AE82" s="452"/>
      <c r="AF82" s="452"/>
      <c r="AG82" s="452"/>
      <c r="AH82" s="452"/>
      <c r="AI82" s="452"/>
      <c r="AJ82" s="452"/>
    </row>
    <row r="83" spans="1:36" x14ac:dyDescent="0.25">
      <c r="A83" s="452"/>
      <c r="B83" s="452"/>
      <c r="C83" s="452"/>
      <c r="D83" s="452"/>
      <c r="E83" s="452"/>
      <c r="F83" s="452"/>
      <c r="G83" s="452"/>
      <c r="H83" s="452"/>
      <c r="I83" s="452"/>
      <c r="J83" s="452"/>
      <c r="K83" s="452"/>
      <c r="L83" s="452"/>
      <c r="M83" s="452"/>
      <c r="N83" s="452"/>
      <c r="O83" s="452"/>
      <c r="P83" s="452"/>
      <c r="Q83" s="452"/>
      <c r="R83" s="452"/>
      <c r="S83" s="452"/>
      <c r="T83" s="452"/>
      <c r="U83" s="452"/>
      <c r="V83" s="452"/>
      <c r="W83" s="452"/>
      <c r="X83" s="452"/>
      <c r="Y83" s="452"/>
      <c r="Z83" s="607"/>
      <c r="AA83" s="452"/>
      <c r="AB83" s="452"/>
      <c r="AC83" s="452"/>
      <c r="AD83" s="452"/>
      <c r="AE83" s="452"/>
      <c r="AF83" s="452"/>
      <c r="AG83" s="452"/>
      <c r="AH83" s="452"/>
      <c r="AI83" s="452"/>
      <c r="AJ83" s="452"/>
    </row>
    <row r="84" spans="1:36" x14ac:dyDescent="0.25">
      <c r="A84" s="452"/>
      <c r="B84" s="452"/>
      <c r="C84" s="452"/>
      <c r="D84" s="452"/>
      <c r="E84" s="452"/>
      <c r="F84" s="452"/>
      <c r="G84" s="452"/>
      <c r="H84" s="452"/>
      <c r="I84" s="452"/>
      <c r="J84" s="452"/>
      <c r="K84" s="452"/>
      <c r="L84" s="452"/>
      <c r="M84" s="452"/>
      <c r="N84" s="452"/>
      <c r="O84" s="452"/>
      <c r="P84" s="452"/>
      <c r="Q84" s="452"/>
      <c r="R84" s="452"/>
      <c r="S84" s="452"/>
      <c r="T84" s="452"/>
      <c r="U84" s="452"/>
      <c r="V84" s="452"/>
      <c r="W84" s="452"/>
      <c r="X84" s="452"/>
      <c r="Y84" s="452"/>
      <c r="Z84" s="607"/>
      <c r="AA84" s="452"/>
      <c r="AB84" s="452"/>
      <c r="AC84" s="452"/>
      <c r="AD84" s="452"/>
      <c r="AE84" s="452"/>
      <c r="AF84" s="452"/>
      <c r="AG84" s="452"/>
      <c r="AH84" s="452"/>
      <c r="AI84" s="452"/>
      <c r="AJ84" s="452"/>
    </row>
    <row r="85" spans="1:36" x14ac:dyDescent="0.25">
      <c r="A85" s="452"/>
      <c r="B85" s="452"/>
      <c r="C85" s="452"/>
      <c r="D85" s="452"/>
      <c r="E85" s="452"/>
      <c r="F85" s="452"/>
      <c r="G85" s="452"/>
      <c r="H85" s="452"/>
      <c r="I85" s="452"/>
      <c r="J85" s="452"/>
      <c r="K85" s="452"/>
      <c r="L85" s="452"/>
      <c r="M85" s="452"/>
      <c r="N85" s="452"/>
      <c r="O85" s="452"/>
      <c r="P85" s="452"/>
      <c r="Q85" s="452"/>
      <c r="R85" s="452"/>
      <c r="S85" s="452"/>
      <c r="T85" s="452"/>
      <c r="U85" s="452"/>
      <c r="V85" s="452"/>
      <c r="W85" s="452"/>
      <c r="X85" s="452"/>
      <c r="Y85" s="452"/>
      <c r="Z85" s="607"/>
      <c r="AA85" s="452"/>
      <c r="AB85" s="452"/>
      <c r="AC85" s="452"/>
      <c r="AD85" s="452"/>
      <c r="AE85" s="452"/>
      <c r="AF85" s="452"/>
      <c r="AG85" s="452"/>
      <c r="AH85" s="452"/>
      <c r="AI85" s="452"/>
      <c r="AJ85" s="452"/>
    </row>
    <row r="86" spans="1:36" x14ac:dyDescent="0.25">
      <c r="A86" s="452"/>
      <c r="B86" s="452"/>
      <c r="C86" s="452"/>
      <c r="D86" s="452"/>
      <c r="E86" s="452"/>
      <c r="F86" s="452"/>
      <c r="G86" s="452"/>
      <c r="H86" s="452"/>
      <c r="I86" s="452"/>
      <c r="J86" s="452"/>
      <c r="K86" s="452"/>
      <c r="L86" s="452"/>
      <c r="M86" s="452"/>
      <c r="N86" s="452"/>
      <c r="O86" s="452"/>
      <c r="P86" s="452"/>
      <c r="Q86" s="452"/>
      <c r="R86" s="452"/>
      <c r="S86" s="452"/>
      <c r="T86" s="452"/>
      <c r="U86" s="452"/>
      <c r="V86" s="452"/>
      <c r="W86" s="452"/>
      <c r="X86" s="452"/>
      <c r="Y86" s="452"/>
      <c r="Z86" s="607"/>
      <c r="AA86" s="452"/>
      <c r="AB86" s="452"/>
      <c r="AC86" s="452"/>
      <c r="AD86" s="452"/>
      <c r="AE86" s="452"/>
      <c r="AF86" s="452"/>
      <c r="AG86" s="452"/>
      <c r="AH86" s="452"/>
      <c r="AI86" s="452"/>
      <c r="AJ86" s="452"/>
    </row>
    <row r="87" spans="1:36" x14ac:dyDescent="0.25">
      <c r="A87" s="452"/>
      <c r="B87" s="452"/>
      <c r="C87" s="452"/>
      <c r="D87" s="452"/>
      <c r="E87" s="452"/>
      <c r="F87" s="452"/>
      <c r="G87" s="452"/>
      <c r="H87" s="452"/>
      <c r="I87" s="452"/>
      <c r="J87" s="452"/>
      <c r="K87" s="452"/>
      <c r="L87" s="452"/>
      <c r="M87" s="452"/>
      <c r="N87" s="452"/>
      <c r="O87" s="452"/>
      <c r="P87" s="452"/>
      <c r="Q87" s="452"/>
      <c r="R87" s="452"/>
      <c r="S87" s="452"/>
      <c r="T87" s="452"/>
      <c r="U87" s="452"/>
      <c r="V87" s="452"/>
      <c r="W87" s="452"/>
      <c r="X87" s="452"/>
      <c r="Y87" s="452"/>
      <c r="Z87" s="607"/>
      <c r="AA87" s="452"/>
      <c r="AB87" s="452"/>
      <c r="AC87" s="452"/>
      <c r="AD87" s="452"/>
      <c r="AE87" s="452"/>
      <c r="AF87" s="452"/>
      <c r="AG87" s="452"/>
      <c r="AH87" s="452"/>
      <c r="AI87" s="452"/>
      <c r="AJ87" s="452"/>
    </row>
    <row r="88" spans="1:36" x14ac:dyDescent="0.25">
      <c r="A88" s="452"/>
      <c r="B88" s="452"/>
      <c r="C88" s="452"/>
      <c r="D88" s="452"/>
      <c r="E88" s="452"/>
      <c r="F88" s="452"/>
      <c r="G88" s="452"/>
      <c r="H88" s="452"/>
      <c r="I88" s="452"/>
      <c r="J88" s="452"/>
      <c r="K88" s="452"/>
      <c r="L88" s="452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452"/>
      <c r="Z88" s="607"/>
      <c r="AA88" s="452"/>
      <c r="AB88" s="452"/>
      <c r="AC88" s="452"/>
      <c r="AD88" s="452"/>
      <c r="AE88" s="452"/>
      <c r="AF88" s="452"/>
      <c r="AG88" s="452"/>
      <c r="AH88" s="452"/>
      <c r="AI88" s="452"/>
      <c r="AJ88" s="452"/>
    </row>
    <row r="89" spans="1:36" x14ac:dyDescent="0.25">
      <c r="A89" s="452"/>
      <c r="B89" s="452"/>
      <c r="C89" s="452"/>
      <c r="D89" s="452"/>
      <c r="E89" s="452"/>
      <c r="F89" s="452"/>
      <c r="G89" s="452"/>
      <c r="H89" s="452"/>
      <c r="I89" s="452"/>
      <c r="J89" s="452"/>
      <c r="K89" s="452"/>
      <c r="L89" s="452"/>
      <c r="M89" s="452"/>
      <c r="N89" s="452"/>
      <c r="O89" s="452"/>
      <c r="P89" s="452"/>
      <c r="Q89" s="452"/>
      <c r="R89" s="452"/>
      <c r="S89" s="452"/>
      <c r="T89" s="452"/>
      <c r="U89" s="452"/>
      <c r="V89" s="452"/>
      <c r="W89" s="452"/>
      <c r="X89" s="452"/>
      <c r="Y89" s="452"/>
      <c r="Z89" s="607"/>
      <c r="AA89" s="452"/>
      <c r="AB89" s="452"/>
      <c r="AC89" s="452"/>
      <c r="AD89" s="452"/>
      <c r="AE89" s="452"/>
      <c r="AF89" s="452"/>
      <c r="AG89" s="452"/>
      <c r="AH89" s="452"/>
      <c r="AI89" s="452"/>
      <c r="AJ89" s="452"/>
    </row>
    <row r="90" spans="1:36" x14ac:dyDescent="0.25">
      <c r="A90" s="452"/>
      <c r="B90" s="452"/>
      <c r="C90" s="452"/>
      <c r="D90" s="452"/>
      <c r="E90" s="452"/>
      <c r="F90" s="452"/>
      <c r="G90" s="452"/>
      <c r="H90" s="452"/>
      <c r="I90" s="452"/>
      <c r="J90" s="452"/>
      <c r="K90" s="452"/>
      <c r="L90" s="452"/>
      <c r="M90" s="452"/>
      <c r="N90" s="452"/>
      <c r="O90" s="452"/>
      <c r="P90" s="452"/>
      <c r="Q90" s="452"/>
      <c r="R90" s="452"/>
      <c r="S90" s="452"/>
      <c r="T90" s="452"/>
      <c r="U90" s="452"/>
      <c r="V90" s="452"/>
      <c r="W90" s="452"/>
      <c r="X90" s="452"/>
      <c r="Y90" s="452"/>
      <c r="Z90" s="607"/>
      <c r="AA90" s="452"/>
      <c r="AB90" s="452"/>
      <c r="AC90" s="452"/>
      <c r="AD90" s="452"/>
      <c r="AE90" s="452"/>
      <c r="AF90" s="452"/>
      <c r="AG90" s="452"/>
      <c r="AH90" s="452"/>
      <c r="AI90" s="452"/>
      <c r="AJ90" s="452"/>
    </row>
    <row r="91" spans="1:36" x14ac:dyDescent="0.25">
      <c r="A91" s="452"/>
      <c r="B91" s="452"/>
      <c r="C91" s="452"/>
      <c r="D91" s="452"/>
      <c r="E91" s="452"/>
      <c r="F91" s="452"/>
      <c r="G91" s="452"/>
      <c r="H91" s="452"/>
      <c r="I91" s="452"/>
      <c r="J91" s="452"/>
      <c r="K91" s="452"/>
      <c r="L91" s="452"/>
      <c r="M91" s="452"/>
      <c r="N91" s="452"/>
      <c r="O91" s="452"/>
      <c r="P91" s="452"/>
      <c r="Q91" s="452"/>
      <c r="R91" s="452"/>
      <c r="S91" s="452"/>
      <c r="T91" s="452"/>
      <c r="U91" s="452"/>
      <c r="V91" s="452"/>
      <c r="W91" s="452"/>
      <c r="X91" s="452"/>
      <c r="Y91" s="452"/>
      <c r="Z91" s="607"/>
      <c r="AA91" s="452"/>
      <c r="AB91" s="452"/>
      <c r="AC91" s="452"/>
      <c r="AD91" s="452"/>
      <c r="AE91" s="452"/>
      <c r="AF91" s="452"/>
      <c r="AG91" s="452"/>
      <c r="AH91" s="452"/>
      <c r="AI91" s="452"/>
      <c r="AJ91" s="452"/>
    </row>
    <row r="92" spans="1:36" x14ac:dyDescent="0.25">
      <c r="A92" s="452"/>
      <c r="B92" s="452"/>
      <c r="C92" s="452"/>
      <c r="D92" s="452"/>
      <c r="E92" s="452"/>
      <c r="F92" s="452"/>
      <c r="G92" s="452"/>
      <c r="H92" s="452"/>
      <c r="I92" s="452"/>
      <c r="J92" s="452"/>
      <c r="K92" s="452"/>
      <c r="L92" s="452"/>
      <c r="M92" s="452"/>
      <c r="N92" s="452"/>
      <c r="O92" s="452"/>
      <c r="P92" s="452"/>
      <c r="Q92" s="452"/>
      <c r="R92" s="452"/>
      <c r="S92" s="452"/>
      <c r="T92" s="452"/>
      <c r="U92" s="452"/>
      <c r="V92" s="452"/>
      <c r="W92" s="452"/>
      <c r="X92" s="452"/>
      <c r="Y92" s="452"/>
      <c r="Z92" s="607"/>
      <c r="AA92" s="452"/>
      <c r="AB92" s="452"/>
      <c r="AC92" s="452"/>
      <c r="AD92" s="452"/>
      <c r="AE92" s="452"/>
      <c r="AF92" s="452"/>
      <c r="AG92" s="452"/>
      <c r="AH92" s="452"/>
      <c r="AI92" s="452"/>
      <c r="AJ92" s="452"/>
    </row>
    <row r="93" spans="1:36" x14ac:dyDescent="0.25">
      <c r="A93" s="452"/>
      <c r="B93" s="452"/>
      <c r="C93" s="452"/>
      <c r="D93" s="452"/>
      <c r="E93" s="452"/>
      <c r="F93" s="452"/>
      <c r="G93" s="452"/>
      <c r="H93" s="452"/>
      <c r="I93" s="452"/>
      <c r="J93" s="452"/>
      <c r="K93" s="452"/>
      <c r="L93" s="452"/>
      <c r="M93" s="452"/>
      <c r="N93" s="452"/>
      <c r="O93" s="452"/>
      <c r="P93" s="452"/>
      <c r="Q93" s="452"/>
      <c r="R93" s="452"/>
      <c r="S93" s="452"/>
      <c r="T93" s="452"/>
      <c r="U93" s="452"/>
      <c r="V93" s="452"/>
      <c r="W93" s="452"/>
      <c r="X93" s="452"/>
      <c r="Y93" s="452"/>
      <c r="Z93" s="607"/>
      <c r="AA93" s="452"/>
      <c r="AB93" s="452"/>
      <c r="AC93" s="452"/>
      <c r="AD93" s="452"/>
      <c r="AE93" s="452"/>
      <c r="AF93" s="452"/>
      <c r="AG93" s="452"/>
      <c r="AH93" s="452"/>
      <c r="AI93" s="452"/>
      <c r="AJ93" s="452"/>
    </row>
    <row r="94" spans="1:36" x14ac:dyDescent="0.25">
      <c r="A94" s="452"/>
      <c r="B94" s="452"/>
      <c r="C94" s="452"/>
      <c r="D94" s="452"/>
      <c r="E94" s="452"/>
      <c r="F94" s="452"/>
      <c r="G94" s="452"/>
      <c r="H94" s="452"/>
      <c r="I94" s="452"/>
      <c r="J94" s="452"/>
      <c r="K94" s="452"/>
      <c r="L94" s="452"/>
      <c r="M94" s="452"/>
      <c r="N94" s="452"/>
      <c r="O94" s="452"/>
      <c r="P94" s="452"/>
      <c r="Q94" s="452"/>
      <c r="R94" s="452"/>
      <c r="S94" s="452"/>
      <c r="T94" s="452"/>
      <c r="U94" s="452"/>
      <c r="V94" s="452"/>
      <c r="W94" s="452"/>
      <c r="X94" s="452"/>
      <c r="Y94" s="452"/>
      <c r="Z94" s="607"/>
      <c r="AA94" s="452"/>
      <c r="AB94" s="452"/>
      <c r="AC94" s="452"/>
      <c r="AD94" s="452"/>
      <c r="AE94" s="452"/>
      <c r="AF94" s="452"/>
      <c r="AG94" s="452"/>
      <c r="AH94" s="452"/>
      <c r="AI94" s="452"/>
      <c r="AJ94" s="452"/>
    </row>
    <row r="95" spans="1:36" x14ac:dyDescent="0.25">
      <c r="A95" s="452"/>
      <c r="B95" s="452"/>
      <c r="C95" s="452"/>
      <c r="D95" s="452"/>
      <c r="E95" s="452"/>
      <c r="F95" s="452"/>
      <c r="G95" s="452"/>
      <c r="H95" s="452"/>
      <c r="I95" s="452"/>
      <c r="J95" s="452"/>
      <c r="K95" s="452"/>
      <c r="L95" s="452"/>
      <c r="M95" s="452"/>
      <c r="N95" s="452"/>
      <c r="O95" s="452"/>
      <c r="P95" s="452"/>
      <c r="Q95" s="452"/>
      <c r="R95" s="452"/>
      <c r="S95" s="452"/>
      <c r="T95" s="452"/>
      <c r="U95" s="452"/>
      <c r="V95" s="452"/>
      <c r="W95" s="452"/>
      <c r="X95" s="452"/>
      <c r="Y95" s="452"/>
      <c r="Z95" s="607"/>
      <c r="AA95" s="452"/>
      <c r="AB95" s="452"/>
      <c r="AC95" s="452"/>
      <c r="AD95" s="452"/>
      <c r="AE95" s="452"/>
      <c r="AF95" s="452"/>
      <c r="AG95" s="452"/>
      <c r="AH95" s="452"/>
      <c r="AI95" s="452"/>
      <c r="AJ95" s="452"/>
    </row>
    <row r="96" spans="1:36" x14ac:dyDescent="0.25">
      <c r="A96" s="452"/>
      <c r="B96" s="590"/>
      <c r="C96" s="590"/>
      <c r="D96" s="452"/>
      <c r="E96" s="590"/>
      <c r="F96" s="452"/>
      <c r="G96" s="452"/>
      <c r="H96" s="590"/>
      <c r="I96" s="452"/>
      <c r="J96" s="452"/>
      <c r="K96" s="452"/>
      <c r="L96" s="452"/>
      <c r="M96" s="452"/>
      <c r="N96" s="452"/>
      <c r="O96" s="452"/>
      <c r="P96" s="452"/>
      <c r="Q96" s="452"/>
      <c r="R96" s="590"/>
      <c r="S96" s="452"/>
      <c r="T96" s="452"/>
      <c r="U96" s="452"/>
      <c r="V96" s="452"/>
      <c r="W96" s="452"/>
      <c r="X96" s="452"/>
      <c r="Y96" s="452"/>
      <c r="Z96" s="607"/>
      <c r="AA96" s="452"/>
      <c r="AB96" s="452"/>
      <c r="AC96" s="452"/>
      <c r="AD96" s="452"/>
      <c r="AE96" s="452"/>
      <c r="AF96" s="452"/>
      <c r="AG96" s="452"/>
      <c r="AH96" s="452"/>
      <c r="AI96" s="452"/>
      <c r="AJ96" s="452"/>
    </row>
    <row r="97" spans="1:36" x14ac:dyDescent="0.25">
      <c r="A97" s="590"/>
      <c r="B97" s="452"/>
      <c r="C97" s="452"/>
      <c r="D97" s="452"/>
      <c r="E97" s="452"/>
      <c r="F97" s="452"/>
      <c r="G97" s="452"/>
      <c r="H97" s="452"/>
      <c r="I97" s="452"/>
      <c r="J97" s="452"/>
      <c r="K97" s="452"/>
      <c r="L97" s="452"/>
      <c r="M97" s="452"/>
      <c r="N97" s="452"/>
      <c r="O97" s="452"/>
      <c r="P97" s="452"/>
      <c r="Q97" s="590"/>
      <c r="R97" s="452"/>
      <c r="S97" s="452"/>
      <c r="T97" s="452"/>
      <c r="U97" s="452"/>
      <c r="V97" s="452"/>
      <c r="W97" s="452"/>
      <c r="X97" s="452"/>
      <c r="Y97" s="452"/>
      <c r="Z97" s="607"/>
      <c r="AA97" s="452"/>
      <c r="AB97" s="452"/>
      <c r="AC97" s="452"/>
      <c r="AD97" s="452"/>
      <c r="AE97" s="452"/>
      <c r="AF97" s="452"/>
      <c r="AG97" s="452"/>
      <c r="AH97" s="452"/>
      <c r="AI97" s="452"/>
      <c r="AJ97" s="452"/>
    </row>
    <row r="98" spans="1:36" x14ac:dyDescent="0.25">
      <c r="A98" s="452"/>
      <c r="B98" s="452"/>
      <c r="C98" s="452"/>
      <c r="D98" s="452"/>
      <c r="E98" s="452"/>
      <c r="F98" s="452"/>
      <c r="G98" s="452"/>
      <c r="H98" s="452"/>
      <c r="I98" s="452"/>
      <c r="J98" s="452"/>
      <c r="K98" s="452"/>
      <c r="L98" s="452"/>
      <c r="M98" s="452"/>
      <c r="N98" s="452"/>
      <c r="O98" s="590"/>
      <c r="P98" s="452"/>
      <c r="Q98" s="452"/>
      <c r="R98" s="452"/>
      <c r="S98" s="452"/>
      <c r="T98" s="452"/>
      <c r="U98" s="452"/>
      <c r="V98" s="452"/>
      <c r="W98" s="452"/>
      <c r="X98" s="452"/>
      <c r="Y98" s="452"/>
      <c r="Z98" s="607"/>
      <c r="AA98" s="452"/>
      <c r="AB98" s="452"/>
      <c r="AC98" s="452"/>
      <c r="AD98" s="452"/>
      <c r="AE98" s="452"/>
      <c r="AF98" s="452"/>
      <c r="AG98" s="452"/>
      <c r="AH98" s="452"/>
      <c r="AI98" s="452"/>
      <c r="AJ98" s="452"/>
    </row>
    <row r="99" spans="1:36" x14ac:dyDescent="0.25">
      <c r="A99" s="452"/>
      <c r="B99" s="452"/>
      <c r="C99" s="452"/>
      <c r="D99" s="452"/>
      <c r="E99" s="452"/>
      <c r="F99" s="452"/>
      <c r="G99" s="452"/>
      <c r="H99" s="452"/>
      <c r="I99" s="452"/>
      <c r="J99" s="452"/>
      <c r="K99" s="452"/>
      <c r="L99" s="452"/>
      <c r="M99" s="452"/>
      <c r="N99" s="452"/>
      <c r="O99" s="590"/>
      <c r="P99" s="452"/>
      <c r="Q99" s="452"/>
      <c r="R99" s="452"/>
      <c r="S99" s="452"/>
      <c r="T99" s="452"/>
      <c r="U99" s="452"/>
      <c r="V99" s="452"/>
      <c r="W99" s="452"/>
      <c r="X99" s="452"/>
      <c r="Y99" s="452"/>
      <c r="Z99" s="607"/>
      <c r="AA99" s="452"/>
      <c r="AB99" s="452"/>
      <c r="AC99" s="452"/>
      <c r="AD99" s="452"/>
      <c r="AE99" s="452"/>
      <c r="AF99" s="452"/>
      <c r="AG99" s="452"/>
      <c r="AH99" s="452"/>
      <c r="AI99" s="452"/>
      <c r="AJ99" s="452"/>
    </row>
    <row r="100" spans="1:36" x14ac:dyDescent="0.25">
      <c r="A100" s="452"/>
      <c r="B100" s="452"/>
      <c r="C100" s="452"/>
      <c r="D100" s="452"/>
      <c r="E100" s="452"/>
      <c r="F100" s="452"/>
      <c r="G100" s="452"/>
      <c r="H100" s="452"/>
      <c r="I100" s="452"/>
      <c r="J100" s="452"/>
      <c r="K100" s="452"/>
      <c r="L100" s="452"/>
      <c r="M100" s="452"/>
      <c r="N100" s="452"/>
      <c r="O100" s="590"/>
      <c r="P100" s="452"/>
      <c r="Q100" s="452"/>
      <c r="R100" s="452"/>
      <c r="S100" s="452"/>
      <c r="T100" s="452"/>
      <c r="U100" s="452"/>
      <c r="V100" s="452"/>
      <c r="W100" s="452"/>
      <c r="X100" s="452"/>
      <c r="Y100" s="452"/>
      <c r="Z100" s="607"/>
      <c r="AA100" s="452"/>
      <c r="AB100" s="452"/>
      <c r="AC100" s="452"/>
      <c r="AD100" s="452"/>
      <c r="AE100" s="452"/>
      <c r="AF100" s="452"/>
      <c r="AG100" s="452"/>
      <c r="AH100" s="452"/>
      <c r="AI100" s="452"/>
      <c r="AJ100" s="452"/>
    </row>
    <row r="101" spans="1:36" x14ac:dyDescent="0.25">
      <c r="A101" s="452"/>
      <c r="B101" s="452"/>
      <c r="C101" s="452"/>
      <c r="D101" s="452"/>
      <c r="E101" s="452"/>
      <c r="F101" s="452"/>
      <c r="G101" s="452"/>
      <c r="H101" s="452"/>
      <c r="I101" s="452"/>
      <c r="J101" s="452"/>
      <c r="K101" s="452"/>
      <c r="L101" s="452"/>
      <c r="M101" s="452"/>
      <c r="N101" s="452"/>
      <c r="O101" s="590"/>
      <c r="P101" s="452"/>
      <c r="Q101" s="452"/>
      <c r="R101" s="452"/>
      <c r="S101" s="452"/>
      <c r="T101" s="452"/>
      <c r="U101" s="452"/>
      <c r="V101" s="452"/>
      <c r="W101" s="452"/>
      <c r="X101" s="452"/>
      <c r="Y101" s="452"/>
      <c r="Z101" s="607"/>
      <c r="AA101" s="452"/>
      <c r="AB101" s="452"/>
      <c r="AC101" s="452"/>
      <c r="AD101" s="452"/>
      <c r="AE101" s="452"/>
      <c r="AF101" s="452"/>
      <c r="AG101" s="452"/>
      <c r="AH101" s="452"/>
      <c r="AI101" s="452"/>
      <c r="AJ101" s="452"/>
    </row>
    <row r="102" spans="1:36" x14ac:dyDescent="0.25">
      <c r="A102" s="452"/>
      <c r="B102" s="452"/>
      <c r="C102" s="452"/>
      <c r="D102" s="452"/>
      <c r="E102" s="452"/>
      <c r="F102" s="452"/>
      <c r="G102" s="452"/>
      <c r="H102" s="452"/>
      <c r="I102" s="452"/>
      <c r="J102" s="452"/>
      <c r="K102" s="452"/>
      <c r="L102" s="452"/>
      <c r="M102" s="452"/>
      <c r="N102" s="452"/>
      <c r="O102" s="590"/>
      <c r="P102" s="452"/>
      <c r="Q102" s="452"/>
      <c r="R102" s="452"/>
      <c r="S102" s="452"/>
      <c r="T102" s="452"/>
      <c r="U102" s="452"/>
      <c r="V102" s="452"/>
      <c r="W102" s="452"/>
      <c r="X102" s="452"/>
      <c r="Y102" s="452"/>
      <c r="Z102" s="607"/>
      <c r="AA102" s="452"/>
      <c r="AB102" s="452"/>
      <c r="AC102" s="452"/>
      <c r="AD102" s="452"/>
      <c r="AE102" s="452"/>
      <c r="AF102" s="452"/>
      <c r="AG102" s="452"/>
      <c r="AH102" s="452"/>
      <c r="AI102" s="452"/>
      <c r="AJ102" s="452"/>
    </row>
    <row r="103" spans="1:36" x14ac:dyDescent="0.25">
      <c r="A103" s="452"/>
      <c r="B103" s="452"/>
      <c r="C103" s="452"/>
      <c r="D103" s="452"/>
      <c r="E103" s="452"/>
      <c r="F103" s="452"/>
      <c r="G103" s="452"/>
      <c r="H103" s="452"/>
      <c r="I103" s="452"/>
      <c r="J103" s="452"/>
      <c r="K103" s="452"/>
      <c r="L103" s="452"/>
      <c r="M103" s="452"/>
      <c r="N103" s="452"/>
      <c r="O103" s="590"/>
      <c r="P103" s="452"/>
      <c r="Q103" s="452"/>
      <c r="R103" s="452"/>
      <c r="S103" s="452"/>
      <c r="T103" s="452"/>
      <c r="U103" s="452"/>
      <c r="V103" s="452"/>
      <c r="W103" s="452"/>
      <c r="X103" s="452"/>
      <c r="Y103" s="452"/>
      <c r="Z103" s="607"/>
      <c r="AA103" s="452"/>
      <c r="AB103" s="452"/>
      <c r="AC103" s="452"/>
      <c r="AD103" s="452"/>
      <c r="AE103" s="452"/>
      <c r="AF103" s="452"/>
      <c r="AG103" s="452"/>
      <c r="AH103" s="452"/>
      <c r="AI103" s="452"/>
      <c r="AJ103" s="452"/>
    </row>
    <row r="104" spans="1:36" x14ac:dyDescent="0.25">
      <c r="A104" s="452"/>
      <c r="B104" s="452"/>
      <c r="C104" s="452"/>
      <c r="D104" s="452"/>
      <c r="E104" s="452"/>
      <c r="F104" s="452"/>
      <c r="G104" s="452"/>
      <c r="H104" s="452"/>
      <c r="I104" s="452"/>
      <c r="J104" s="452"/>
      <c r="K104" s="452"/>
      <c r="L104" s="452"/>
      <c r="M104" s="452"/>
      <c r="N104" s="452"/>
      <c r="O104" s="590"/>
      <c r="P104" s="452"/>
      <c r="Q104" s="452"/>
      <c r="R104" s="452"/>
      <c r="S104" s="452"/>
      <c r="T104" s="452"/>
      <c r="U104" s="452"/>
      <c r="V104" s="452"/>
      <c r="W104" s="452"/>
      <c r="X104" s="452"/>
      <c r="Y104" s="452"/>
      <c r="Z104" s="607"/>
      <c r="AA104" s="452"/>
      <c r="AB104" s="452"/>
      <c r="AC104" s="452"/>
      <c r="AD104" s="452"/>
      <c r="AE104" s="452"/>
      <c r="AF104" s="452"/>
      <c r="AG104" s="452"/>
      <c r="AH104" s="452"/>
      <c r="AI104" s="452"/>
      <c r="AJ104" s="452"/>
    </row>
    <row r="105" spans="1:36" x14ac:dyDescent="0.25">
      <c r="A105" s="452"/>
      <c r="B105" s="452"/>
      <c r="C105" s="452"/>
      <c r="D105" s="452"/>
      <c r="E105" s="452"/>
      <c r="F105" s="452"/>
      <c r="G105" s="452"/>
      <c r="H105" s="452"/>
      <c r="I105" s="452"/>
      <c r="J105" s="452"/>
      <c r="K105" s="452"/>
      <c r="L105" s="452"/>
      <c r="M105" s="452"/>
      <c r="N105" s="452"/>
      <c r="O105" s="590"/>
      <c r="P105" s="452"/>
      <c r="Q105" s="452"/>
      <c r="R105" s="452"/>
      <c r="S105" s="452"/>
      <c r="T105" s="452"/>
      <c r="U105" s="452"/>
      <c r="V105" s="452"/>
      <c r="W105" s="452"/>
      <c r="X105" s="452"/>
      <c r="Y105" s="452"/>
      <c r="Z105" s="607"/>
      <c r="AA105" s="452"/>
      <c r="AB105" s="452"/>
      <c r="AC105" s="452"/>
      <c r="AD105" s="452"/>
      <c r="AE105" s="452"/>
      <c r="AF105" s="452"/>
      <c r="AG105" s="452"/>
      <c r="AH105" s="452"/>
      <c r="AI105" s="452"/>
      <c r="AJ105" s="452"/>
    </row>
    <row r="106" spans="1:36" x14ac:dyDescent="0.25">
      <c r="A106" s="452"/>
      <c r="B106" s="452"/>
      <c r="C106" s="452"/>
      <c r="D106" s="452"/>
      <c r="E106" s="452"/>
      <c r="F106" s="452"/>
      <c r="G106" s="452"/>
      <c r="H106" s="452"/>
      <c r="I106" s="452"/>
      <c r="J106" s="452"/>
      <c r="K106" s="452"/>
      <c r="L106" s="452"/>
      <c r="M106" s="452"/>
      <c r="N106" s="452"/>
      <c r="O106" s="590"/>
      <c r="P106" s="452"/>
      <c r="Q106" s="452"/>
      <c r="R106" s="452"/>
      <c r="S106" s="452"/>
      <c r="T106" s="452"/>
      <c r="U106" s="452"/>
      <c r="V106" s="452"/>
      <c r="W106" s="452"/>
      <c r="X106" s="452"/>
      <c r="Y106" s="452"/>
      <c r="Z106" s="607"/>
      <c r="AA106" s="452"/>
      <c r="AB106" s="452"/>
      <c r="AC106" s="452"/>
      <c r="AD106" s="452"/>
      <c r="AE106" s="452"/>
      <c r="AF106" s="452"/>
      <c r="AG106" s="452"/>
      <c r="AH106" s="452"/>
      <c r="AI106" s="452"/>
      <c r="AJ106" s="452"/>
    </row>
    <row r="107" spans="1:36" x14ac:dyDescent="0.25">
      <c r="A107" s="452"/>
      <c r="B107" s="452"/>
      <c r="C107" s="452"/>
      <c r="D107" s="452"/>
      <c r="E107" s="452"/>
      <c r="F107" s="452"/>
      <c r="G107" s="452"/>
      <c r="H107" s="452"/>
      <c r="I107" s="452"/>
      <c r="J107" s="452"/>
      <c r="K107" s="452"/>
      <c r="L107" s="452"/>
      <c r="M107" s="452"/>
      <c r="N107" s="452"/>
      <c r="O107" s="590"/>
      <c r="P107" s="452"/>
      <c r="Q107" s="452"/>
      <c r="R107" s="452"/>
      <c r="S107" s="452"/>
      <c r="T107" s="452"/>
      <c r="U107" s="452"/>
      <c r="V107" s="452"/>
      <c r="W107" s="452"/>
      <c r="X107" s="452"/>
      <c r="Y107" s="452"/>
      <c r="Z107" s="607"/>
      <c r="AA107" s="452"/>
      <c r="AB107" s="452"/>
      <c r="AC107" s="452"/>
      <c r="AD107" s="452"/>
      <c r="AE107" s="452"/>
      <c r="AF107" s="452"/>
      <c r="AG107" s="452"/>
      <c r="AH107" s="452"/>
      <c r="AI107" s="452"/>
      <c r="AJ107" s="452"/>
    </row>
    <row r="108" spans="1:36" x14ac:dyDescent="0.25">
      <c r="A108" s="452"/>
      <c r="B108" s="452"/>
      <c r="C108" s="452"/>
      <c r="D108" s="452"/>
      <c r="E108" s="452"/>
      <c r="F108" s="452"/>
      <c r="G108" s="452"/>
      <c r="H108" s="452"/>
      <c r="I108" s="452"/>
      <c r="J108" s="452"/>
      <c r="K108" s="452"/>
      <c r="L108" s="452"/>
      <c r="M108" s="452"/>
      <c r="N108" s="452"/>
      <c r="O108" s="590"/>
      <c r="P108" s="452"/>
      <c r="Q108" s="452"/>
      <c r="R108" s="452"/>
      <c r="S108" s="452"/>
      <c r="T108" s="452"/>
      <c r="U108" s="452"/>
      <c r="V108" s="452"/>
      <c r="W108" s="452"/>
      <c r="X108" s="452"/>
      <c r="Y108" s="452"/>
      <c r="Z108" s="607"/>
      <c r="AA108" s="452"/>
      <c r="AB108" s="452"/>
      <c r="AC108" s="452"/>
      <c r="AD108" s="452"/>
      <c r="AE108" s="452"/>
      <c r="AF108" s="452"/>
      <c r="AG108" s="452"/>
      <c r="AH108" s="452"/>
      <c r="AI108" s="452"/>
      <c r="AJ108" s="452"/>
    </row>
    <row r="109" spans="1:36" x14ac:dyDescent="0.25">
      <c r="A109" s="452"/>
      <c r="B109" s="452"/>
      <c r="C109" s="452"/>
      <c r="D109" s="452"/>
      <c r="E109" s="452"/>
      <c r="F109" s="452"/>
      <c r="G109" s="452"/>
      <c r="H109" s="452"/>
      <c r="I109" s="452"/>
      <c r="J109" s="452"/>
      <c r="K109" s="452"/>
      <c r="L109" s="452"/>
      <c r="M109" s="452"/>
      <c r="N109" s="452"/>
      <c r="O109" s="590"/>
      <c r="P109" s="452"/>
      <c r="Q109" s="452"/>
      <c r="R109" s="452"/>
      <c r="S109" s="452"/>
      <c r="T109" s="452"/>
      <c r="U109" s="452"/>
      <c r="V109" s="452"/>
      <c r="W109" s="452"/>
      <c r="X109" s="452"/>
      <c r="Y109" s="452"/>
      <c r="Z109" s="607"/>
      <c r="AA109" s="452"/>
      <c r="AB109" s="452"/>
      <c r="AC109" s="452"/>
      <c r="AD109" s="452"/>
      <c r="AE109" s="452"/>
      <c r="AF109" s="452"/>
      <c r="AG109" s="452"/>
      <c r="AH109" s="452"/>
      <c r="AI109" s="452"/>
      <c r="AJ109" s="452"/>
    </row>
    <row r="110" spans="1:36" x14ac:dyDescent="0.25">
      <c r="A110" s="452"/>
      <c r="B110" s="452"/>
      <c r="C110" s="452"/>
      <c r="D110" s="452"/>
      <c r="E110" s="452"/>
      <c r="F110" s="452"/>
      <c r="G110" s="452"/>
      <c r="H110" s="452"/>
      <c r="I110" s="452"/>
      <c r="J110" s="452"/>
      <c r="K110" s="452"/>
      <c r="L110" s="452"/>
      <c r="M110" s="452"/>
      <c r="N110" s="452"/>
      <c r="O110" s="590"/>
      <c r="P110" s="452"/>
      <c r="Q110" s="452"/>
      <c r="R110" s="452"/>
      <c r="S110" s="452"/>
      <c r="T110" s="452"/>
      <c r="U110" s="452"/>
      <c r="V110" s="452"/>
      <c r="W110" s="452"/>
      <c r="X110" s="452"/>
      <c r="Y110" s="452"/>
      <c r="Z110" s="607"/>
      <c r="AA110" s="452"/>
      <c r="AB110" s="452"/>
      <c r="AC110" s="452"/>
      <c r="AD110" s="452"/>
      <c r="AE110" s="452"/>
      <c r="AF110" s="452"/>
      <c r="AG110" s="452"/>
      <c r="AH110" s="452"/>
      <c r="AI110" s="452"/>
      <c r="AJ110" s="452"/>
    </row>
    <row r="111" spans="1:36" x14ac:dyDescent="0.25">
      <c r="A111" s="452"/>
      <c r="B111" s="452"/>
      <c r="C111" s="452"/>
      <c r="D111" s="452"/>
      <c r="E111" s="452"/>
      <c r="F111" s="452"/>
      <c r="G111" s="452"/>
      <c r="H111" s="452"/>
      <c r="I111" s="452"/>
      <c r="J111" s="452"/>
      <c r="K111" s="452"/>
      <c r="L111" s="452"/>
      <c r="M111" s="452"/>
      <c r="N111" s="452"/>
      <c r="O111" s="590"/>
      <c r="P111" s="452"/>
      <c r="Q111" s="452"/>
      <c r="R111" s="452"/>
      <c r="S111" s="452"/>
      <c r="T111" s="452"/>
      <c r="U111" s="452"/>
      <c r="V111" s="452"/>
      <c r="W111" s="452"/>
      <c r="X111" s="452"/>
      <c r="Y111" s="452"/>
      <c r="Z111" s="607"/>
      <c r="AA111" s="452"/>
      <c r="AB111" s="452"/>
      <c r="AC111" s="452"/>
      <c r="AD111" s="452"/>
      <c r="AE111" s="452"/>
      <c r="AF111" s="452"/>
      <c r="AG111" s="452"/>
      <c r="AH111" s="452"/>
      <c r="AI111" s="452"/>
      <c r="AJ111" s="452"/>
    </row>
    <row r="112" spans="1:36" x14ac:dyDescent="0.25">
      <c r="A112" s="452"/>
      <c r="B112" s="452"/>
      <c r="C112" s="452"/>
      <c r="D112" s="452"/>
      <c r="E112" s="452"/>
      <c r="F112" s="452"/>
      <c r="G112" s="452"/>
      <c r="H112" s="452"/>
      <c r="I112" s="452"/>
      <c r="J112" s="452"/>
      <c r="K112" s="452"/>
      <c r="L112" s="452"/>
      <c r="M112" s="452"/>
      <c r="N112" s="452"/>
      <c r="O112" s="590"/>
      <c r="P112" s="452"/>
      <c r="Q112" s="452"/>
      <c r="R112" s="452"/>
      <c r="S112" s="452"/>
      <c r="T112" s="452"/>
      <c r="U112" s="452"/>
      <c r="V112" s="452"/>
      <c r="W112" s="452"/>
      <c r="X112" s="452"/>
      <c r="Y112" s="452"/>
      <c r="Z112" s="607"/>
      <c r="AA112" s="452"/>
      <c r="AB112" s="452"/>
      <c r="AC112" s="452"/>
      <c r="AD112" s="452"/>
      <c r="AE112" s="452"/>
      <c r="AF112" s="452"/>
      <c r="AG112" s="452"/>
      <c r="AH112" s="452"/>
      <c r="AI112" s="452"/>
      <c r="AJ112" s="452"/>
    </row>
    <row r="113" spans="1:36" x14ac:dyDescent="0.25">
      <c r="A113" s="452"/>
      <c r="B113" s="452"/>
      <c r="C113" s="452"/>
      <c r="D113" s="452"/>
      <c r="E113" s="452"/>
      <c r="F113" s="452"/>
      <c r="G113" s="452"/>
      <c r="H113" s="452"/>
      <c r="I113" s="452"/>
      <c r="J113" s="452"/>
      <c r="K113" s="452"/>
      <c r="L113" s="452"/>
      <c r="M113" s="452"/>
      <c r="N113" s="452"/>
      <c r="O113" s="590"/>
      <c r="P113" s="452"/>
      <c r="Q113" s="452"/>
      <c r="R113" s="452"/>
      <c r="S113" s="452"/>
      <c r="T113" s="452"/>
      <c r="U113" s="452"/>
      <c r="V113" s="452"/>
      <c r="W113" s="452"/>
      <c r="X113" s="452"/>
      <c r="Y113" s="452"/>
      <c r="Z113" s="607"/>
      <c r="AA113" s="452"/>
      <c r="AB113" s="452"/>
      <c r="AC113" s="452"/>
      <c r="AD113" s="452"/>
      <c r="AE113" s="452"/>
      <c r="AF113" s="452"/>
      <c r="AG113" s="452"/>
      <c r="AH113" s="452"/>
      <c r="AI113" s="452"/>
      <c r="AJ113" s="452"/>
    </row>
    <row r="114" spans="1:36" x14ac:dyDescent="0.25">
      <c r="A114" s="452"/>
      <c r="B114" s="452"/>
      <c r="C114" s="452"/>
      <c r="D114" s="452"/>
      <c r="E114" s="452"/>
      <c r="F114" s="452"/>
      <c r="G114" s="452"/>
      <c r="H114" s="452"/>
      <c r="I114" s="452"/>
      <c r="J114" s="452"/>
      <c r="K114" s="452"/>
      <c r="L114" s="452"/>
      <c r="M114" s="452"/>
      <c r="N114" s="452"/>
      <c r="O114" s="590"/>
      <c r="P114" s="452"/>
      <c r="Q114" s="452"/>
      <c r="R114" s="452"/>
      <c r="S114" s="452"/>
      <c r="T114" s="452"/>
      <c r="U114" s="452"/>
      <c r="V114" s="452"/>
      <c r="W114" s="452"/>
      <c r="X114" s="452"/>
      <c r="Y114" s="452"/>
      <c r="Z114" s="607"/>
      <c r="AA114" s="452"/>
      <c r="AB114" s="452"/>
      <c r="AC114" s="452"/>
      <c r="AD114" s="452"/>
      <c r="AE114" s="452"/>
      <c r="AF114" s="452"/>
      <c r="AG114" s="452"/>
      <c r="AH114" s="452"/>
      <c r="AI114" s="452"/>
      <c r="AJ114" s="452"/>
    </row>
    <row r="115" spans="1:36" x14ac:dyDescent="0.25">
      <c r="A115" s="452"/>
      <c r="B115" s="452"/>
      <c r="C115" s="452"/>
      <c r="D115" s="452"/>
      <c r="E115" s="452"/>
      <c r="F115" s="452"/>
      <c r="G115" s="452"/>
      <c r="H115" s="452"/>
      <c r="I115" s="452"/>
      <c r="J115" s="452"/>
      <c r="K115" s="452"/>
      <c r="L115" s="452"/>
      <c r="M115" s="452"/>
      <c r="N115" s="452"/>
      <c r="O115" s="590"/>
      <c r="P115" s="452"/>
      <c r="Q115" s="452"/>
      <c r="R115" s="452"/>
      <c r="S115" s="452"/>
      <c r="T115" s="452"/>
      <c r="U115" s="452"/>
      <c r="V115" s="452"/>
      <c r="W115" s="452"/>
      <c r="X115" s="452"/>
      <c r="Y115" s="452"/>
      <c r="Z115" s="607"/>
      <c r="AA115" s="452"/>
      <c r="AB115" s="452"/>
      <c r="AC115" s="452"/>
      <c r="AD115" s="452"/>
      <c r="AE115" s="452"/>
      <c r="AF115" s="452"/>
      <c r="AG115" s="452"/>
      <c r="AH115" s="452"/>
      <c r="AI115" s="452"/>
      <c r="AJ115" s="452"/>
    </row>
    <row r="116" spans="1:36" x14ac:dyDescent="0.25">
      <c r="A116" s="452"/>
      <c r="B116" s="452"/>
      <c r="C116" s="452"/>
      <c r="D116" s="452"/>
      <c r="E116" s="452"/>
      <c r="F116" s="452"/>
      <c r="G116" s="452"/>
      <c r="H116" s="452"/>
      <c r="I116" s="452"/>
      <c r="J116" s="452"/>
      <c r="K116" s="452"/>
      <c r="L116" s="452"/>
      <c r="M116" s="452"/>
      <c r="N116" s="452"/>
      <c r="O116" s="590"/>
      <c r="P116" s="452"/>
      <c r="Q116" s="452"/>
      <c r="R116" s="452"/>
      <c r="S116" s="452"/>
      <c r="T116" s="452"/>
      <c r="U116" s="452"/>
      <c r="V116" s="452"/>
      <c r="W116" s="452"/>
      <c r="X116" s="452"/>
      <c r="Y116" s="452"/>
      <c r="Z116" s="607"/>
      <c r="AA116" s="452"/>
      <c r="AB116" s="452"/>
      <c r="AC116" s="452"/>
      <c r="AD116" s="452"/>
      <c r="AE116" s="452"/>
      <c r="AF116" s="452"/>
      <c r="AG116" s="452"/>
      <c r="AH116" s="452"/>
      <c r="AI116" s="452"/>
      <c r="AJ116" s="452"/>
    </row>
    <row r="117" spans="1:36" x14ac:dyDescent="0.25">
      <c r="A117" s="452"/>
      <c r="B117" s="452"/>
      <c r="C117" s="452"/>
      <c r="D117" s="452"/>
      <c r="E117" s="452"/>
      <c r="F117" s="452"/>
      <c r="G117" s="452"/>
      <c r="H117" s="452"/>
      <c r="I117" s="452"/>
      <c r="J117" s="452"/>
      <c r="K117" s="452"/>
      <c r="L117" s="452"/>
      <c r="M117" s="452"/>
      <c r="N117" s="452"/>
      <c r="O117" s="590"/>
      <c r="P117" s="452"/>
      <c r="Q117" s="452"/>
      <c r="R117" s="452"/>
      <c r="S117" s="452"/>
      <c r="T117" s="452"/>
      <c r="U117" s="452"/>
      <c r="V117" s="452"/>
      <c r="W117" s="452"/>
      <c r="X117" s="452"/>
      <c r="Y117" s="452"/>
      <c r="Z117" s="607"/>
      <c r="AA117" s="452"/>
      <c r="AB117" s="452"/>
      <c r="AC117" s="452"/>
      <c r="AD117" s="452"/>
      <c r="AE117" s="452"/>
      <c r="AF117" s="452"/>
      <c r="AG117" s="452"/>
      <c r="AH117" s="452"/>
      <c r="AI117" s="452"/>
      <c r="AJ117" s="452"/>
    </row>
    <row r="118" spans="1:36" x14ac:dyDescent="0.25">
      <c r="A118" s="452"/>
      <c r="B118" s="452"/>
      <c r="C118" s="452"/>
      <c r="D118" s="452"/>
      <c r="E118" s="452"/>
      <c r="F118" s="452"/>
      <c r="G118" s="452"/>
      <c r="H118" s="452"/>
      <c r="I118" s="452"/>
      <c r="J118" s="452"/>
      <c r="K118" s="452"/>
      <c r="L118" s="452"/>
      <c r="M118" s="452"/>
      <c r="N118" s="452"/>
      <c r="O118" s="452"/>
      <c r="P118" s="452"/>
      <c r="Q118" s="452"/>
      <c r="R118" s="452"/>
      <c r="S118" s="452"/>
      <c r="T118" s="452"/>
      <c r="U118" s="452"/>
      <c r="V118" s="452"/>
      <c r="W118" s="452"/>
      <c r="X118" s="452"/>
      <c r="Y118" s="452"/>
      <c r="Z118" s="607"/>
      <c r="AA118" s="452"/>
      <c r="AB118" s="452"/>
      <c r="AC118" s="452"/>
      <c r="AD118" s="452"/>
      <c r="AE118" s="452"/>
      <c r="AF118" s="452"/>
      <c r="AG118" s="452"/>
      <c r="AH118" s="452"/>
      <c r="AI118" s="452"/>
      <c r="AJ118" s="452"/>
    </row>
    <row r="119" spans="1:36" x14ac:dyDescent="0.25">
      <c r="A119" s="452"/>
      <c r="B119" s="452"/>
      <c r="C119" s="452"/>
      <c r="D119" s="452"/>
      <c r="E119" s="452"/>
      <c r="F119" s="452"/>
      <c r="G119" s="452"/>
      <c r="H119" s="452"/>
      <c r="I119" s="452"/>
      <c r="J119" s="452"/>
      <c r="K119" s="452"/>
      <c r="L119" s="452"/>
      <c r="M119" s="452"/>
      <c r="N119" s="452"/>
      <c r="O119" s="452"/>
      <c r="P119" s="452"/>
      <c r="Q119" s="452"/>
      <c r="R119" s="452"/>
      <c r="S119" s="452"/>
      <c r="T119" s="452"/>
      <c r="U119" s="452"/>
      <c r="V119" s="452"/>
      <c r="W119" s="452"/>
      <c r="X119" s="452"/>
      <c r="Y119" s="452"/>
      <c r="Z119" s="607"/>
      <c r="AA119" s="452"/>
      <c r="AB119" s="452"/>
      <c r="AC119" s="452"/>
      <c r="AD119" s="452"/>
      <c r="AE119" s="452"/>
      <c r="AF119" s="452"/>
      <c r="AG119" s="452"/>
      <c r="AH119" s="452"/>
      <c r="AI119" s="452"/>
      <c r="AJ119" s="452"/>
    </row>
    <row r="120" spans="1:36" x14ac:dyDescent="0.25">
      <c r="A120" s="452"/>
      <c r="B120" s="452"/>
      <c r="C120" s="452"/>
      <c r="D120" s="452"/>
      <c r="E120" s="452"/>
      <c r="F120" s="452"/>
      <c r="G120" s="452"/>
      <c r="H120" s="452"/>
      <c r="I120" s="452"/>
      <c r="J120" s="452"/>
      <c r="K120" s="452"/>
      <c r="L120" s="452"/>
      <c r="M120" s="452"/>
      <c r="N120" s="452"/>
      <c r="O120" s="452"/>
      <c r="P120" s="452"/>
      <c r="Q120" s="452"/>
      <c r="R120" s="452"/>
      <c r="S120" s="452"/>
      <c r="T120" s="452"/>
      <c r="U120" s="452"/>
      <c r="V120" s="452"/>
      <c r="W120" s="452"/>
      <c r="X120" s="452"/>
      <c r="Y120" s="452"/>
      <c r="Z120" s="607"/>
      <c r="AA120" s="452"/>
      <c r="AB120" s="452"/>
      <c r="AC120" s="452"/>
      <c r="AD120" s="452"/>
      <c r="AE120" s="452"/>
      <c r="AF120" s="452"/>
      <c r="AG120" s="452"/>
      <c r="AH120" s="452"/>
      <c r="AI120" s="452"/>
      <c r="AJ120" s="452"/>
    </row>
    <row r="121" spans="1:36" x14ac:dyDescent="0.25">
      <c r="A121" s="452"/>
      <c r="B121" s="452"/>
      <c r="C121" s="452"/>
      <c r="D121" s="452"/>
      <c r="E121" s="452"/>
      <c r="F121" s="452"/>
      <c r="G121" s="452"/>
      <c r="H121" s="452"/>
      <c r="I121" s="452"/>
      <c r="J121" s="452"/>
      <c r="K121" s="452"/>
      <c r="L121" s="452"/>
      <c r="M121" s="452"/>
      <c r="N121" s="452"/>
      <c r="O121" s="452"/>
      <c r="P121" s="452"/>
      <c r="Q121" s="452"/>
      <c r="R121" s="452"/>
      <c r="S121" s="452"/>
      <c r="T121" s="452"/>
      <c r="U121" s="452"/>
      <c r="V121" s="452"/>
      <c r="W121" s="452"/>
      <c r="X121" s="452"/>
      <c r="Y121" s="452"/>
      <c r="Z121" s="607"/>
      <c r="AA121" s="452"/>
      <c r="AB121" s="452"/>
      <c r="AC121" s="452"/>
      <c r="AD121" s="452"/>
      <c r="AE121" s="452"/>
      <c r="AF121" s="452"/>
      <c r="AG121" s="452"/>
      <c r="AH121" s="452"/>
      <c r="AI121" s="452"/>
      <c r="AJ121" s="452"/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K39"/>
  <sheetViews>
    <sheetView showRowColHeaders="0" workbookViewId="0"/>
  </sheetViews>
  <sheetFormatPr baseColWidth="10" defaultColWidth="11.453125" defaultRowHeight="12.5" x14ac:dyDescent="0.25"/>
  <cols>
    <col min="1" max="1" width="16.81640625" style="422" bestFit="1" customWidth="1"/>
    <col min="2" max="2" width="17" style="422" customWidth="1"/>
    <col min="3" max="3" width="9.453125" style="422" customWidth="1"/>
    <col min="4" max="4" width="11.453125" style="422"/>
    <col min="5" max="5" width="6.54296875" style="422" customWidth="1"/>
    <col min="6" max="16384" width="11.453125" style="422"/>
  </cols>
  <sheetData>
    <row r="1" spans="1:11" ht="13" thickBot="1" x14ac:dyDescent="0.3">
      <c r="A1" s="494" t="s">
        <v>176</v>
      </c>
      <c r="B1" s="495" t="s">
        <v>177</v>
      </c>
      <c r="D1" s="422" t="s">
        <v>177</v>
      </c>
      <c r="E1" s="452"/>
      <c r="F1" s="624"/>
      <c r="G1" s="421"/>
    </row>
    <row r="2" spans="1:11" x14ac:dyDescent="0.25">
      <c r="A2" s="497" t="s">
        <v>178</v>
      </c>
      <c r="B2" s="554"/>
      <c r="D2" s="422" t="s">
        <v>179</v>
      </c>
      <c r="E2" s="452"/>
      <c r="F2" s="452"/>
      <c r="G2" s="421"/>
    </row>
    <row r="3" spans="1:11" x14ac:dyDescent="0.25">
      <c r="A3" s="577" t="s">
        <v>180</v>
      </c>
      <c r="B3" s="578">
        <v>-17.764700000000001</v>
      </c>
      <c r="D3" s="422" t="s">
        <v>181</v>
      </c>
      <c r="E3" s="452"/>
      <c r="F3" s="452"/>
      <c r="G3" s="421"/>
    </row>
    <row r="4" spans="1:11" x14ac:dyDescent="0.25">
      <c r="A4" s="577" t="s">
        <v>182</v>
      </c>
      <c r="B4" s="578">
        <v>31.235299999999999</v>
      </c>
      <c r="D4" s="422" t="s">
        <v>183</v>
      </c>
      <c r="E4" s="452"/>
      <c r="F4" s="452"/>
      <c r="G4" s="421"/>
    </row>
    <row r="5" spans="1:11" x14ac:dyDescent="0.25">
      <c r="A5" s="577" t="s">
        <v>184</v>
      </c>
      <c r="B5" s="578">
        <v>-8.61</v>
      </c>
      <c r="D5" s="421" t="s">
        <v>185</v>
      </c>
      <c r="E5" s="590"/>
      <c r="F5" s="452"/>
      <c r="G5" s="421"/>
    </row>
    <row r="6" spans="1:11" ht="13" thickBot="1" x14ac:dyDescent="0.3">
      <c r="A6" s="584" t="s">
        <v>186</v>
      </c>
      <c r="B6" s="585">
        <v>17.387899999999998</v>
      </c>
      <c r="E6" s="590"/>
      <c r="F6" s="452"/>
      <c r="G6" s="421"/>
      <c r="H6" s="421"/>
      <c r="I6" s="421"/>
      <c r="J6" s="421"/>
      <c r="K6" s="421"/>
    </row>
    <row r="7" spans="1:11" x14ac:dyDescent="0.25">
      <c r="A7" s="497" t="s">
        <v>187</v>
      </c>
      <c r="B7" s="554"/>
      <c r="D7" s="452"/>
      <c r="E7" s="590"/>
      <c r="F7" s="452"/>
      <c r="G7" s="452"/>
      <c r="H7" s="452"/>
      <c r="I7" s="452"/>
      <c r="J7" s="452"/>
      <c r="K7" s="421"/>
    </row>
    <row r="8" spans="1:11" x14ac:dyDescent="0.25">
      <c r="A8" s="577" t="s">
        <v>157</v>
      </c>
      <c r="B8" s="578">
        <v>1</v>
      </c>
      <c r="D8" s="590"/>
      <c r="E8" s="590"/>
      <c r="F8" s="452"/>
      <c r="G8" s="452"/>
      <c r="H8" s="452"/>
      <c r="I8" s="452"/>
      <c r="J8" s="452"/>
      <c r="K8" s="421"/>
    </row>
    <row r="9" spans="1:11" ht="13" thickBot="1" x14ac:dyDescent="0.3">
      <c r="A9" s="584" t="s">
        <v>188</v>
      </c>
      <c r="B9" s="585">
        <v>1</v>
      </c>
      <c r="D9" s="590"/>
      <c r="E9" s="452"/>
      <c r="F9" s="452"/>
      <c r="G9" s="590"/>
      <c r="H9" s="452"/>
      <c r="I9" s="590"/>
      <c r="J9" s="452"/>
      <c r="K9" s="421"/>
    </row>
    <row r="10" spans="1:11" x14ac:dyDescent="0.25">
      <c r="A10" s="497" t="s">
        <v>189</v>
      </c>
      <c r="B10" s="554"/>
      <c r="D10" s="590"/>
      <c r="E10" s="452"/>
      <c r="F10" s="452"/>
      <c r="G10" s="590"/>
      <c r="H10" s="452"/>
      <c r="I10" s="590"/>
      <c r="J10" s="452"/>
      <c r="K10" s="421"/>
    </row>
    <row r="11" spans="1:11" x14ac:dyDescent="0.25">
      <c r="A11" s="577" t="s">
        <v>81</v>
      </c>
      <c r="B11" s="578">
        <v>2</v>
      </c>
      <c r="D11" s="590"/>
      <c r="E11" s="590"/>
      <c r="F11" s="452"/>
      <c r="G11" s="590"/>
      <c r="H11" s="452"/>
      <c r="I11" s="590"/>
      <c r="J11" s="452"/>
      <c r="K11" s="421"/>
    </row>
    <row r="12" spans="1:11" x14ac:dyDescent="0.25">
      <c r="A12" s="577" t="s">
        <v>190</v>
      </c>
      <c r="B12" s="578">
        <v>0</v>
      </c>
      <c r="D12" s="452"/>
      <c r="E12" s="590"/>
      <c r="F12" s="452"/>
      <c r="G12" s="590"/>
      <c r="H12" s="452"/>
      <c r="I12" s="590"/>
      <c r="J12" s="452"/>
      <c r="K12" s="421"/>
    </row>
    <row r="13" spans="1:11" x14ac:dyDescent="0.25">
      <c r="A13" s="577" t="s">
        <v>191</v>
      </c>
      <c r="B13" s="578">
        <v>1.0000000000000001E-5</v>
      </c>
      <c r="D13" s="421"/>
      <c r="E13" s="590"/>
      <c r="F13" s="452"/>
      <c r="G13" s="590"/>
      <c r="H13" s="452"/>
      <c r="I13" s="452"/>
      <c r="J13" s="452"/>
      <c r="K13" s="421"/>
    </row>
    <row r="14" spans="1:11" x14ac:dyDescent="0.25">
      <c r="A14" s="577" t="s">
        <v>192</v>
      </c>
      <c r="B14" s="578">
        <v>100</v>
      </c>
      <c r="E14" s="590"/>
      <c r="F14" s="452"/>
      <c r="G14" s="590"/>
      <c r="H14" s="452"/>
      <c r="I14" s="421"/>
      <c r="J14" s="421"/>
      <c r="K14" s="421"/>
    </row>
    <row r="15" spans="1:11" x14ac:dyDescent="0.25">
      <c r="A15" s="577" t="s">
        <v>193</v>
      </c>
      <c r="B15" s="578">
        <v>1.0000000000000001E-5</v>
      </c>
      <c r="E15" s="590"/>
      <c r="F15" s="452"/>
      <c r="G15" s="590"/>
      <c r="H15" s="452"/>
      <c r="I15" s="421"/>
      <c r="J15" s="421"/>
      <c r="K15" s="421"/>
    </row>
    <row r="16" spans="1:11" ht="13" thickBot="1" x14ac:dyDescent="0.3">
      <c r="A16" s="584" t="s">
        <v>194</v>
      </c>
      <c r="B16" s="585">
        <v>100</v>
      </c>
      <c r="E16" s="452"/>
      <c r="F16" s="452"/>
      <c r="G16" s="590"/>
      <c r="H16" s="452"/>
    </row>
    <row r="17" spans="1:8" x14ac:dyDescent="0.25">
      <c r="A17" s="497" t="s">
        <v>195</v>
      </c>
      <c r="B17" s="554"/>
      <c r="E17" s="452"/>
      <c r="F17" s="452"/>
      <c r="G17" s="590"/>
      <c r="H17" s="452"/>
    </row>
    <row r="18" spans="1:8" x14ac:dyDescent="0.25">
      <c r="A18" s="577" t="s">
        <v>196</v>
      </c>
      <c r="B18" s="578">
        <v>20.931173341984408</v>
      </c>
      <c r="E18" s="452"/>
      <c r="F18" s="452"/>
      <c r="G18" s="590"/>
      <c r="H18" s="452"/>
    </row>
    <row r="19" spans="1:8" x14ac:dyDescent="0.25">
      <c r="A19" s="577" t="s">
        <v>197</v>
      </c>
      <c r="B19" s="578">
        <v>1.9993035486280801</v>
      </c>
      <c r="E19" s="452"/>
      <c r="F19" s="452"/>
      <c r="G19" s="590"/>
      <c r="H19" s="452"/>
    </row>
    <row r="20" spans="1:8" x14ac:dyDescent="0.25">
      <c r="A20" s="577" t="s">
        <v>22</v>
      </c>
      <c r="B20" s="578">
        <v>-12.5</v>
      </c>
      <c r="E20" s="590"/>
      <c r="F20" s="452"/>
      <c r="G20" s="421"/>
    </row>
    <row r="21" spans="1:8" ht="13" thickBot="1" x14ac:dyDescent="0.3">
      <c r="A21" s="584" t="s">
        <v>198</v>
      </c>
      <c r="B21" s="585">
        <v>2</v>
      </c>
      <c r="E21" s="452"/>
      <c r="F21" s="452"/>
      <c r="G21" s="421"/>
    </row>
    <row r="22" spans="1:8" x14ac:dyDescent="0.25">
      <c r="A22" s="497" t="s">
        <v>199</v>
      </c>
      <c r="B22" s="554"/>
      <c r="E22" s="452"/>
      <c r="F22" s="452"/>
      <c r="G22" s="421"/>
    </row>
    <row r="23" spans="1:8" x14ac:dyDescent="0.25">
      <c r="A23" s="577" t="s">
        <v>200</v>
      </c>
      <c r="B23" s="578" t="b">
        <v>1</v>
      </c>
      <c r="E23" s="452"/>
      <c r="F23" s="452"/>
      <c r="G23" s="421"/>
    </row>
    <row r="24" spans="1:8" x14ac:dyDescent="0.25">
      <c r="A24" s="577" t="s">
        <v>201</v>
      </c>
      <c r="B24" s="578" t="b">
        <v>0</v>
      </c>
      <c r="E24" s="590"/>
      <c r="F24" s="590"/>
      <c r="G24" s="421"/>
    </row>
    <row r="25" spans="1:8" x14ac:dyDescent="0.25">
      <c r="A25" s="577" t="s">
        <v>202</v>
      </c>
      <c r="B25" s="578" t="b">
        <v>0</v>
      </c>
      <c r="E25" s="452"/>
      <c r="F25" s="452"/>
      <c r="G25" s="421"/>
    </row>
    <row r="26" spans="1:8" x14ac:dyDescent="0.25">
      <c r="A26" s="577" t="s">
        <v>203</v>
      </c>
      <c r="B26" s="578" t="b">
        <v>1</v>
      </c>
      <c r="E26" s="452"/>
      <c r="F26" s="452"/>
      <c r="G26" s="421"/>
    </row>
    <row r="27" spans="1:8" x14ac:dyDescent="0.25">
      <c r="A27" s="577" t="s">
        <v>204</v>
      </c>
      <c r="B27" s="578" t="b">
        <v>1</v>
      </c>
      <c r="E27" s="452"/>
      <c r="F27" s="452"/>
      <c r="G27" s="421"/>
    </row>
    <row r="28" spans="1:8" x14ac:dyDescent="0.25">
      <c r="A28" s="577" t="s">
        <v>205</v>
      </c>
      <c r="B28" s="578" t="b">
        <v>0</v>
      </c>
      <c r="E28" s="452"/>
      <c r="F28" s="452"/>
      <c r="G28" s="421"/>
    </row>
    <row r="29" spans="1:8" x14ac:dyDescent="0.25">
      <c r="A29" s="577" t="s">
        <v>206</v>
      </c>
      <c r="B29" s="578">
        <v>0</v>
      </c>
      <c r="E29" s="452"/>
      <c r="F29" s="452"/>
      <c r="G29" s="421"/>
    </row>
    <row r="30" spans="1:8" x14ac:dyDescent="0.25">
      <c r="A30" s="577" t="s">
        <v>207</v>
      </c>
      <c r="B30" s="578">
        <v>1</v>
      </c>
      <c r="E30" s="452"/>
      <c r="F30" s="452"/>
      <c r="G30" s="421"/>
    </row>
    <row r="31" spans="1:8" x14ac:dyDescent="0.25">
      <c r="A31" s="577" t="s">
        <v>208</v>
      </c>
      <c r="B31" s="578">
        <v>1</v>
      </c>
      <c r="E31" s="452"/>
      <c r="F31" s="452"/>
      <c r="G31" s="421"/>
    </row>
    <row r="32" spans="1:8" x14ac:dyDescent="0.25">
      <c r="A32" s="577" t="s">
        <v>209</v>
      </c>
      <c r="B32" s="578">
        <v>9.8670000000000009</v>
      </c>
      <c r="E32" s="590"/>
      <c r="F32" s="421"/>
      <c r="G32" s="421"/>
    </row>
    <row r="33" spans="1:7" x14ac:dyDescent="0.25">
      <c r="A33" s="577" t="s">
        <v>210</v>
      </c>
      <c r="B33" s="578">
        <v>0</v>
      </c>
      <c r="E33" s="590"/>
      <c r="F33" s="421"/>
      <c r="G33" s="421"/>
    </row>
    <row r="34" spans="1:7" ht="13" thickBot="1" x14ac:dyDescent="0.3">
      <c r="A34" s="584" t="s">
        <v>11</v>
      </c>
      <c r="B34" s="585" t="b">
        <v>0</v>
      </c>
      <c r="E34" s="421"/>
      <c r="F34" s="421"/>
      <c r="G34" s="421"/>
    </row>
    <row r="35" spans="1:7" x14ac:dyDescent="0.25">
      <c r="A35" s="497" t="s">
        <v>211</v>
      </c>
      <c r="B35" s="554" t="s">
        <v>212</v>
      </c>
      <c r="E35" s="421"/>
      <c r="F35" s="421"/>
      <c r="G35" s="421"/>
    </row>
    <row r="36" spans="1:7" x14ac:dyDescent="0.25">
      <c r="A36" s="577" t="s">
        <v>213</v>
      </c>
      <c r="B36" s="578">
        <v>1.7569200992584229</v>
      </c>
    </row>
    <row r="37" spans="1:7" x14ac:dyDescent="0.25">
      <c r="A37" s="577" t="s">
        <v>214</v>
      </c>
      <c r="B37" s="578"/>
    </row>
    <row r="38" spans="1:7" x14ac:dyDescent="0.25">
      <c r="A38" s="577" t="s">
        <v>215</v>
      </c>
      <c r="B38" s="578" t="s">
        <v>216</v>
      </c>
    </row>
    <row r="39" spans="1:7" ht="13" thickBot="1" x14ac:dyDescent="0.3">
      <c r="A39" s="584" t="s">
        <v>217</v>
      </c>
      <c r="B39" s="585">
        <v>0.5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B1:BY161"/>
  <sheetViews>
    <sheetView zoomScale="73" zoomScaleNormal="73" workbookViewId="0">
      <pane xSplit="2" ySplit="3" topLeftCell="AG4" activePane="bottomRight" state="frozen"/>
      <selection activeCell="U4" sqref="U4"/>
      <selection pane="topRight" activeCell="U4" sqref="U4"/>
      <selection pane="bottomLeft" activeCell="U4" sqref="U4"/>
      <selection pane="bottomRight"/>
    </sheetView>
  </sheetViews>
  <sheetFormatPr baseColWidth="10" defaultColWidth="11.453125" defaultRowHeight="12.5" x14ac:dyDescent="0.25"/>
  <cols>
    <col min="1" max="1" width="6.54296875" style="99" customWidth="1"/>
    <col min="2" max="3" width="9.453125" style="99" customWidth="1"/>
    <col min="4" max="4" width="7.81640625" style="99" customWidth="1"/>
    <col min="5" max="5" width="6.54296875" style="99" customWidth="1"/>
    <col min="6" max="6" width="8.54296875" style="99" customWidth="1"/>
    <col min="7" max="9" width="11.453125" style="99" customWidth="1"/>
    <col min="10" max="10" width="8.54296875" style="99" customWidth="1"/>
    <col min="11" max="11" width="8.54296875" style="402" customWidth="1"/>
    <col min="12" max="13" width="7.81640625" style="99" customWidth="1"/>
    <col min="14" max="14" width="7.453125" style="99" customWidth="1"/>
    <col min="15" max="15" width="7.81640625" style="99" customWidth="1"/>
    <col min="16" max="24" width="8.54296875" style="99" customWidth="1"/>
    <col min="25" max="26" width="9.81640625" style="99" customWidth="1"/>
    <col min="27" max="27" width="8.54296875" style="99" customWidth="1"/>
    <col min="28" max="28" width="10" style="99" customWidth="1"/>
    <col min="29" max="29" width="10.54296875" style="99" customWidth="1"/>
    <col min="30" max="30" width="9.81640625" style="99" customWidth="1"/>
    <col min="31" max="31" width="8.81640625" style="65" customWidth="1"/>
    <col min="32" max="32" width="10.54296875" style="99" customWidth="1"/>
    <col min="33" max="33" width="11.1796875" style="99" customWidth="1"/>
    <col min="34" max="37" width="13.453125" style="99" customWidth="1"/>
    <col min="38" max="38" width="13.81640625" style="99" customWidth="1"/>
    <col min="39" max="39" width="14.1796875" style="99" customWidth="1"/>
    <col min="40" max="41" width="9.54296875" style="99" customWidth="1"/>
    <col min="42" max="42" width="15.54296875" style="99" customWidth="1"/>
    <col min="43" max="43" width="12.54296875" style="398" customWidth="1"/>
    <col min="44" max="44" width="15.54296875" style="99" customWidth="1"/>
    <col min="45" max="16384" width="11.453125" style="99"/>
  </cols>
  <sheetData>
    <row r="1" spans="2:77" s="195" customFormat="1" ht="25.5" customHeight="1" thickBot="1" x14ac:dyDescent="0.4">
      <c r="E1" s="196" t="s">
        <v>41</v>
      </c>
      <c r="F1" s="197"/>
      <c r="K1" s="198"/>
      <c r="L1" s="199" t="s">
        <v>42</v>
      </c>
      <c r="M1" s="200"/>
      <c r="N1" s="200"/>
      <c r="O1" s="201"/>
      <c r="P1" s="202" t="s">
        <v>43</v>
      </c>
      <c r="Q1" s="203"/>
      <c r="R1" s="203"/>
      <c r="S1" s="203"/>
      <c r="T1" s="203"/>
      <c r="U1" s="203"/>
      <c r="V1" s="203"/>
      <c r="W1" s="204"/>
      <c r="X1" s="205" t="s">
        <v>44</v>
      </c>
      <c r="Y1" s="206"/>
      <c r="Z1" s="206"/>
      <c r="AA1" s="206"/>
      <c r="AB1" s="207" t="s">
        <v>45</v>
      </c>
      <c r="AC1" s="208"/>
      <c r="AD1" s="208"/>
      <c r="AE1" s="209"/>
      <c r="AF1" s="210" t="s">
        <v>46</v>
      </c>
      <c r="AG1" s="211"/>
      <c r="AH1" s="211"/>
      <c r="AI1" s="211"/>
      <c r="AJ1" s="211"/>
      <c r="AK1" s="211"/>
      <c r="AL1" s="212"/>
      <c r="AM1" s="213" t="s">
        <v>47</v>
      </c>
      <c r="AN1" s="213"/>
      <c r="AO1" s="214"/>
      <c r="AP1" s="215" t="s">
        <v>48</v>
      </c>
      <c r="AQ1" s="216"/>
      <c r="AR1" s="217" t="s">
        <v>49</v>
      </c>
      <c r="BD1" s="218"/>
      <c r="BE1" s="219"/>
      <c r="BF1" s="220"/>
      <c r="BG1" s="220"/>
      <c r="BH1" s="221"/>
      <c r="BI1" s="219"/>
    </row>
    <row r="2" spans="2:77" s="195" customFormat="1" ht="20.149999999999999" customHeight="1" thickBot="1" x14ac:dyDescent="0.4">
      <c r="C2" s="222" t="s">
        <v>50</v>
      </c>
      <c r="D2" s="223"/>
      <c r="E2" s="224" t="s">
        <v>51</v>
      </c>
      <c r="F2" s="225" t="s">
        <v>52</v>
      </c>
      <c r="G2" s="226" t="s">
        <v>53</v>
      </c>
      <c r="H2" s="227"/>
      <c r="I2" s="228"/>
      <c r="K2" s="198"/>
      <c r="L2" s="199" t="s">
        <v>54</v>
      </c>
      <c r="M2" s="201"/>
      <c r="N2" s="199" t="s">
        <v>55</v>
      </c>
      <c r="O2" s="201"/>
      <c r="P2" s="202" t="s">
        <v>54</v>
      </c>
      <c r="Q2" s="203"/>
      <c r="R2" s="203"/>
      <c r="S2" s="204"/>
      <c r="T2" s="202" t="s">
        <v>55</v>
      </c>
      <c r="U2" s="203"/>
      <c r="V2" s="203"/>
      <c r="W2" s="203"/>
      <c r="X2" s="229" t="s">
        <v>56</v>
      </c>
      <c r="Y2" s="230" t="s">
        <v>57</v>
      </c>
      <c r="Z2" s="230"/>
      <c r="AA2" s="231" t="s">
        <v>58</v>
      </c>
      <c r="AB2" s="232" t="s">
        <v>59</v>
      </c>
      <c r="AC2" s="233" t="s">
        <v>60</v>
      </c>
      <c r="AD2" s="233" t="s">
        <v>61</v>
      </c>
      <c r="AE2" s="234" t="s">
        <v>62</v>
      </c>
      <c r="AF2" s="235" t="s">
        <v>63</v>
      </c>
      <c r="AG2" s="236" t="s">
        <v>64</v>
      </c>
      <c r="AH2" s="237" t="s">
        <v>65</v>
      </c>
      <c r="AI2" s="238" t="s">
        <v>66</v>
      </c>
      <c r="AJ2" s="239"/>
      <c r="AK2" s="238" t="s">
        <v>67</v>
      </c>
      <c r="AL2" s="240"/>
      <c r="AM2" s="241" t="s">
        <v>68</v>
      </c>
      <c r="AN2" s="242" t="s">
        <v>69</v>
      </c>
      <c r="AO2" s="243"/>
      <c r="AP2" s="244" t="s">
        <v>70</v>
      </c>
      <c r="AQ2" s="245" t="s">
        <v>11</v>
      </c>
      <c r="AR2" s="217" t="s">
        <v>71</v>
      </c>
      <c r="AS2" s="246" t="s">
        <v>72</v>
      </c>
      <c r="AT2" s="247"/>
      <c r="AW2" s="99"/>
      <c r="AX2" s="99"/>
      <c r="AY2" s="99"/>
      <c r="AZ2" s="99"/>
      <c r="BA2" s="99"/>
      <c r="BB2" s="99"/>
      <c r="BC2" s="99"/>
      <c r="BD2" s="99"/>
      <c r="BE2" s="219"/>
      <c r="BF2" s="220"/>
      <c r="BG2" s="220"/>
      <c r="BH2" s="221"/>
      <c r="BI2" s="219"/>
    </row>
    <row r="3" spans="2:77" s="248" customFormat="1" ht="14.5" thickBot="1" x14ac:dyDescent="0.35">
      <c r="B3" s="249" t="s">
        <v>73</v>
      </c>
      <c r="C3" s="250" t="s">
        <v>74</v>
      </c>
      <c r="D3" s="251" t="s">
        <v>75</v>
      </c>
      <c r="E3" s="252" t="s">
        <v>76</v>
      </c>
      <c r="F3" s="253" t="s">
        <v>17</v>
      </c>
      <c r="G3" s="254" t="s">
        <v>77</v>
      </c>
      <c r="H3" s="255" t="s">
        <v>78</v>
      </c>
      <c r="I3" s="256" t="s">
        <v>79</v>
      </c>
      <c r="J3" s="257" t="s">
        <v>80</v>
      </c>
      <c r="K3" s="258" t="s">
        <v>81</v>
      </c>
      <c r="L3" s="259" t="s">
        <v>82</v>
      </c>
      <c r="M3" s="260" t="s">
        <v>83</v>
      </c>
      <c r="N3" s="261" t="s">
        <v>82</v>
      </c>
      <c r="O3" s="260" t="s">
        <v>83</v>
      </c>
      <c r="P3" s="262" t="s">
        <v>84</v>
      </c>
      <c r="Q3" s="263" t="s">
        <v>85</v>
      </c>
      <c r="R3" s="263" t="s">
        <v>86</v>
      </c>
      <c r="S3" s="264" t="s">
        <v>87</v>
      </c>
      <c r="T3" s="262" t="s">
        <v>84</v>
      </c>
      <c r="U3" s="265" t="s">
        <v>85</v>
      </c>
      <c r="V3" s="265" t="s">
        <v>86</v>
      </c>
      <c r="W3" s="263" t="s">
        <v>87</v>
      </c>
      <c r="X3" s="266" t="s">
        <v>88</v>
      </c>
      <c r="Y3" s="267" t="s">
        <v>89</v>
      </c>
      <c r="Z3" s="267" t="s">
        <v>90</v>
      </c>
      <c r="AA3" s="268" t="s">
        <v>91</v>
      </c>
      <c r="AB3" s="250" t="s">
        <v>92</v>
      </c>
      <c r="AC3" s="269" t="s">
        <v>93</v>
      </c>
      <c r="AD3" s="269" t="s">
        <v>94</v>
      </c>
      <c r="AE3" s="270" t="s">
        <v>95</v>
      </c>
      <c r="AF3" s="271" t="s">
        <v>31</v>
      </c>
      <c r="AG3" s="272" t="s">
        <v>96</v>
      </c>
      <c r="AH3" s="272" t="s">
        <v>97</v>
      </c>
      <c r="AI3" s="273" t="s">
        <v>98</v>
      </c>
      <c r="AJ3" s="273" t="s">
        <v>99</v>
      </c>
      <c r="AK3" s="273" t="s">
        <v>100</v>
      </c>
      <c r="AL3" s="274" t="s">
        <v>101</v>
      </c>
      <c r="AM3" s="275" t="s">
        <v>102</v>
      </c>
      <c r="AN3" s="276" t="s">
        <v>103</v>
      </c>
      <c r="AO3" s="277" t="s">
        <v>104</v>
      </c>
      <c r="AP3" s="278" t="s">
        <v>105</v>
      </c>
      <c r="AQ3" s="279" t="s">
        <v>106</v>
      </c>
      <c r="AR3" s="280" t="s">
        <v>27</v>
      </c>
      <c r="AS3" s="281" t="s">
        <v>107</v>
      </c>
      <c r="AT3" s="282" t="s">
        <v>108</v>
      </c>
      <c r="AV3" s="283"/>
      <c r="AW3" s="99"/>
      <c r="AX3" s="99"/>
      <c r="AY3" s="99"/>
      <c r="AZ3" s="99"/>
      <c r="BA3" s="99"/>
      <c r="BB3" s="99"/>
      <c r="BC3" s="99"/>
      <c r="BD3" s="99"/>
      <c r="BE3" s="284"/>
      <c r="BF3" s="285"/>
      <c r="BG3" s="285"/>
      <c r="BH3" s="286"/>
      <c r="BI3" s="284"/>
      <c r="BJ3" s="287"/>
      <c r="BK3" s="287"/>
      <c r="BL3" s="287"/>
      <c r="BM3" s="287"/>
      <c r="BN3" s="288"/>
      <c r="BO3" s="284"/>
      <c r="BP3" s="285"/>
      <c r="BQ3" s="285"/>
      <c r="BR3" s="285"/>
      <c r="BS3" s="285"/>
      <c r="BU3" s="285"/>
      <c r="BV3" s="285"/>
      <c r="BW3" s="285"/>
      <c r="BX3" s="285"/>
      <c r="BY3" s="285"/>
    </row>
    <row r="4" spans="2:77" x14ac:dyDescent="0.25">
      <c r="B4" s="289">
        <v>1</v>
      </c>
      <c r="C4" s="290">
        <v>1</v>
      </c>
      <c r="D4" s="291">
        <v>2</v>
      </c>
      <c r="E4" s="292">
        <v>10</v>
      </c>
      <c r="F4" s="293">
        <v>90.000000000000298</v>
      </c>
      <c r="G4" s="294">
        <v>4200</v>
      </c>
      <c r="H4" s="295">
        <v>-1000</v>
      </c>
      <c r="I4" s="296">
        <v>0</v>
      </c>
      <c r="J4" s="297">
        <v>1</v>
      </c>
      <c r="K4" s="298">
        <v>0</v>
      </c>
      <c r="L4" s="299">
        <v>0</v>
      </c>
      <c r="M4" s="300">
        <v>0</v>
      </c>
      <c r="N4" s="72">
        <v>0</v>
      </c>
      <c r="O4" s="74">
        <v>0</v>
      </c>
      <c r="P4" s="301">
        <v>0</v>
      </c>
      <c r="Q4" s="302">
        <v>0</v>
      </c>
      <c r="R4" s="302">
        <v>0</v>
      </c>
      <c r="S4" s="303">
        <v>0</v>
      </c>
      <c r="T4" s="304">
        <v>0</v>
      </c>
      <c r="U4" s="305">
        <v>0</v>
      </c>
      <c r="V4" s="305">
        <v>0</v>
      </c>
      <c r="W4" s="306">
        <v>0</v>
      </c>
      <c r="X4" s="78">
        <v>0</v>
      </c>
      <c r="Y4" s="79">
        <v>0</v>
      </c>
      <c r="Z4" s="79">
        <v>0</v>
      </c>
      <c r="AA4" s="307">
        <v>0</v>
      </c>
      <c r="AB4" s="308">
        <v>0</v>
      </c>
      <c r="AC4" s="309">
        <v>0</v>
      </c>
      <c r="AD4" s="309">
        <v>0</v>
      </c>
      <c r="AE4" s="310">
        <v>0</v>
      </c>
      <c r="AF4" s="311">
        <v>0</v>
      </c>
      <c r="AG4" s="312">
        <v>0</v>
      </c>
      <c r="AH4" s="312">
        <v>-75.810477390370849</v>
      </c>
      <c r="AI4" s="313">
        <v>0</v>
      </c>
      <c r="AJ4" s="313">
        <v>0</v>
      </c>
      <c r="AK4" s="313">
        <v>0</v>
      </c>
      <c r="AL4" s="313">
        <v>0</v>
      </c>
      <c r="AM4" s="314">
        <v>0</v>
      </c>
      <c r="AN4" s="315">
        <v>0</v>
      </c>
      <c r="AO4" s="316">
        <v>0</v>
      </c>
      <c r="AP4" s="317">
        <v>0</v>
      </c>
      <c r="AQ4" s="318">
        <v>0</v>
      </c>
      <c r="AR4" s="319">
        <v>0</v>
      </c>
      <c r="AS4" s="320">
        <v>0</v>
      </c>
      <c r="AT4" s="320">
        <v>3</v>
      </c>
      <c r="AV4" s="321"/>
      <c r="BE4" s="322"/>
      <c r="BF4" s="323"/>
      <c r="BG4" s="323"/>
      <c r="BH4" s="324"/>
      <c r="BI4" s="322"/>
      <c r="BJ4" s="324"/>
      <c r="BK4" s="322"/>
      <c r="BL4" s="322"/>
      <c r="BM4" s="322"/>
      <c r="BN4" s="325"/>
      <c r="BO4" s="322"/>
      <c r="BP4" s="323"/>
      <c r="BQ4" s="323"/>
      <c r="BR4" s="323"/>
      <c r="BS4" s="323"/>
      <c r="BU4" s="323"/>
      <c r="BV4" s="323"/>
      <c r="BW4" s="323"/>
      <c r="BX4" s="323"/>
      <c r="BY4" s="323"/>
    </row>
    <row r="5" spans="2:77" ht="14.15" customHeight="1" x14ac:dyDescent="0.25">
      <c r="B5" s="326">
        <v>2</v>
      </c>
      <c r="C5" s="327">
        <v>2</v>
      </c>
      <c r="D5" s="328">
        <v>3</v>
      </c>
      <c r="E5" s="329">
        <v>10</v>
      </c>
      <c r="F5" s="330">
        <v>0</v>
      </c>
      <c r="G5" s="294">
        <v>4200</v>
      </c>
      <c r="H5" s="295">
        <v>-1000</v>
      </c>
      <c r="I5" s="296">
        <v>0</v>
      </c>
      <c r="J5" s="331">
        <v>1</v>
      </c>
      <c r="K5" s="332">
        <v>0</v>
      </c>
      <c r="L5" s="333">
        <v>0</v>
      </c>
      <c r="M5" s="334">
        <v>0</v>
      </c>
      <c r="N5" s="106">
        <v>0</v>
      </c>
      <c r="O5" s="108">
        <v>10</v>
      </c>
      <c r="P5" s="335">
        <v>0</v>
      </c>
      <c r="Q5" s="336">
        <v>0</v>
      </c>
      <c r="R5" s="336">
        <v>0</v>
      </c>
      <c r="S5" s="337">
        <v>0</v>
      </c>
      <c r="T5" s="338">
        <v>0</v>
      </c>
      <c r="U5" s="339">
        <v>0</v>
      </c>
      <c r="V5" s="339">
        <v>0</v>
      </c>
      <c r="W5" s="340">
        <v>0</v>
      </c>
      <c r="X5" s="112">
        <v>0</v>
      </c>
      <c r="Y5" s="113">
        <v>0</v>
      </c>
      <c r="Z5" s="113">
        <v>0</v>
      </c>
      <c r="AA5" s="341">
        <v>0</v>
      </c>
      <c r="AB5" s="327">
        <v>0</v>
      </c>
      <c r="AC5" s="342">
        <v>0</v>
      </c>
      <c r="AD5" s="342">
        <v>0</v>
      </c>
      <c r="AE5" s="343">
        <v>0</v>
      </c>
      <c r="AF5" s="344">
        <v>0</v>
      </c>
      <c r="AG5" s="345">
        <v>0</v>
      </c>
      <c r="AH5" s="345">
        <v>0</v>
      </c>
      <c r="AI5" s="346">
        <v>0</v>
      </c>
      <c r="AJ5" s="346">
        <v>0</v>
      </c>
      <c r="AK5" s="346">
        <v>0</v>
      </c>
      <c r="AL5" s="346">
        <v>0</v>
      </c>
      <c r="AM5" s="347">
        <v>0</v>
      </c>
      <c r="AN5" s="348">
        <v>0</v>
      </c>
      <c r="AO5" s="349">
        <v>0</v>
      </c>
      <c r="AP5" s="317">
        <v>0</v>
      </c>
      <c r="AQ5" s="318">
        <v>0</v>
      </c>
      <c r="AR5" s="319">
        <v>0</v>
      </c>
      <c r="AS5" s="350">
        <v>0</v>
      </c>
      <c r="AT5" s="351">
        <v>0</v>
      </c>
      <c r="AV5" s="321"/>
      <c r="BE5" s="322"/>
      <c r="BF5" s="323"/>
      <c r="BG5" s="323"/>
      <c r="BH5" s="324"/>
      <c r="BI5" s="322"/>
      <c r="BJ5" s="324"/>
      <c r="BK5" s="322"/>
      <c r="BL5" s="322"/>
      <c r="BM5" s="322"/>
      <c r="BN5" s="325"/>
      <c r="BO5" s="322"/>
      <c r="BP5" s="323"/>
      <c r="BQ5" s="323"/>
      <c r="BR5" s="323"/>
      <c r="BS5" s="323"/>
      <c r="BU5" s="323"/>
      <c r="BV5" s="323"/>
      <c r="BW5" s="323"/>
      <c r="BX5" s="323"/>
      <c r="BY5" s="323"/>
    </row>
    <row r="6" spans="2:77" ht="14.15" customHeight="1" x14ac:dyDescent="0.25">
      <c r="B6" s="326">
        <v>3</v>
      </c>
      <c r="C6" s="327"/>
      <c r="D6" s="328"/>
      <c r="E6" s="329"/>
      <c r="F6" s="330"/>
      <c r="G6" s="352"/>
      <c r="H6" s="295"/>
      <c r="I6" s="296"/>
      <c r="J6" s="353"/>
      <c r="K6" s="332"/>
      <c r="L6" s="333"/>
      <c r="M6" s="334"/>
      <c r="N6" s="106"/>
      <c r="O6" s="108"/>
      <c r="P6" s="335"/>
      <c r="Q6" s="336"/>
      <c r="R6" s="336"/>
      <c r="S6" s="337"/>
      <c r="T6" s="338"/>
      <c r="U6" s="339"/>
      <c r="V6" s="339"/>
      <c r="W6" s="340"/>
      <c r="X6" s="112"/>
      <c r="Y6" s="113"/>
      <c r="Z6" s="113"/>
      <c r="AA6" s="341"/>
      <c r="AB6" s="327"/>
      <c r="AC6" s="342"/>
      <c r="AD6" s="342"/>
      <c r="AE6" s="343"/>
      <c r="AF6" s="344"/>
      <c r="AG6" s="345"/>
      <c r="AH6" s="345"/>
      <c r="AI6" s="346"/>
      <c r="AJ6" s="346"/>
      <c r="AK6" s="346"/>
      <c r="AL6" s="346"/>
      <c r="AM6" s="347"/>
      <c r="AN6" s="348"/>
      <c r="AO6" s="349"/>
      <c r="AP6" s="317"/>
      <c r="AQ6" s="318"/>
      <c r="AR6" s="319"/>
      <c r="AS6" s="354"/>
      <c r="AT6" s="355"/>
      <c r="AV6" s="321"/>
      <c r="BE6" s="322"/>
      <c r="BF6" s="325"/>
      <c r="BG6" s="322"/>
      <c r="BH6" s="323"/>
      <c r="BI6" s="323"/>
      <c r="BJ6" s="324"/>
      <c r="BK6" s="322"/>
      <c r="BL6" s="322"/>
      <c r="BM6" s="322"/>
      <c r="BN6" s="325"/>
      <c r="BO6" s="322"/>
      <c r="BP6" s="323"/>
      <c r="BQ6" s="323"/>
      <c r="BR6" s="323"/>
      <c r="BS6" s="323"/>
      <c r="BU6" s="323"/>
      <c r="BV6" s="323"/>
      <c r="BW6" s="323"/>
      <c r="BX6" s="323"/>
      <c r="BY6" s="323"/>
    </row>
    <row r="7" spans="2:77" ht="14.15" customHeight="1" x14ac:dyDescent="0.25">
      <c r="B7" s="326">
        <v>4</v>
      </c>
      <c r="C7" s="327"/>
      <c r="D7" s="328"/>
      <c r="E7" s="329"/>
      <c r="F7" s="330"/>
      <c r="G7" s="352"/>
      <c r="H7" s="295"/>
      <c r="I7" s="296"/>
      <c r="J7" s="353"/>
      <c r="K7" s="332"/>
      <c r="L7" s="333"/>
      <c r="M7" s="334"/>
      <c r="N7" s="106"/>
      <c r="O7" s="108"/>
      <c r="P7" s="335"/>
      <c r="Q7" s="336"/>
      <c r="R7" s="336"/>
      <c r="S7" s="337"/>
      <c r="T7" s="338"/>
      <c r="U7" s="339"/>
      <c r="V7" s="339"/>
      <c r="W7" s="340"/>
      <c r="X7" s="112"/>
      <c r="Y7" s="113"/>
      <c r="Z7" s="113"/>
      <c r="AA7" s="341"/>
      <c r="AB7" s="327"/>
      <c r="AC7" s="342"/>
      <c r="AD7" s="342"/>
      <c r="AE7" s="343"/>
      <c r="AF7" s="344"/>
      <c r="AG7" s="345"/>
      <c r="AH7" s="345"/>
      <c r="AI7" s="346"/>
      <c r="AJ7" s="346"/>
      <c r="AK7" s="346"/>
      <c r="AL7" s="346"/>
      <c r="AM7" s="347"/>
      <c r="AN7" s="348"/>
      <c r="AO7" s="349"/>
      <c r="AP7" s="317"/>
      <c r="AQ7" s="318"/>
      <c r="AR7" s="319"/>
      <c r="AS7" s="354"/>
      <c r="AT7" s="355"/>
      <c r="AV7" s="321"/>
      <c r="BE7" s="322"/>
      <c r="BF7" s="325"/>
      <c r="BG7" s="322"/>
      <c r="BH7" s="323"/>
      <c r="BI7" s="323"/>
      <c r="BJ7" s="324"/>
      <c r="BK7" s="322"/>
      <c r="BL7" s="322"/>
      <c r="BM7" s="322"/>
      <c r="BN7" s="325"/>
      <c r="BO7" s="322"/>
      <c r="BP7" s="323"/>
      <c r="BQ7" s="323"/>
      <c r="BR7" s="323"/>
      <c r="BS7" s="323"/>
      <c r="BU7" s="323"/>
      <c r="BV7" s="323"/>
      <c r="BW7" s="323"/>
      <c r="BX7" s="323"/>
      <c r="BY7" s="323"/>
    </row>
    <row r="8" spans="2:77" ht="14.15" customHeight="1" x14ac:dyDescent="0.25">
      <c r="B8" s="326">
        <v>5</v>
      </c>
      <c r="C8" s="327"/>
      <c r="D8" s="328"/>
      <c r="E8" s="329"/>
      <c r="F8" s="330"/>
      <c r="G8" s="352"/>
      <c r="H8" s="295"/>
      <c r="I8" s="356"/>
      <c r="J8" s="353"/>
      <c r="K8" s="332"/>
      <c r="L8" s="333"/>
      <c r="M8" s="334"/>
      <c r="N8" s="106"/>
      <c r="O8" s="108"/>
      <c r="P8" s="335"/>
      <c r="Q8" s="336"/>
      <c r="R8" s="336"/>
      <c r="S8" s="337"/>
      <c r="T8" s="338"/>
      <c r="U8" s="339"/>
      <c r="V8" s="339"/>
      <c r="W8" s="340"/>
      <c r="X8" s="112"/>
      <c r="Y8" s="113"/>
      <c r="Z8" s="113"/>
      <c r="AA8" s="341"/>
      <c r="AB8" s="327"/>
      <c r="AC8" s="342"/>
      <c r="AD8" s="342"/>
      <c r="AE8" s="343"/>
      <c r="AF8" s="344"/>
      <c r="AG8" s="345"/>
      <c r="AH8" s="345"/>
      <c r="AI8" s="346"/>
      <c r="AJ8" s="346"/>
      <c r="AK8" s="346"/>
      <c r="AL8" s="346"/>
      <c r="AM8" s="347"/>
      <c r="AN8" s="348"/>
      <c r="AO8" s="349"/>
      <c r="AP8" s="317"/>
      <c r="AQ8" s="318"/>
      <c r="AR8" s="357"/>
      <c r="AS8" s="354"/>
      <c r="AT8" s="355"/>
      <c r="AV8" s="321"/>
      <c r="AW8" s="321"/>
      <c r="AX8" s="324"/>
      <c r="AY8" s="324"/>
      <c r="AZ8" s="324"/>
      <c r="BA8" s="324"/>
      <c r="BB8" s="324"/>
      <c r="BC8" s="324"/>
      <c r="BD8" s="324"/>
      <c r="BE8" s="322"/>
      <c r="BF8" s="325"/>
      <c r="BG8" s="322"/>
      <c r="BH8" s="323"/>
      <c r="BI8" s="323"/>
      <c r="BJ8" s="324"/>
      <c r="BK8" s="322"/>
      <c r="BL8" s="322"/>
      <c r="BM8" s="322"/>
      <c r="BN8" s="325"/>
      <c r="BO8" s="322"/>
      <c r="BP8" s="323"/>
      <c r="BQ8" s="323"/>
      <c r="BR8" s="323"/>
      <c r="BS8" s="323"/>
      <c r="BU8" s="323"/>
      <c r="BV8" s="323"/>
      <c r="BW8" s="323"/>
      <c r="BX8" s="323"/>
      <c r="BY8" s="323"/>
    </row>
    <row r="9" spans="2:77" ht="14.15" customHeight="1" x14ac:dyDescent="0.25">
      <c r="B9" s="326">
        <v>6</v>
      </c>
      <c r="C9" s="327"/>
      <c r="D9" s="328"/>
      <c r="E9" s="329"/>
      <c r="F9" s="330"/>
      <c r="G9" s="131"/>
      <c r="H9" s="137"/>
      <c r="I9" s="358"/>
      <c r="J9" s="353"/>
      <c r="K9" s="332"/>
      <c r="L9" s="333"/>
      <c r="M9" s="334"/>
      <c r="N9" s="106"/>
      <c r="O9" s="108"/>
      <c r="P9" s="335"/>
      <c r="Q9" s="336"/>
      <c r="R9" s="336"/>
      <c r="S9" s="337"/>
      <c r="T9" s="338"/>
      <c r="U9" s="339"/>
      <c r="V9" s="339"/>
      <c r="W9" s="340"/>
      <c r="X9" s="112"/>
      <c r="Y9" s="113"/>
      <c r="Z9" s="113"/>
      <c r="AA9" s="341"/>
      <c r="AB9" s="327"/>
      <c r="AC9" s="342"/>
      <c r="AD9" s="342"/>
      <c r="AE9" s="343"/>
      <c r="AF9" s="344"/>
      <c r="AG9" s="345"/>
      <c r="AH9" s="345"/>
      <c r="AI9" s="346"/>
      <c r="AJ9" s="346"/>
      <c r="AK9" s="346"/>
      <c r="AL9" s="346"/>
      <c r="AM9" s="347"/>
      <c r="AN9" s="348"/>
      <c r="AO9" s="349"/>
      <c r="AP9" s="317"/>
      <c r="AQ9" s="318"/>
      <c r="AR9" s="357"/>
      <c r="AS9" s="354"/>
      <c r="AT9" s="355"/>
      <c r="AV9" s="321"/>
      <c r="AW9" s="321"/>
      <c r="AX9" s="324"/>
      <c r="AY9" s="324"/>
      <c r="AZ9" s="324"/>
      <c r="BA9" s="324"/>
      <c r="BB9" s="324"/>
      <c r="BC9" s="324"/>
      <c r="BD9" s="324"/>
      <c r="BE9" s="322"/>
      <c r="BF9" s="325"/>
      <c r="BG9" s="322"/>
      <c r="BH9" s="323"/>
      <c r="BI9" s="323"/>
      <c r="BJ9" s="324"/>
      <c r="BK9" s="322"/>
      <c r="BL9" s="322"/>
      <c r="BM9" s="322"/>
      <c r="BN9" s="325"/>
      <c r="BO9" s="322"/>
      <c r="BP9" s="323"/>
      <c r="BQ9" s="323"/>
      <c r="BR9" s="323"/>
      <c r="BS9" s="323"/>
      <c r="BU9" s="323"/>
      <c r="BV9" s="323"/>
      <c r="BW9" s="323"/>
      <c r="BX9" s="323"/>
      <c r="BY9" s="323"/>
    </row>
    <row r="10" spans="2:77" ht="14.15" customHeight="1" x14ac:dyDescent="0.25">
      <c r="B10" s="326">
        <v>7</v>
      </c>
      <c r="C10" s="327"/>
      <c r="D10" s="328"/>
      <c r="E10" s="329"/>
      <c r="F10" s="330"/>
      <c r="G10" s="131"/>
      <c r="H10" s="137"/>
      <c r="I10" s="358"/>
      <c r="J10" s="353"/>
      <c r="K10" s="332"/>
      <c r="L10" s="333"/>
      <c r="M10" s="334"/>
      <c r="N10" s="106"/>
      <c r="O10" s="108"/>
      <c r="P10" s="335"/>
      <c r="Q10" s="336"/>
      <c r="R10" s="336"/>
      <c r="S10" s="337"/>
      <c r="T10" s="338"/>
      <c r="U10" s="339"/>
      <c r="V10" s="339"/>
      <c r="W10" s="340"/>
      <c r="X10" s="112"/>
      <c r="Y10" s="113"/>
      <c r="Z10" s="113"/>
      <c r="AA10" s="341"/>
      <c r="AB10" s="327"/>
      <c r="AC10" s="342"/>
      <c r="AD10" s="342"/>
      <c r="AE10" s="343"/>
      <c r="AF10" s="344"/>
      <c r="AG10" s="345"/>
      <c r="AH10" s="345"/>
      <c r="AI10" s="346"/>
      <c r="AJ10" s="346"/>
      <c r="AK10" s="346"/>
      <c r="AL10" s="346"/>
      <c r="AM10" s="347"/>
      <c r="AN10" s="348"/>
      <c r="AO10" s="349"/>
      <c r="AP10" s="317"/>
      <c r="AQ10" s="318"/>
      <c r="AR10" s="357"/>
      <c r="AS10" s="354"/>
      <c r="AT10" s="355"/>
      <c r="AV10" s="321"/>
      <c r="AW10" s="321"/>
      <c r="AX10" s="324"/>
      <c r="AY10" s="324"/>
      <c r="AZ10" s="324"/>
      <c r="BA10" s="324"/>
      <c r="BB10" s="324"/>
      <c r="BC10" s="324"/>
      <c r="BD10" s="324"/>
      <c r="BE10" s="322"/>
      <c r="BF10" s="325"/>
      <c r="BG10" s="322"/>
      <c r="BH10" s="323"/>
      <c r="BI10" s="323"/>
      <c r="BJ10" s="324"/>
      <c r="BK10" s="322"/>
      <c r="BL10" s="322"/>
      <c r="BM10" s="322"/>
      <c r="BN10" s="325"/>
      <c r="BO10" s="322"/>
      <c r="BP10" s="323"/>
      <c r="BQ10" s="323"/>
      <c r="BR10" s="323"/>
      <c r="BS10" s="323"/>
      <c r="BU10" s="323"/>
      <c r="BV10" s="323"/>
      <c r="BW10" s="323"/>
      <c r="BX10" s="323"/>
      <c r="BY10" s="323"/>
    </row>
    <row r="11" spans="2:77" ht="14.15" customHeight="1" x14ac:dyDescent="0.25">
      <c r="B11" s="326">
        <v>8</v>
      </c>
      <c r="C11" s="327"/>
      <c r="D11" s="328"/>
      <c r="E11" s="329"/>
      <c r="F11" s="330"/>
      <c r="G11" s="131"/>
      <c r="H11" s="137"/>
      <c r="I11" s="358"/>
      <c r="J11" s="353"/>
      <c r="K11" s="332"/>
      <c r="L11" s="333"/>
      <c r="M11" s="334"/>
      <c r="N11" s="106"/>
      <c r="O11" s="108"/>
      <c r="P11" s="335"/>
      <c r="Q11" s="336"/>
      <c r="R11" s="336"/>
      <c r="S11" s="337"/>
      <c r="T11" s="338"/>
      <c r="U11" s="339"/>
      <c r="V11" s="339"/>
      <c r="W11" s="340"/>
      <c r="X11" s="112"/>
      <c r="Y11" s="113"/>
      <c r="Z11" s="113"/>
      <c r="AA11" s="341"/>
      <c r="AB11" s="327"/>
      <c r="AC11" s="342"/>
      <c r="AD11" s="342"/>
      <c r="AE11" s="343"/>
      <c r="AF11" s="344"/>
      <c r="AG11" s="345"/>
      <c r="AH11" s="345"/>
      <c r="AI11" s="346"/>
      <c r="AJ11" s="346"/>
      <c r="AK11" s="346"/>
      <c r="AL11" s="346"/>
      <c r="AM11" s="347"/>
      <c r="AN11" s="348"/>
      <c r="AO11" s="349"/>
      <c r="AP11" s="317"/>
      <c r="AQ11" s="318"/>
      <c r="AR11" s="357"/>
      <c r="AS11" s="354"/>
      <c r="AT11" s="355"/>
      <c r="AV11" s="321"/>
      <c r="AW11" s="321"/>
      <c r="AX11" s="324"/>
      <c r="AY11" s="324"/>
      <c r="AZ11" s="324"/>
      <c r="BA11" s="324"/>
      <c r="BB11" s="324"/>
      <c r="BC11" s="324"/>
      <c r="BD11" s="324"/>
      <c r="BE11" s="322"/>
      <c r="BF11" s="325"/>
      <c r="BG11" s="322"/>
      <c r="BH11" s="323"/>
      <c r="BI11" s="323"/>
      <c r="BJ11" s="324"/>
      <c r="BK11" s="322"/>
      <c r="BL11" s="322"/>
      <c r="BM11" s="322"/>
      <c r="BN11" s="325"/>
      <c r="BO11" s="322"/>
      <c r="BP11" s="323"/>
      <c r="BQ11" s="323"/>
      <c r="BR11" s="323"/>
      <c r="BS11" s="323"/>
      <c r="BU11" s="323"/>
      <c r="BV11" s="323"/>
      <c r="BW11" s="323"/>
      <c r="BX11" s="323"/>
      <c r="BY11" s="323"/>
    </row>
    <row r="12" spans="2:77" ht="14.15" customHeight="1" x14ac:dyDescent="0.25">
      <c r="B12" s="326">
        <v>9</v>
      </c>
      <c r="C12" s="327"/>
      <c r="D12" s="328"/>
      <c r="E12" s="329"/>
      <c r="F12" s="330"/>
      <c r="G12" s="131"/>
      <c r="H12" s="137"/>
      <c r="I12" s="358"/>
      <c r="J12" s="353"/>
      <c r="K12" s="332"/>
      <c r="L12" s="333"/>
      <c r="M12" s="334"/>
      <c r="N12" s="106"/>
      <c r="O12" s="108"/>
      <c r="P12" s="335"/>
      <c r="Q12" s="336"/>
      <c r="R12" s="336"/>
      <c r="S12" s="337"/>
      <c r="T12" s="338"/>
      <c r="U12" s="339"/>
      <c r="V12" s="339"/>
      <c r="W12" s="340"/>
      <c r="X12" s="112"/>
      <c r="Y12" s="113"/>
      <c r="Z12" s="113"/>
      <c r="AA12" s="341"/>
      <c r="AB12" s="327"/>
      <c r="AC12" s="342"/>
      <c r="AD12" s="342"/>
      <c r="AE12" s="343"/>
      <c r="AF12" s="344"/>
      <c r="AG12" s="345"/>
      <c r="AH12" s="345"/>
      <c r="AI12" s="346"/>
      <c r="AJ12" s="346"/>
      <c r="AK12" s="346"/>
      <c r="AL12" s="346"/>
      <c r="AM12" s="347"/>
      <c r="AN12" s="348"/>
      <c r="AO12" s="349"/>
      <c r="AP12" s="317"/>
      <c r="AQ12" s="359"/>
      <c r="AR12" s="357"/>
      <c r="AS12" s="354"/>
      <c r="AT12" s="355"/>
      <c r="AV12" s="321"/>
      <c r="AW12" s="321"/>
      <c r="AX12" s="324"/>
      <c r="AY12" s="324"/>
      <c r="AZ12" s="324"/>
      <c r="BA12" s="324"/>
      <c r="BB12" s="324"/>
      <c r="BC12" s="324"/>
      <c r="BD12" s="324"/>
      <c r="BE12" s="322"/>
      <c r="BF12" s="325"/>
      <c r="BG12" s="322"/>
      <c r="BH12" s="323"/>
      <c r="BI12" s="323"/>
      <c r="BJ12" s="324"/>
      <c r="BK12" s="322"/>
      <c r="BL12" s="322"/>
      <c r="BM12" s="322"/>
      <c r="BN12" s="325"/>
      <c r="BO12" s="322"/>
      <c r="BP12" s="323"/>
      <c r="BQ12" s="323"/>
      <c r="BR12" s="323"/>
      <c r="BS12" s="323"/>
      <c r="BU12" s="323"/>
      <c r="BV12" s="323"/>
      <c r="BW12" s="323"/>
      <c r="BX12" s="323"/>
      <c r="BY12" s="323"/>
    </row>
    <row r="13" spans="2:77" ht="14.15" customHeight="1" x14ac:dyDescent="0.25">
      <c r="B13" s="326">
        <v>10</v>
      </c>
      <c r="C13" s="327"/>
      <c r="D13" s="328"/>
      <c r="E13" s="329"/>
      <c r="F13" s="330"/>
      <c r="G13" s="131"/>
      <c r="H13" s="137"/>
      <c r="I13" s="358"/>
      <c r="J13" s="353"/>
      <c r="K13" s="332"/>
      <c r="L13" s="333"/>
      <c r="M13" s="334"/>
      <c r="N13" s="106"/>
      <c r="O13" s="108"/>
      <c r="P13" s="335"/>
      <c r="Q13" s="336"/>
      <c r="R13" s="336"/>
      <c r="S13" s="337"/>
      <c r="T13" s="338"/>
      <c r="U13" s="339"/>
      <c r="V13" s="339"/>
      <c r="W13" s="340"/>
      <c r="X13" s="112"/>
      <c r="Y13" s="113"/>
      <c r="Z13" s="113"/>
      <c r="AA13" s="341"/>
      <c r="AB13" s="327"/>
      <c r="AC13" s="342"/>
      <c r="AD13" s="342"/>
      <c r="AE13" s="343"/>
      <c r="AF13" s="344"/>
      <c r="AG13" s="345"/>
      <c r="AH13" s="345"/>
      <c r="AI13" s="346"/>
      <c r="AJ13" s="346"/>
      <c r="AK13" s="346"/>
      <c r="AL13" s="346"/>
      <c r="AM13" s="347"/>
      <c r="AN13" s="348"/>
      <c r="AO13" s="349"/>
      <c r="AP13" s="317"/>
      <c r="AQ13" s="359"/>
      <c r="AR13" s="357"/>
      <c r="AS13" s="354"/>
      <c r="AT13" s="355"/>
      <c r="AV13" s="321"/>
      <c r="AW13" s="321"/>
      <c r="AX13" s="324"/>
      <c r="AY13" s="324"/>
      <c r="AZ13" s="324"/>
      <c r="BA13" s="324"/>
      <c r="BB13" s="324"/>
      <c r="BC13" s="324"/>
      <c r="BD13" s="324"/>
      <c r="BE13" s="322"/>
      <c r="BF13" s="325"/>
      <c r="BG13" s="322"/>
      <c r="BH13" s="323"/>
      <c r="BI13" s="323"/>
      <c r="BJ13" s="324"/>
      <c r="BK13" s="322"/>
      <c r="BL13" s="322"/>
      <c r="BM13" s="322"/>
      <c r="BN13" s="325"/>
      <c r="BO13" s="322"/>
      <c r="BP13" s="323"/>
      <c r="BQ13" s="323"/>
      <c r="BR13" s="323"/>
      <c r="BS13" s="323"/>
      <c r="BU13" s="323"/>
      <c r="BV13" s="323"/>
      <c r="BW13" s="323"/>
      <c r="BX13" s="323"/>
      <c r="BY13" s="323"/>
    </row>
    <row r="14" spans="2:77" ht="14.15" customHeight="1" x14ac:dyDescent="0.25">
      <c r="B14" s="326">
        <v>11</v>
      </c>
      <c r="C14" s="327"/>
      <c r="D14" s="328"/>
      <c r="E14" s="329"/>
      <c r="F14" s="330"/>
      <c r="G14" s="131"/>
      <c r="H14" s="137"/>
      <c r="I14" s="358"/>
      <c r="J14" s="353"/>
      <c r="K14" s="332"/>
      <c r="L14" s="333"/>
      <c r="M14" s="334"/>
      <c r="N14" s="106"/>
      <c r="O14" s="108"/>
      <c r="P14" s="335"/>
      <c r="Q14" s="336"/>
      <c r="R14" s="336"/>
      <c r="S14" s="337"/>
      <c r="T14" s="338"/>
      <c r="U14" s="339"/>
      <c r="V14" s="339"/>
      <c r="W14" s="340"/>
      <c r="X14" s="112"/>
      <c r="Y14" s="113"/>
      <c r="Z14" s="113"/>
      <c r="AA14" s="341"/>
      <c r="AB14" s="327"/>
      <c r="AC14" s="342"/>
      <c r="AD14" s="342"/>
      <c r="AE14" s="343"/>
      <c r="AF14" s="344"/>
      <c r="AG14" s="345"/>
      <c r="AH14" s="345"/>
      <c r="AI14" s="346"/>
      <c r="AJ14" s="346"/>
      <c r="AK14" s="346"/>
      <c r="AL14" s="346"/>
      <c r="AM14" s="347"/>
      <c r="AN14" s="348"/>
      <c r="AO14" s="349"/>
      <c r="AP14" s="317"/>
      <c r="AQ14" s="359"/>
      <c r="AR14" s="357"/>
      <c r="AS14" s="354"/>
      <c r="AT14" s="355"/>
      <c r="AV14" s="321"/>
      <c r="AW14" s="321"/>
      <c r="AX14" s="324"/>
      <c r="AY14" s="324"/>
      <c r="AZ14" s="324"/>
      <c r="BA14" s="324"/>
      <c r="BB14" s="324"/>
      <c r="BC14" s="324"/>
      <c r="BD14" s="324"/>
      <c r="BE14" s="322"/>
      <c r="BF14" s="325"/>
      <c r="BG14" s="322"/>
      <c r="BH14" s="323"/>
      <c r="BI14" s="323"/>
      <c r="BJ14" s="324"/>
      <c r="BK14" s="322"/>
      <c r="BL14" s="322"/>
      <c r="BM14" s="322"/>
      <c r="BN14" s="325"/>
      <c r="BO14" s="322"/>
      <c r="BP14" s="323"/>
      <c r="BQ14" s="323"/>
      <c r="BR14" s="323"/>
      <c r="BS14" s="323"/>
      <c r="BU14" s="323"/>
      <c r="BV14" s="323"/>
      <c r="BW14" s="323"/>
      <c r="BX14" s="323"/>
      <c r="BY14" s="323"/>
    </row>
    <row r="15" spans="2:77" ht="14.15" customHeight="1" x14ac:dyDescent="0.25">
      <c r="B15" s="326">
        <v>12</v>
      </c>
      <c r="C15" s="327"/>
      <c r="D15" s="328"/>
      <c r="E15" s="329"/>
      <c r="F15" s="330"/>
      <c r="G15" s="131"/>
      <c r="H15" s="137"/>
      <c r="I15" s="358"/>
      <c r="J15" s="353"/>
      <c r="K15" s="332"/>
      <c r="L15" s="333"/>
      <c r="M15" s="334"/>
      <c r="N15" s="106"/>
      <c r="O15" s="108"/>
      <c r="P15" s="335"/>
      <c r="Q15" s="336"/>
      <c r="R15" s="336"/>
      <c r="S15" s="337"/>
      <c r="T15" s="338"/>
      <c r="U15" s="339"/>
      <c r="V15" s="339"/>
      <c r="W15" s="340"/>
      <c r="X15" s="112"/>
      <c r="Y15" s="113"/>
      <c r="Z15" s="113"/>
      <c r="AA15" s="341"/>
      <c r="AB15" s="327"/>
      <c r="AC15" s="342"/>
      <c r="AD15" s="342"/>
      <c r="AE15" s="343"/>
      <c r="AF15" s="344"/>
      <c r="AG15" s="345"/>
      <c r="AH15" s="345"/>
      <c r="AI15" s="346"/>
      <c r="AJ15" s="346"/>
      <c r="AK15" s="346"/>
      <c r="AL15" s="346"/>
      <c r="AM15" s="347"/>
      <c r="AN15" s="348"/>
      <c r="AO15" s="349"/>
      <c r="AP15" s="317"/>
      <c r="AQ15" s="359"/>
      <c r="AR15" s="357"/>
      <c r="AS15" s="354"/>
      <c r="AT15" s="355"/>
      <c r="AV15" s="321"/>
      <c r="AW15" s="321"/>
      <c r="AX15" s="324"/>
      <c r="AY15" s="324"/>
      <c r="AZ15" s="324"/>
      <c r="BA15" s="324"/>
      <c r="BB15" s="324"/>
      <c r="BC15" s="324"/>
      <c r="BD15" s="324"/>
      <c r="BE15" s="322"/>
      <c r="BF15" s="325"/>
      <c r="BG15" s="322"/>
      <c r="BH15" s="323"/>
      <c r="BI15" s="323"/>
      <c r="BJ15" s="324"/>
      <c r="BK15" s="322"/>
      <c r="BL15" s="322"/>
      <c r="BM15" s="322"/>
      <c r="BN15" s="325"/>
      <c r="BO15" s="322"/>
      <c r="BP15" s="323"/>
      <c r="BQ15" s="323"/>
      <c r="BR15" s="323"/>
      <c r="BS15" s="323"/>
      <c r="BU15" s="323"/>
      <c r="BV15" s="323"/>
      <c r="BW15" s="323"/>
      <c r="BX15" s="323"/>
      <c r="BY15" s="323"/>
    </row>
    <row r="16" spans="2:77" ht="14.15" customHeight="1" x14ac:dyDescent="0.25">
      <c r="B16" s="326">
        <v>13</v>
      </c>
      <c r="C16" s="327"/>
      <c r="D16" s="328"/>
      <c r="E16" s="329"/>
      <c r="F16" s="330"/>
      <c r="G16" s="131"/>
      <c r="H16" s="137"/>
      <c r="I16" s="358"/>
      <c r="J16" s="353"/>
      <c r="K16" s="332"/>
      <c r="L16" s="333"/>
      <c r="M16" s="334"/>
      <c r="N16" s="106"/>
      <c r="O16" s="108"/>
      <c r="P16" s="335"/>
      <c r="Q16" s="336"/>
      <c r="R16" s="336"/>
      <c r="S16" s="337"/>
      <c r="T16" s="338"/>
      <c r="U16" s="339"/>
      <c r="V16" s="339"/>
      <c r="W16" s="340"/>
      <c r="X16" s="112"/>
      <c r="Y16" s="113"/>
      <c r="Z16" s="113"/>
      <c r="AA16" s="341"/>
      <c r="AB16" s="327"/>
      <c r="AC16" s="342"/>
      <c r="AD16" s="342"/>
      <c r="AE16" s="343"/>
      <c r="AF16" s="344"/>
      <c r="AG16" s="345"/>
      <c r="AH16" s="345"/>
      <c r="AI16" s="346"/>
      <c r="AJ16" s="346"/>
      <c r="AK16" s="346"/>
      <c r="AL16" s="346"/>
      <c r="AM16" s="347"/>
      <c r="AN16" s="348"/>
      <c r="AO16" s="349"/>
      <c r="AP16" s="317"/>
      <c r="AQ16" s="359"/>
      <c r="AR16" s="357"/>
      <c r="AS16" s="354"/>
      <c r="AT16" s="355"/>
      <c r="AV16" s="321"/>
      <c r="AW16" s="321"/>
      <c r="AX16" s="324"/>
      <c r="AY16" s="324"/>
      <c r="AZ16" s="324"/>
      <c r="BA16" s="324"/>
      <c r="BB16" s="324"/>
      <c r="BC16" s="324"/>
      <c r="BD16" s="324"/>
      <c r="BE16" s="322"/>
      <c r="BF16" s="325"/>
      <c r="BG16" s="322"/>
      <c r="BH16" s="323"/>
      <c r="BI16" s="323"/>
      <c r="BJ16" s="324"/>
      <c r="BK16" s="322"/>
      <c r="BL16" s="322"/>
      <c r="BM16" s="322"/>
      <c r="BN16" s="325"/>
      <c r="BO16" s="322"/>
      <c r="BP16" s="323"/>
      <c r="BQ16" s="323"/>
      <c r="BR16" s="323"/>
      <c r="BS16" s="323"/>
      <c r="BU16" s="323"/>
      <c r="BV16" s="323"/>
      <c r="BW16" s="323"/>
      <c r="BX16" s="323"/>
      <c r="BY16" s="323"/>
    </row>
    <row r="17" spans="2:77" ht="14.15" customHeight="1" x14ac:dyDescent="0.25">
      <c r="B17" s="326">
        <v>14</v>
      </c>
      <c r="C17" s="327"/>
      <c r="D17" s="328"/>
      <c r="E17" s="329"/>
      <c r="F17" s="330"/>
      <c r="G17" s="131"/>
      <c r="H17" s="137"/>
      <c r="I17" s="358"/>
      <c r="J17" s="353"/>
      <c r="K17" s="332"/>
      <c r="L17" s="333"/>
      <c r="M17" s="334"/>
      <c r="N17" s="106"/>
      <c r="O17" s="108"/>
      <c r="P17" s="335"/>
      <c r="Q17" s="336"/>
      <c r="R17" s="336"/>
      <c r="S17" s="337"/>
      <c r="T17" s="338"/>
      <c r="U17" s="339"/>
      <c r="V17" s="339"/>
      <c r="W17" s="340"/>
      <c r="X17" s="112"/>
      <c r="Y17" s="113"/>
      <c r="Z17" s="113"/>
      <c r="AA17" s="341"/>
      <c r="AB17" s="327"/>
      <c r="AC17" s="342"/>
      <c r="AD17" s="342"/>
      <c r="AE17" s="343"/>
      <c r="AF17" s="344"/>
      <c r="AG17" s="345"/>
      <c r="AH17" s="345"/>
      <c r="AI17" s="346"/>
      <c r="AJ17" s="346"/>
      <c r="AK17" s="346"/>
      <c r="AL17" s="346"/>
      <c r="AM17" s="347"/>
      <c r="AN17" s="348"/>
      <c r="AO17" s="349"/>
      <c r="AP17" s="317"/>
      <c r="AQ17" s="359"/>
      <c r="AR17" s="357"/>
      <c r="AS17" s="354"/>
      <c r="AT17" s="355"/>
      <c r="AV17" s="321"/>
      <c r="AW17" s="321"/>
      <c r="AX17" s="324"/>
      <c r="AY17" s="324"/>
      <c r="AZ17" s="324"/>
      <c r="BA17" s="324"/>
      <c r="BB17" s="324"/>
      <c r="BC17" s="324"/>
      <c r="BD17" s="324"/>
      <c r="BE17" s="322"/>
      <c r="BF17" s="325"/>
      <c r="BG17" s="322"/>
      <c r="BH17" s="323"/>
      <c r="BI17" s="323"/>
      <c r="BJ17" s="324"/>
      <c r="BK17" s="322"/>
      <c r="BL17" s="322"/>
      <c r="BM17" s="322"/>
      <c r="BN17" s="325"/>
      <c r="BO17" s="322"/>
      <c r="BP17" s="323"/>
      <c r="BQ17" s="323"/>
      <c r="BR17" s="323"/>
      <c r="BS17" s="323"/>
      <c r="BU17" s="323"/>
      <c r="BV17" s="323"/>
      <c r="BW17" s="323"/>
      <c r="BX17" s="323"/>
      <c r="BY17" s="323"/>
    </row>
    <row r="18" spans="2:77" ht="14.15" customHeight="1" x14ac:dyDescent="0.25">
      <c r="B18" s="326">
        <v>15</v>
      </c>
      <c r="C18" s="327"/>
      <c r="D18" s="328"/>
      <c r="E18" s="329"/>
      <c r="F18" s="330"/>
      <c r="G18" s="131"/>
      <c r="H18" s="137"/>
      <c r="I18" s="358"/>
      <c r="J18" s="353"/>
      <c r="K18" s="332"/>
      <c r="L18" s="333"/>
      <c r="M18" s="334"/>
      <c r="N18" s="106"/>
      <c r="O18" s="108"/>
      <c r="P18" s="335"/>
      <c r="Q18" s="336"/>
      <c r="R18" s="336"/>
      <c r="S18" s="337"/>
      <c r="T18" s="338"/>
      <c r="U18" s="339"/>
      <c r="V18" s="339"/>
      <c r="W18" s="340"/>
      <c r="X18" s="112"/>
      <c r="Y18" s="113"/>
      <c r="Z18" s="113"/>
      <c r="AA18" s="341"/>
      <c r="AB18" s="327"/>
      <c r="AC18" s="342"/>
      <c r="AD18" s="342"/>
      <c r="AE18" s="343"/>
      <c r="AF18" s="344"/>
      <c r="AG18" s="345"/>
      <c r="AH18" s="345"/>
      <c r="AI18" s="346"/>
      <c r="AJ18" s="346"/>
      <c r="AK18" s="346"/>
      <c r="AL18" s="346"/>
      <c r="AM18" s="347"/>
      <c r="AN18" s="348"/>
      <c r="AO18" s="349"/>
      <c r="AP18" s="317"/>
      <c r="AQ18" s="359"/>
      <c r="AR18" s="357"/>
      <c r="AS18" s="350"/>
      <c r="AT18" s="351"/>
      <c r="AV18" s="321"/>
      <c r="AW18" s="321"/>
      <c r="AY18" s="321"/>
      <c r="AZ18" s="321"/>
      <c r="BA18" s="322"/>
      <c r="BB18" s="322"/>
      <c r="BC18" s="322"/>
      <c r="BD18" s="322"/>
      <c r="BE18" s="322"/>
      <c r="BF18" s="325"/>
      <c r="BG18" s="322"/>
      <c r="BH18" s="323"/>
      <c r="BI18" s="323"/>
      <c r="BJ18" s="324"/>
      <c r="BK18" s="322"/>
      <c r="BL18" s="322"/>
      <c r="BM18" s="322"/>
      <c r="BN18" s="325"/>
      <c r="BO18" s="322"/>
      <c r="BP18" s="323"/>
      <c r="BQ18" s="323"/>
      <c r="BR18" s="323"/>
      <c r="BS18" s="323"/>
      <c r="BU18" s="323"/>
      <c r="BV18" s="323"/>
      <c r="BW18" s="323"/>
      <c r="BX18" s="323"/>
      <c r="BY18" s="323"/>
    </row>
    <row r="19" spans="2:77" ht="14.15" customHeight="1" x14ac:dyDescent="0.25">
      <c r="B19" s="326">
        <v>16</v>
      </c>
      <c r="C19" s="327"/>
      <c r="D19" s="328"/>
      <c r="E19" s="329"/>
      <c r="F19" s="330"/>
      <c r="G19" s="131"/>
      <c r="H19" s="137"/>
      <c r="I19" s="358"/>
      <c r="J19" s="353"/>
      <c r="K19" s="332"/>
      <c r="L19" s="333"/>
      <c r="M19" s="334"/>
      <c r="N19" s="106"/>
      <c r="O19" s="108"/>
      <c r="P19" s="335"/>
      <c r="Q19" s="336"/>
      <c r="R19" s="336"/>
      <c r="S19" s="337"/>
      <c r="T19" s="338"/>
      <c r="U19" s="339"/>
      <c r="V19" s="339"/>
      <c r="W19" s="340"/>
      <c r="X19" s="112"/>
      <c r="Y19" s="113"/>
      <c r="Z19" s="113"/>
      <c r="AA19" s="341"/>
      <c r="AB19" s="327"/>
      <c r="AC19" s="342"/>
      <c r="AD19" s="342"/>
      <c r="AE19" s="343"/>
      <c r="AF19" s="344"/>
      <c r="AG19" s="345"/>
      <c r="AH19" s="345"/>
      <c r="AI19" s="346"/>
      <c r="AJ19" s="346"/>
      <c r="AK19" s="346"/>
      <c r="AL19" s="346"/>
      <c r="AM19" s="347"/>
      <c r="AN19" s="348"/>
      <c r="AO19" s="349"/>
      <c r="AP19" s="317"/>
      <c r="AQ19" s="359"/>
      <c r="AR19" s="357"/>
      <c r="AS19" s="354"/>
      <c r="AT19" s="355"/>
      <c r="AV19" s="321"/>
      <c r="AW19" s="321"/>
      <c r="AX19" s="325"/>
      <c r="AY19" s="322"/>
      <c r="AZ19" s="323"/>
      <c r="BA19" s="323"/>
      <c r="BB19" s="324"/>
      <c r="BC19" s="322"/>
      <c r="BD19" s="322"/>
      <c r="BE19" s="322"/>
      <c r="BF19" s="325"/>
      <c r="BG19" s="322"/>
      <c r="BH19" s="323"/>
      <c r="BI19" s="323"/>
      <c r="BJ19" s="324"/>
      <c r="BK19" s="322"/>
      <c r="BL19" s="322"/>
      <c r="BM19" s="322"/>
      <c r="BN19" s="325"/>
      <c r="BO19" s="322"/>
      <c r="BP19" s="323"/>
      <c r="BQ19" s="323"/>
      <c r="BR19" s="323"/>
      <c r="BS19" s="323"/>
      <c r="BU19" s="323"/>
      <c r="BV19" s="323"/>
      <c r="BW19" s="323"/>
      <c r="BX19" s="323"/>
      <c r="BY19" s="323"/>
    </row>
    <row r="20" spans="2:77" ht="14.15" customHeight="1" x14ac:dyDescent="0.25">
      <c r="B20" s="326">
        <v>17</v>
      </c>
      <c r="C20" s="327"/>
      <c r="D20" s="328"/>
      <c r="E20" s="329"/>
      <c r="F20" s="330"/>
      <c r="G20" s="131"/>
      <c r="H20" s="137"/>
      <c r="I20" s="358"/>
      <c r="J20" s="353"/>
      <c r="K20" s="332"/>
      <c r="L20" s="333"/>
      <c r="M20" s="334"/>
      <c r="N20" s="106"/>
      <c r="O20" s="108"/>
      <c r="P20" s="335"/>
      <c r="Q20" s="336"/>
      <c r="R20" s="336"/>
      <c r="S20" s="337"/>
      <c r="T20" s="338"/>
      <c r="U20" s="339"/>
      <c r="V20" s="339"/>
      <c r="W20" s="340"/>
      <c r="X20" s="112"/>
      <c r="Y20" s="113"/>
      <c r="Z20" s="113"/>
      <c r="AA20" s="341"/>
      <c r="AB20" s="327"/>
      <c r="AC20" s="342"/>
      <c r="AD20" s="342"/>
      <c r="AE20" s="343"/>
      <c r="AF20" s="344"/>
      <c r="AG20" s="345"/>
      <c r="AH20" s="345"/>
      <c r="AI20" s="346"/>
      <c r="AJ20" s="346"/>
      <c r="AK20" s="346"/>
      <c r="AL20" s="346"/>
      <c r="AM20" s="347"/>
      <c r="AN20" s="348"/>
      <c r="AO20" s="349"/>
      <c r="AP20" s="317"/>
      <c r="AQ20" s="359"/>
      <c r="AR20" s="357"/>
      <c r="AS20" s="354"/>
      <c r="AT20" s="355"/>
      <c r="AU20" s="324"/>
      <c r="AV20" s="324"/>
      <c r="AW20" s="324"/>
      <c r="AX20" s="324"/>
      <c r="AY20" s="324"/>
      <c r="AZ20" s="324"/>
      <c r="BA20" s="324"/>
      <c r="BB20" s="324"/>
      <c r="BC20" s="322"/>
      <c r="BD20" s="322"/>
      <c r="BE20" s="322"/>
      <c r="BF20" s="325"/>
      <c r="BG20" s="322"/>
      <c r="BH20" s="323"/>
      <c r="BI20" s="323"/>
      <c r="BJ20" s="324"/>
      <c r="BK20" s="322"/>
      <c r="BL20" s="322"/>
      <c r="BM20" s="322"/>
      <c r="BN20" s="325"/>
      <c r="BO20" s="322"/>
      <c r="BP20" s="323"/>
      <c r="BQ20" s="323"/>
      <c r="BR20" s="323"/>
      <c r="BS20" s="323"/>
      <c r="BU20" s="323"/>
      <c r="BV20" s="323"/>
      <c r="BW20" s="323"/>
      <c r="BX20" s="323"/>
      <c r="BY20" s="323"/>
    </row>
    <row r="21" spans="2:77" ht="14.15" customHeight="1" x14ac:dyDescent="0.25">
      <c r="B21" s="326">
        <v>18</v>
      </c>
      <c r="C21" s="327"/>
      <c r="D21" s="328"/>
      <c r="E21" s="329"/>
      <c r="F21" s="330"/>
      <c r="G21" s="131"/>
      <c r="H21" s="137"/>
      <c r="I21" s="358"/>
      <c r="J21" s="353"/>
      <c r="K21" s="332"/>
      <c r="L21" s="333"/>
      <c r="M21" s="334"/>
      <c r="N21" s="106"/>
      <c r="O21" s="108"/>
      <c r="P21" s="335"/>
      <c r="Q21" s="336"/>
      <c r="R21" s="336"/>
      <c r="S21" s="337"/>
      <c r="T21" s="338"/>
      <c r="U21" s="339"/>
      <c r="V21" s="339"/>
      <c r="W21" s="340"/>
      <c r="X21" s="112"/>
      <c r="Y21" s="113"/>
      <c r="Z21" s="113"/>
      <c r="AA21" s="341"/>
      <c r="AB21" s="327"/>
      <c r="AC21" s="342"/>
      <c r="AD21" s="342"/>
      <c r="AE21" s="343"/>
      <c r="AF21" s="344"/>
      <c r="AG21" s="345"/>
      <c r="AH21" s="345"/>
      <c r="AI21" s="346"/>
      <c r="AJ21" s="346"/>
      <c r="AK21" s="346"/>
      <c r="AL21" s="346"/>
      <c r="AM21" s="347"/>
      <c r="AN21" s="348"/>
      <c r="AO21" s="349"/>
      <c r="AP21" s="317"/>
      <c r="AQ21" s="359"/>
      <c r="AR21" s="357"/>
      <c r="AS21" s="354"/>
      <c r="AT21" s="355"/>
      <c r="AU21" s="324"/>
      <c r="AV21" s="324"/>
      <c r="AW21" s="324"/>
      <c r="AX21" s="324"/>
      <c r="AY21" s="324"/>
      <c r="AZ21" s="324"/>
      <c r="BA21" s="324"/>
      <c r="BB21" s="324"/>
      <c r="BC21" s="322"/>
      <c r="BD21" s="322"/>
      <c r="BE21" s="322"/>
      <c r="BF21" s="325"/>
      <c r="BG21" s="322"/>
      <c r="BH21" s="323"/>
      <c r="BI21" s="323"/>
      <c r="BJ21" s="324"/>
      <c r="BK21" s="322"/>
      <c r="BL21" s="322"/>
      <c r="BM21" s="322"/>
      <c r="BN21" s="325"/>
      <c r="BO21" s="322"/>
      <c r="BP21" s="323"/>
      <c r="BQ21" s="323"/>
      <c r="BR21" s="323"/>
      <c r="BS21" s="323"/>
      <c r="BU21" s="323"/>
      <c r="BV21" s="323"/>
      <c r="BW21" s="323"/>
      <c r="BX21" s="323"/>
      <c r="BY21" s="323"/>
    </row>
    <row r="22" spans="2:77" ht="14.15" customHeight="1" x14ac:dyDescent="0.25">
      <c r="B22" s="326">
        <v>19</v>
      </c>
      <c r="C22" s="327"/>
      <c r="D22" s="328"/>
      <c r="E22" s="329"/>
      <c r="F22" s="330"/>
      <c r="G22" s="131"/>
      <c r="H22" s="137"/>
      <c r="I22" s="358"/>
      <c r="J22" s="353"/>
      <c r="K22" s="332"/>
      <c r="L22" s="333"/>
      <c r="M22" s="334"/>
      <c r="N22" s="106"/>
      <c r="O22" s="108"/>
      <c r="P22" s="335"/>
      <c r="Q22" s="336"/>
      <c r="R22" s="336"/>
      <c r="S22" s="337"/>
      <c r="T22" s="338"/>
      <c r="U22" s="339"/>
      <c r="V22" s="339"/>
      <c r="W22" s="340"/>
      <c r="X22" s="112"/>
      <c r="Y22" s="113"/>
      <c r="Z22" s="113"/>
      <c r="AA22" s="341"/>
      <c r="AB22" s="327"/>
      <c r="AC22" s="342"/>
      <c r="AD22" s="342"/>
      <c r="AE22" s="343"/>
      <c r="AF22" s="344"/>
      <c r="AG22" s="345"/>
      <c r="AH22" s="345"/>
      <c r="AI22" s="346"/>
      <c r="AJ22" s="346"/>
      <c r="AK22" s="346"/>
      <c r="AL22" s="346"/>
      <c r="AM22" s="347"/>
      <c r="AN22" s="348"/>
      <c r="AO22" s="349"/>
      <c r="AP22" s="317"/>
      <c r="AQ22" s="359"/>
      <c r="AR22" s="357"/>
      <c r="AS22" s="354"/>
      <c r="AT22" s="355"/>
      <c r="AU22" s="324"/>
      <c r="AV22" s="324"/>
      <c r="AW22" s="324"/>
      <c r="AX22" s="324"/>
      <c r="AY22" s="324"/>
      <c r="AZ22" s="324"/>
      <c r="BA22" s="324"/>
      <c r="BB22" s="324"/>
      <c r="BC22" s="322"/>
      <c r="BD22" s="322"/>
      <c r="BE22" s="322"/>
      <c r="BF22" s="325"/>
      <c r="BG22" s="322"/>
      <c r="BH22" s="323"/>
      <c r="BI22" s="323"/>
      <c r="BJ22" s="324"/>
      <c r="BK22" s="322"/>
      <c r="BL22" s="322"/>
      <c r="BM22" s="322"/>
      <c r="BN22" s="325"/>
      <c r="BO22" s="322"/>
      <c r="BP22" s="323"/>
      <c r="BQ22" s="323"/>
      <c r="BR22" s="323"/>
      <c r="BS22" s="323"/>
      <c r="BU22" s="323"/>
      <c r="BV22" s="323"/>
      <c r="BW22" s="323"/>
      <c r="BX22" s="323"/>
      <c r="BY22" s="323"/>
    </row>
    <row r="23" spans="2:77" ht="14.15" customHeight="1" x14ac:dyDescent="0.25">
      <c r="B23" s="360">
        <v>20</v>
      </c>
      <c r="C23" s="327"/>
      <c r="D23" s="328"/>
      <c r="E23" s="329"/>
      <c r="F23" s="330"/>
      <c r="G23" s="131"/>
      <c r="H23" s="137"/>
      <c r="I23" s="358"/>
      <c r="J23" s="353"/>
      <c r="K23" s="332"/>
      <c r="L23" s="333"/>
      <c r="M23" s="334"/>
      <c r="N23" s="106"/>
      <c r="O23" s="108"/>
      <c r="P23" s="335"/>
      <c r="Q23" s="336"/>
      <c r="R23" s="336"/>
      <c r="S23" s="337"/>
      <c r="T23" s="338"/>
      <c r="U23" s="339"/>
      <c r="V23" s="339"/>
      <c r="W23" s="340"/>
      <c r="X23" s="112"/>
      <c r="Y23" s="113"/>
      <c r="Z23" s="113"/>
      <c r="AA23" s="341"/>
      <c r="AB23" s="327"/>
      <c r="AC23" s="342"/>
      <c r="AD23" s="342"/>
      <c r="AE23" s="343"/>
      <c r="AF23" s="344"/>
      <c r="AG23" s="345"/>
      <c r="AH23" s="345"/>
      <c r="AI23" s="346"/>
      <c r="AJ23" s="346"/>
      <c r="AK23" s="346"/>
      <c r="AL23" s="346"/>
      <c r="AM23" s="347"/>
      <c r="AN23" s="348"/>
      <c r="AO23" s="349"/>
      <c r="AP23" s="361"/>
      <c r="AQ23" s="359"/>
      <c r="AR23" s="357"/>
      <c r="AS23" s="354"/>
      <c r="AT23" s="355"/>
      <c r="AU23" s="324"/>
      <c r="AV23" s="324"/>
      <c r="AW23" s="324"/>
      <c r="AX23" s="324"/>
      <c r="AY23" s="324"/>
      <c r="AZ23" s="324"/>
      <c r="BA23" s="324"/>
      <c r="BB23" s="324"/>
      <c r="BC23" s="322"/>
      <c r="BD23" s="322"/>
      <c r="BE23" s="322"/>
      <c r="BF23" s="325"/>
      <c r="BG23" s="322"/>
      <c r="BH23" s="323"/>
      <c r="BI23" s="323"/>
      <c r="BJ23" s="324"/>
      <c r="BK23" s="322"/>
      <c r="BL23" s="322"/>
      <c r="BM23" s="322"/>
      <c r="BN23" s="325"/>
      <c r="BO23" s="322"/>
      <c r="BP23" s="323"/>
      <c r="BQ23" s="323"/>
      <c r="BR23" s="323"/>
      <c r="BS23" s="323"/>
      <c r="BU23" s="323"/>
      <c r="BV23" s="323"/>
      <c r="BW23" s="323"/>
      <c r="BX23" s="323"/>
      <c r="BY23" s="323"/>
    </row>
    <row r="24" spans="2:77" ht="14.15" customHeight="1" x14ac:dyDescent="0.25">
      <c r="B24" s="326">
        <v>21</v>
      </c>
      <c r="C24" s="327"/>
      <c r="D24" s="328"/>
      <c r="E24" s="329"/>
      <c r="F24" s="330"/>
      <c r="G24" s="131"/>
      <c r="H24" s="137"/>
      <c r="I24" s="358"/>
      <c r="J24" s="353"/>
      <c r="K24" s="332"/>
      <c r="L24" s="333"/>
      <c r="M24" s="334"/>
      <c r="N24" s="106"/>
      <c r="O24" s="108"/>
      <c r="P24" s="335"/>
      <c r="Q24" s="336"/>
      <c r="R24" s="336"/>
      <c r="S24" s="337"/>
      <c r="T24" s="338"/>
      <c r="U24" s="339"/>
      <c r="V24" s="339"/>
      <c r="W24" s="340"/>
      <c r="X24" s="112"/>
      <c r="Y24" s="113"/>
      <c r="Z24" s="113"/>
      <c r="AA24" s="341"/>
      <c r="AB24" s="327"/>
      <c r="AC24" s="342"/>
      <c r="AD24" s="342"/>
      <c r="AE24" s="343"/>
      <c r="AF24" s="344"/>
      <c r="AG24" s="345"/>
      <c r="AH24" s="345"/>
      <c r="AI24" s="346"/>
      <c r="AJ24" s="346"/>
      <c r="AK24" s="346"/>
      <c r="AL24" s="346"/>
      <c r="AM24" s="347"/>
      <c r="AN24" s="348"/>
      <c r="AO24" s="349"/>
      <c r="AP24" s="317"/>
      <c r="AQ24" s="359"/>
      <c r="AR24" s="357"/>
      <c r="AS24" s="354"/>
      <c r="AT24" s="355"/>
      <c r="AU24" s="324"/>
      <c r="AV24" s="324"/>
      <c r="AW24" s="324"/>
      <c r="AX24" s="324"/>
      <c r="AY24" s="324"/>
      <c r="AZ24" s="324"/>
      <c r="BA24" s="324"/>
      <c r="BB24" s="324"/>
      <c r="BC24" s="322"/>
      <c r="BD24" s="322"/>
      <c r="BE24" s="322"/>
      <c r="BF24" s="325"/>
      <c r="BG24" s="322"/>
      <c r="BH24" s="323"/>
      <c r="BI24" s="323"/>
      <c r="BJ24" s="324"/>
      <c r="BK24" s="322"/>
      <c r="BL24" s="322"/>
      <c r="BM24" s="322"/>
      <c r="BN24" s="325"/>
      <c r="BO24" s="322"/>
      <c r="BP24" s="323"/>
      <c r="BQ24" s="323"/>
      <c r="BR24" s="323"/>
      <c r="BS24" s="323"/>
      <c r="BU24" s="323"/>
      <c r="BV24" s="323"/>
      <c r="BW24" s="323"/>
      <c r="BX24" s="323"/>
      <c r="BY24" s="323"/>
    </row>
    <row r="25" spans="2:77" ht="14.15" customHeight="1" x14ac:dyDescent="0.25">
      <c r="B25" s="326">
        <v>22</v>
      </c>
      <c r="C25" s="327"/>
      <c r="D25" s="328"/>
      <c r="E25" s="329"/>
      <c r="F25" s="330"/>
      <c r="G25" s="131"/>
      <c r="H25" s="137"/>
      <c r="I25" s="358"/>
      <c r="J25" s="353"/>
      <c r="K25" s="332"/>
      <c r="L25" s="333"/>
      <c r="M25" s="334"/>
      <c r="N25" s="106"/>
      <c r="O25" s="108"/>
      <c r="P25" s="335"/>
      <c r="Q25" s="336"/>
      <c r="R25" s="336"/>
      <c r="S25" s="337"/>
      <c r="T25" s="338"/>
      <c r="U25" s="339"/>
      <c r="V25" s="339"/>
      <c r="W25" s="340"/>
      <c r="X25" s="112"/>
      <c r="Y25" s="113"/>
      <c r="Z25" s="113"/>
      <c r="AA25" s="341"/>
      <c r="AB25" s="327"/>
      <c r="AC25" s="342"/>
      <c r="AD25" s="342"/>
      <c r="AE25" s="343"/>
      <c r="AF25" s="344"/>
      <c r="AG25" s="345"/>
      <c r="AH25" s="345"/>
      <c r="AI25" s="346"/>
      <c r="AJ25" s="346"/>
      <c r="AK25" s="346"/>
      <c r="AL25" s="346"/>
      <c r="AM25" s="347"/>
      <c r="AN25" s="348"/>
      <c r="AO25" s="349"/>
      <c r="AP25" s="317"/>
      <c r="AQ25" s="359"/>
      <c r="AR25" s="357"/>
      <c r="AS25" s="354"/>
      <c r="AT25" s="355"/>
      <c r="AU25" s="324"/>
      <c r="AV25" s="324"/>
      <c r="AW25" s="324"/>
      <c r="AX25" s="324"/>
      <c r="AY25" s="324"/>
      <c r="AZ25" s="324"/>
      <c r="BA25" s="324"/>
      <c r="BB25" s="324"/>
      <c r="BC25" s="322"/>
      <c r="BD25" s="322"/>
      <c r="BE25" s="322"/>
      <c r="BF25" s="325"/>
      <c r="BG25" s="322"/>
      <c r="BH25" s="323"/>
      <c r="BI25" s="323"/>
      <c r="BJ25" s="324"/>
      <c r="BK25" s="322"/>
      <c r="BL25" s="322"/>
      <c r="BM25" s="322"/>
      <c r="BN25" s="325"/>
      <c r="BO25" s="322"/>
      <c r="BP25" s="323"/>
      <c r="BQ25" s="323"/>
      <c r="BR25" s="323"/>
      <c r="BS25" s="323"/>
      <c r="BU25" s="323"/>
      <c r="BV25" s="323"/>
      <c r="BW25" s="323"/>
      <c r="BX25" s="323"/>
      <c r="BY25" s="323"/>
    </row>
    <row r="26" spans="2:77" ht="14.15" customHeight="1" x14ac:dyDescent="0.25">
      <c r="B26" s="326">
        <v>23</v>
      </c>
      <c r="C26" s="327"/>
      <c r="D26" s="328"/>
      <c r="E26" s="329"/>
      <c r="F26" s="330"/>
      <c r="G26" s="131"/>
      <c r="H26" s="137"/>
      <c r="I26" s="358"/>
      <c r="J26" s="353"/>
      <c r="K26" s="332"/>
      <c r="L26" s="333"/>
      <c r="M26" s="334"/>
      <c r="N26" s="106"/>
      <c r="O26" s="108"/>
      <c r="P26" s="335"/>
      <c r="Q26" s="336"/>
      <c r="R26" s="336"/>
      <c r="S26" s="337"/>
      <c r="T26" s="338"/>
      <c r="U26" s="339"/>
      <c r="V26" s="339"/>
      <c r="W26" s="340"/>
      <c r="X26" s="112"/>
      <c r="Y26" s="113"/>
      <c r="Z26" s="113"/>
      <c r="AA26" s="341"/>
      <c r="AB26" s="327"/>
      <c r="AC26" s="342"/>
      <c r="AD26" s="342"/>
      <c r="AE26" s="343"/>
      <c r="AF26" s="344"/>
      <c r="AG26" s="345"/>
      <c r="AH26" s="345"/>
      <c r="AI26" s="346"/>
      <c r="AJ26" s="346"/>
      <c r="AK26" s="346"/>
      <c r="AL26" s="346"/>
      <c r="AM26" s="347"/>
      <c r="AN26" s="348"/>
      <c r="AO26" s="349"/>
      <c r="AP26" s="317"/>
      <c r="AQ26" s="359"/>
      <c r="AR26" s="357"/>
      <c r="AS26" s="354"/>
      <c r="AT26" s="355"/>
      <c r="AU26" s="324"/>
      <c r="AV26" s="324"/>
      <c r="AW26" s="324"/>
      <c r="AX26" s="324"/>
      <c r="AY26" s="324"/>
      <c r="AZ26" s="324"/>
      <c r="BA26" s="324"/>
      <c r="BB26" s="324"/>
      <c r="BC26" s="322"/>
      <c r="BD26" s="322"/>
      <c r="BE26" s="322"/>
      <c r="BF26" s="325"/>
      <c r="BG26" s="322"/>
      <c r="BH26" s="323"/>
      <c r="BI26" s="323"/>
      <c r="BJ26" s="324"/>
      <c r="BK26" s="322"/>
      <c r="BL26" s="322"/>
      <c r="BM26" s="322"/>
      <c r="BN26" s="325"/>
      <c r="BO26" s="322"/>
      <c r="BP26" s="323"/>
      <c r="BQ26" s="323"/>
      <c r="BR26" s="323"/>
      <c r="BS26" s="323"/>
      <c r="BU26" s="323"/>
      <c r="BV26" s="323"/>
      <c r="BW26" s="323"/>
      <c r="BX26" s="323"/>
      <c r="BY26" s="323"/>
    </row>
    <row r="27" spans="2:77" ht="14.15" customHeight="1" x14ac:dyDescent="0.25">
      <c r="B27" s="326">
        <v>24</v>
      </c>
      <c r="C27" s="327"/>
      <c r="D27" s="328"/>
      <c r="E27" s="329"/>
      <c r="F27" s="330"/>
      <c r="G27" s="131"/>
      <c r="H27" s="137"/>
      <c r="I27" s="358"/>
      <c r="J27" s="353"/>
      <c r="K27" s="332"/>
      <c r="L27" s="333"/>
      <c r="M27" s="334"/>
      <c r="N27" s="106"/>
      <c r="O27" s="108"/>
      <c r="P27" s="335"/>
      <c r="Q27" s="336"/>
      <c r="R27" s="336"/>
      <c r="S27" s="337"/>
      <c r="T27" s="338"/>
      <c r="U27" s="339"/>
      <c r="V27" s="339"/>
      <c r="W27" s="340"/>
      <c r="X27" s="112"/>
      <c r="Y27" s="113"/>
      <c r="Z27" s="113"/>
      <c r="AA27" s="341"/>
      <c r="AB27" s="327"/>
      <c r="AC27" s="342"/>
      <c r="AD27" s="342"/>
      <c r="AE27" s="343"/>
      <c r="AF27" s="344"/>
      <c r="AG27" s="345"/>
      <c r="AH27" s="345"/>
      <c r="AI27" s="346"/>
      <c r="AJ27" s="346"/>
      <c r="AK27" s="346"/>
      <c r="AL27" s="346"/>
      <c r="AM27" s="347"/>
      <c r="AN27" s="348"/>
      <c r="AO27" s="349"/>
      <c r="AP27" s="317"/>
      <c r="AQ27" s="359"/>
      <c r="AR27" s="357"/>
      <c r="AS27" s="354"/>
      <c r="AT27" s="355"/>
      <c r="AU27" s="324"/>
      <c r="AV27" s="324"/>
      <c r="AW27" s="324"/>
      <c r="AX27" s="324"/>
      <c r="AY27" s="324"/>
      <c r="AZ27" s="324"/>
      <c r="BA27" s="324"/>
      <c r="BB27" s="324"/>
      <c r="BC27" s="322"/>
      <c r="BD27" s="322"/>
      <c r="BE27" s="322"/>
      <c r="BF27" s="325"/>
      <c r="BG27" s="322"/>
      <c r="BH27" s="323"/>
      <c r="BI27" s="323"/>
      <c r="BJ27" s="324"/>
      <c r="BK27" s="322"/>
      <c r="BL27" s="322"/>
      <c r="BM27" s="322"/>
      <c r="BN27" s="325"/>
      <c r="BO27" s="322"/>
      <c r="BP27" s="323"/>
      <c r="BQ27" s="323"/>
      <c r="BR27" s="323"/>
      <c r="BS27" s="323"/>
      <c r="BU27" s="323"/>
      <c r="BV27" s="323"/>
      <c r="BW27" s="323"/>
      <c r="BX27" s="323"/>
      <c r="BY27" s="323"/>
    </row>
    <row r="28" spans="2:77" ht="14.15" customHeight="1" x14ac:dyDescent="0.25">
      <c r="B28" s="326">
        <v>25</v>
      </c>
      <c r="C28" s="327"/>
      <c r="D28" s="328"/>
      <c r="E28" s="329"/>
      <c r="F28" s="330"/>
      <c r="G28" s="131"/>
      <c r="H28" s="137"/>
      <c r="I28" s="358"/>
      <c r="J28" s="353"/>
      <c r="K28" s="332"/>
      <c r="L28" s="333"/>
      <c r="M28" s="334"/>
      <c r="N28" s="106"/>
      <c r="O28" s="108"/>
      <c r="P28" s="335"/>
      <c r="Q28" s="336"/>
      <c r="R28" s="336"/>
      <c r="S28" s="337"/>
      <c r="T28" s="338"/>
      <c r="U28" s="339"/>
      <c r="V28" s="339"/>
      <c r="W28" s="340"/>
      <c r="X28" s="112"/>
      <c r="Y28" s="113"/>
      <c r="Z28" s="113"/>
      <c r="AA28" s="341"/>
      <c r="AB28" s="327"/>
      <c r="AC28" s="342"/>
      <c r="AD28" s="342"/>
      <c r="AE28" s="343"/>
      <c r="AF28" s="344"/>
      <c r="AG28" s="345"/>
      <c r="AH28" s="345"/>
      <c r="AI28" s="346"/>
      <c r="AJ28" s="346"/>
      <c r="AK28" s="346"/>
      <c r="AL28" s="346"/>
      <c r="AM28" s="347"/>
      <c r="AN28" s="348"/>
      <c r="AO28" s="349"/>
      <c r="AP28" s="317"/>
      <c r="AQ28" s="359"/>
      <c r="AR28" s="357"/>
      <c r="AS28" s="354"/>
      <c r="AT28" s="355"/>
      <c r="AU28" s="324"/>
      <c r="AV28" s="324"/>
      <c r="AW28" s="324"/>
      <c r="AX28" s="324"/>
      <c r="AY28" s="324"/>
      <c r="AZ28" s="324"/>
      <c r="BA28" s="324"/>
      <c r="BB28" s="324"/>
      <c r="BC28" s="322"/>
      <c r="BD28" s="322"/>
      <c r="BE28" s="322"/>
      <c r="BF28" s="325"/>
      <c r="BG28" s="322"/>
      <c r="BH28" s="323"/>
      <c r="BI28" s="323"/>
      <c r="BJ28" s="324"/>
      <c r="BK28" s="322"/>
      <c r="BL28" s="322"/>
      <c r="BM28" s="322"/>
      <c r="BN28" s="325"/>
      <c r="BO28" s="322"/>
      <c r="BP28" s="323"/>
      <c r="BQ28" s="323"/>
      <c r="BR28" s="323"/>
      <c r="BS28" s="323"/>
      <c r="BU28" s="323"/>
      <c r="BV28" s="323"/>
      <c r="BW28" s="323"/>
      <c r="BX28" s="323"/>
      <c r="BY28" s="323"/>
    </row>
    <row r="29" spans="2:77" ht="14.15" customHeight="1" x14ac:dyDescent="0.25">
      <c r="B29" s="326">
        <v>26</v>
      </c>
      <c r="C29" s="327"/>
      <c r="D29" s="328"/>
      <c r="E29" s="329"/>
      <c r="F29" s="330"/>
      <c r="G29" s="131"/>
      <c r="H29" s="137"/>
      <c r="I29" s="358"/>
      <c r="J29" s="353"/>
      <c r="K29" s="332"/>
      <c r="L29" s="333"/>
      <c r="M29" s="334"/>
      <c r="N29" s="106"/>
      <c r="O29" s="108"/>
      <c r="P29" s="335"/>
      <c r="Q29" s="336"/>
      <c r="R29" s="336"/>
      <c r="S29" s="337"/>
      <c r="T29" s="338"/>
      <c r="U29" s="339"/>
      <c r="V29" s="339"/>
      <c r="W29" s="340"/>
      <c r="X29" s="112"/>
      <c r="Y29" s="113"/>
      <c r="Z29" s="113"/>
      <c r="AA29" s="341"/>
      <c r="AB29" s="327"/>
      <c r="AC29" s="342"/>
      <c r="AD29" s="342"/>
      <c r="AE29" s="343"/>
      <c r="AF29" s="344"/>
      <c r="AG29" s="345"/>
      <c r="AH29" s="345"/>
      <c r="AI29" s="346"/>
      <c r="AJ29" s="346"/>
      <c r="AK29" s="346"/>
      <c r="AL29" s="346"/>
      <c r="AM29" s="347"/>
      <c r="AN29" s="348"/>
      <c r="AO29" s="349"/>
      <c r="AP29" s="317"/>
      <c r="AQ29" s="359"/>
      <c r="AR29" s="357"/>
      <c r="AS29" s="354"/>
      <c r="AT29" s="355"/>
      <c r="AU29" s="324"/>
      <c r="AV29" s="324"/>
      <c r="AW29" s="324"/>
      <c r="AX29" s="324"/>
      <c r="AY29" s="324"/>
      <c r="AZ29" s="324"/>
      <c r="BA29" s="324"/>
      <c r="BB29" s="324"/>
      <c r="BC29" s="322"/>
      <c r="BD29" s="322"/>
      <c r="BE29" s="322"/>
      <c r="BF29" s="325"/>
      <c r="BG29" s="322"/>
      <c r="BH29" s="323"/>
      <c r="BI29" s="323"/>
      <c r="BJ29" s="324"/>
      <c r="BK29" s="322"/>
      <c r="BL29" s="322"/>
      <c r="BM29" s="322"/>
      <c r="BN29" s="325"/>
      <c r="BO29" s="322"/>
      <c r="BP29" s="323"/>
      <c r="BQ29" s="323"/>
      <c r="BR29" s="323"/>
      <c r="BS29" s="323"/>
      <c r="BU29" s="323"/>
      <c r="BV29" s="323"/>
      <c r="BW29" s="323"/>
      <c r="BX29" s="323"/>
      <c r="BY29" s="323"/>
    </row>
    <row r="30" spans="2:77" ht="14.15" customHeight="1" x14ac:dyDescent="0.25">
      <c r="B30" s="326">
        <v>27</v>
      </c>
      <c r="C30" s="327"/>
      <c r="D30" s="328"/>
      <c r="E30" s="329"/>
      <c r="F30" s="330"/>
      <c r="G30" s="131"/>
      <c r="H30" s="137"/>
      <c r="I30" s="358"/>
      <c r="J30" s="353"/>
      <c r="K30" s="332"/>
      <c r="L30" s="333"/>
      <c r="M30" s="334"/>
      <c r="N30" s="106"/>
      <c r="O30" s="108"/>
      <c r="P30" s="335"/>
      <c r="Q30" s="336"/>
      <c r="R30" s="336"/>
      <c r="S30" s="337"/>
      <c r="T30" s="338"/>
      <c r="U30" s="339"/>
      <c r="V30" s="339"/>
      <c r="W30" s="340"/>
      <c r="X30" s="112"/>
      <c r="Y30" s="113"/>
      <c r="Z30" s="113"/>
      <c r="AA30" s="341"/>
      <c r="AB30" s="327"/>
      <c r="AC30" s="342"/>
      <c r="AD30" s="342"/>
      <c r="AE30" s="343"/>
      <c r="AF30" s="344"/>
      <c r="AG30" s="345"/>
      <c r="AH30" s="345"/>
      <c r="AI30" s="346"/>
      <c r="AJ30" s="346"/>
      <c r="AK30" s="346"/>
      <c r="AL30" s="346"/>
      <c r="AM30" s="347"/>
      <c r="AN30" s="348"/>
      <c r="AO30" s="349"/>
      <c r="AP30" s="317"/>
      <c r="AQ30" s="359"/>
      <c r="AR30" s="357"/>
      <c r="AS30" s="354"/>
      <c r="AT30" s="355"/>
      <c r="AU30" s="324"/>
      <c r="AV30" s="324"/>
      <c r="AW30" s="324"/>
      <c r="AX30" s="324"/>
      <c r="AY30" s="324"/>
      <c r="AZ30" s="324"/>
      <c r="BA30" s="324"/>
      <c r="BB30" s="324"/>
      <c r="BC30" s="322"/>
      <c r="BD30" s="322"/>
      <c r="BE30" s="322"/>
      <c r="BF30" s="325"/>
      <c r="BG30" s="322"/>
      <c r="BH30" s="323"/>
      <c r="BI30" s="323"/>
      <c r="BJ30" s="324"/>
      <c r="BK30" s="322"/>
      <c r="BL30" s="322"/>
      <c r="BM30" s="322"/>
      <c r="BN30" s="325"/>
      <c r="BO30" s="322"/>
      <c r="BP30" s="323"/>
      <c r="BQ30" s="323"/>
      <c r="BR30" s="323"/>
      <c r="BS30" s="323"/>
      <c r="BU30" s="323"/>
      <c r="BV30" s="323"/>
      <c r="BW30" s="323"/>
      <c r="BX30" s="323"/>
      <c r="BY30" s="323"/>
    </row>
    <row r="31" spans="2:77" ht="14.15" customHeight="1" x14ac:dyDescent="0.25">
      <c r="B31" s="326">
        <v>28</v>
      </c>
      <c r="C31" s="327"/>
      <c r="D31" s="328"/>
      <c r="E31" s="329"/>
      <c r="F31" s="330"/>
      <c r="G31" s="131"/>
      <c r="H31" s="137"/>
      <c r="I31" s="358"/>
      <c r="J31" s="353"/>
      <c r="K31" s="332"/>
      <c r="L31" s="333"/>
      <c r="M31" s="334"/>
      <c r="N31" s="106"/>
      <c r="O31" s="108"/>
      <c r="P31" s="335"/>
      <c r="Q31" s="336"/>
      <c r="R31" s="336"/>
      <c r="S31" s="337"/>
      <c r="T31" s="338"/>
      <c r="U31" s="339"/>
      <c r="V31" s="339"/>
      <c r="W31" s="340"/>
      <c r="X31" s="112"/>
      <c r="Y31" s="113"/>
      <c r="Z31" s="113"/>
      <c r="AA31" s="341"/>
      <c r="AB31" s="327"/>
      <c r="AC31" s="342"/>
      <c r="AD31" s="342"/>
      <c r="AE31" s="343"/>
      <c r="AF31" s="344"/>
      <c r="AG31" s="345"/>
      <c r="AH31" s="345"/>
      <c r="AI31" s="346"/>
      <c r="AJ31" s="346"/>
      <c r="AK31" s="346"/>
      <c r="AL31" s="346"/>
      <c r="AM31" s="347"/>
      <c r="AN31" s="348"/>
      <c r="AO31" s="349"/>
      <c r="AP31" s="317"/>
      <c r="AQ31" s="359"/>
      <c r="AR31" s="357"/>
      <c r="AS31" s="354"/>
      <c r="AT31" s="355"/>
      <c r="AU31" s="324"/>
      <c r="AV31" s="324"/>
      <c r="AW31" s="324"/>
      <c r="AX31" s="324"/>
      <c r="AY31" s="324"/>
      <c r="AZ31" s="324"/>
      <c r="BA31" s="324"/>
      <c r="BB31" s="324"/>
      <c r="BC31" s="322"/>
      <c r="BD31" s="322"/>
      <c r="BE31" s="322"/>
      <c r="BF31" s="325"/>
      <c r="BG31" s="322"/>
      <c r="BH31" s="323"/>
      <c r="BI31" s="323"/>
      <c r="BJ31" s="324"/>
      <c r="BK31" s="322"/>
      <c r="BL31" s="322"/>
      <c r="BM31" s="322"/>
      <c r="BN31" s="325"/>
      <c r="BO31" s="322"/>
      <c r="BP31" s="323"/>
      <c r="BQ31" s="323"/>
      <c r="BR31" s="323"/>
      <c r="BS31" s="323"/>
      <c r="BU31" s="323"/>
      <c r="BV31" s="323"/>
      <c r="BW31" s="323"/>
      <c r="BX31" s="323"/>
      <c r="BY31" s="323"/>
    </row>
    <row r="32" spans="2:77" ht="14.15" customHeight="1" x14ac:dyDescent="0.25">
      <c r="B32" s="326">
        <v>29</v>
      </c>
      <c r="C32" s="327"/>
      <c r="D32" s="328"/>
      <c r="E32" s="329"/>
      <c r="F32" s="330"/>
      <c r="G32" s="131"/>
      <c r="H32" s="137"/>
      <c r="I32" s="358"/>
      <c r="J32" s="353"/>
      <c r="K32" s="332"/>
      <c r="L32" s="333"/>
      <c r="M32" s="334"/>
      <c r="N32" s="106"/>
      <c r="O32" s="108"/>
      <c r="P32" s="335"/>
      <c r="Q32" s="336"/>
      <c r="R32" s="336"/>
      <c r="S32" s="337"/>
      <c r="T32" s="338"/>
      <c r="U32" s="339"/>
      <c r="V32" s="339"/>
      <c r="W32" s="340"/>
      <c r="X32" s="112"/>
      <c r="Y32" s="113"/>
      <c r="Z32" s="113"/>
      <c r="AA32" s="341"/>
      <c r="AB32" s="327"/>
      <c r="AC32" s="342"/>
      <c r="AD32" s="342"/>
      <c r="AE32" s="343"/>
      <c r="AF32" s="344"/>
      <c r="AG32" s="345"/>
      <c r="AH32" s="345"/>
      <c r="AI32" s="346"/>
      <c r="AJ32" s="346"/>
      <c r="AK32" s="346"/>
      <c r="AL32" s="346"/>
      <c r="AM32" s="347"/>
      <c r="AN32" s="348"/>
      <c r="AO32" s="349"/>
      <c r="AP32" s="317"/>
      <c r="AQ32" s="359"/>
      <c r="AR32" s="357"/>
      <c r="AS32" s="354"/>
      <c r="AT32" s="355"/>
      <c r="AU32" s="324"/>
      <c r="AV32" s="324"/>
      <c r="AW32" s="324"/>
      <c r="AX32" s="324"/>
      <c r="AY32" s="324"/>
      <c r="AZ32" s="324"/>
      <c r="BA32" s="324"/>
      <c r="BB32" s="324"/>
      <c r="BC32" s="322"/>
      <c r="BD32" s="322"/>
      <c r="BE32" s="322"/>
      <c r="BF32" s="325"/>
      <c r="BG32" s="322"/>
      <c r="BH32" s="323"/>
      <c r="BI32" s="323"/>
      <c r="BJ32" s="324"/>
      <c r="BK32" s="322"/>
      <c r="BL32" s="322"/>
      <c r="BM32" s="322"/>
      <c r="BN32" s="325"/>
      <c r="BO32" s="322"/>
      <c r="BP32" s="323"/>
      <c r="BQ32" s="323"/>
      <c r="BR32" s="323"/>
      <c r="BS32" s="323"/>
      <c r="BU32" s="323"/>
      <c r="BV32" s="323"/>
      <c r="BW32" s="323"/>
      <c r="BX32" s="323"/>
      <c r="BY32" s="323"/>
    </row>
    <row r="33" spans="2:77" ht="14.15" customHeight="1" x14ac:dyDescent="0.25">
      <c r="B33" s="326">
        <v>30</v>
      </c>
      <c r="C33" s="327"/>
      <c r="D33" s="328"/>
      <c r="E33" s="329"/>
      <c r="F33" s="330"/>
      <c r="G33" s="131"/>
      <c r="H33" s="137"/>
      <c r="I33" s="358"/>
      <c r="J33" s="353"/>
      <c r="K33" s="332"/>
      <c r="L33" s="333"/>
      <c r="M33" s="334"/>
      <c r="N33" s="106"/>
      <c r="O33" s="108"/>
      <c r="P33" s="335"/>
      <c r="Q33" s="336"/>
      <c r="R33" s="336"/>
      <c r="S33" s="337"/>
      <c r="T33" s="338"/>
      <c r="U33" s="339"/>
      <c r="V33" s="339"/>
      <c r="W33" s="340"/>
      <c r="X33" s="112"/>
      <c r="Y33" s="113"/>
      <c r="Z33" s="113"/>
      <c r="AA33" s="341"/>
      <c r="AB33" s="327"/>
      <c r="AC33" s="342"/>
      <c r="AD33" s="342"/>
      <c r="AE33" s="343"/>
      <c r="AF33" s="344"/>
      <c r="AG33" s="345"/>
      <c r="AH33" s="345"/>
      <c r="AI33" s="346"/>
      <c r="AJ33" s="346"/>
      <c r="AK33" s="346"/>
      <c r="AL33" s="346"/>
      <c r="AM33" s="347"/>
      <c r="AN33" s="348"/>
      <c r="AO33" s="349"/>
      <c r="AP33" s="317"/>
      <c r="AQ33" s="359"/>
      <c r="AR33" s="357"/>
      <c r="AS33" s="354"/>
      <c r="AT33" s="355"/>
      <c r="AU33" s="324"/>
      <c r="AV33" s="324"/>
      <c r="AW33" s="324"/>
      <c r="AX33" s="324"/>
      <c r="AY33" s="324"/>
      <c r="AZ33" s="324"/>
      <c r="BA33" s="324"/>
      <c r="BB33" s="324"/>
      <c r="BC33" s="322"/>
      <c r="BD33" s="322"/>
      <c r="BE33" s="322"/>
      <c r="BF33" s="325"/>
      <c r="BG33" s="322"/>
      <c r="BH33" s="323"/>
      <c r="BI33" s="323"/>
      <c r="BJ33" s="324"/>
      <c r="BK33" s="322"/>
      <c r="BL33" s="322"/>
      <c r="BM33" s="322"/>
      <c r="BN33" s="325"/>
      <c r="BO33" s="322"/>
      <c r="BP33" s="323"/>
      <c r="BQ33" s="323"/>
      <c r="BR33" s="323"/>
      <c r="BS33" s="323"/>
      <c r="BU33" s="323"/>
      <c r="BV33" s="323"/>
      <c r="BW33" s="323"/>
      <c r="BX33" s="323"/>
      <c r="BY33" s="323"/>
    </row>
    <row r="34" spans="2:77" ht="14.15" customHeight="1" x14ac:dyDescent="0.25">
      <c r="B34" s="326">
        <v>31</v>
      </c>
      <c r="C34" s="327"/>
      <c r="D34" s="328"/>
      <c r="E34" s="329"/>
      <c r="F34" s="330"/>
      <c r="G34" s="131"/>
      <c r="H34" s="137"/>
      <c r="I34" s="358"/>
      <c r="J34" s="353"/>
      <c r="K34" s="332"/>
      <c r="L34" s="333"/>
      <c r="M34" s="334"/>
      <c r="N34" s="106"/>
      <c r="O34" s="108"/>
      <c r="P34" s="335"/>
      <c r="Q34" s="336"/>
      <c r="R34" s="336"/>
      <c r="S34" s="337"/>
      <c r="T34" s="338"/>
      <c r="U34" s="339"/>
      <c r="V34" s="339"/>
      <c r="W34" s="340"/>
      <c r="X34" s="112"/>
      <c r="Y34" s="113"/>
      <c r="Z34" s="113"/>
      <c r="AA34" s="341"/>
      <c r="AB34" s="327"/>
      <c r="AC34" s="342"/>
      <c r="AD34" s="342"/>
      <c r="AE34" s="343"/>
      <c r="AF34" s="344"/>
      <c r="AG34" s="345"/>
      <c r="AH34" s="345"/>
      <c r="AI34" s="346"/>
      <c r="AJ34" s="346"/>
      <c r="AK34" s="346"/>
      <c r="AL34" s="346"/>
      <c r="AM34" s="347"/>
      <c r="AN34" s="348"/>
      <c r="AO34" s="349"/>
      <c r="AP34" s="317"/>
      <c r="AQ34" s="359"/>
      <c r="AR34" s="357"/>
      <c r="AS34" s="354"/>
      <c r="AT34" s="355"/>
      <c r="AU34" s="324"/>
      <c r="AV34" s="324"/>
      <c r="AW34" s="324"/>
      <c r="AX34" s="324"/>
      <c r="AY34" s="324"/>
      <c r="AZ34" s="324"/>
      <c r="BA34" s="324"/>
      <c r="BB34" s="324"/>
      <c r="BC34" s="322"/>
      <c r="BD34" s="322"/>
      <c r="BE34" s="322"/>
      <c r="BF34" s="325"/>
      <c r="BG34" s="322"/>
      <c r="BH34" s="323"/>
      <c r="BI34" s="323"/>
      <c r="BJ34" s="324"/>
      <c r="BK34" s="322"/>
      <c r="BL34" s="322"/>
      <c r="BM34" s="322"/>
      <c r="BN34" s="325"/>
      <c r="BO34" s="322"/>
      <c r="BP34" s="323"/>
      <c r="BQ34" s="323"/>
      <c r="BR34" s="323"/>
      <c r="BS34" s="323"/>
      <c r="BU34" s="323"/>
      <c r="BV34" s="323"/>
      <c r="BW34" s="323"/>
      <c r="BX34" s="323"/>
      <c r="BY34" s="323"/>
    </row>
    <row r="35" spans="2:77" ht="14.15" customHeight="1" x14ac:dyDescent="0.25">
      <c r="B35" s="326">
        <v>32</v>
      </c>
      <c r="C35" s="327"/>
      <c r="D35" s="328"/>
      <c r="E35" s="329"/>
      <c r="F35" s="330"/>
      <c r="G35" s="131"/>
      <c r="H35" s="137"/>
      <c r="I35" s="358"/>
      <c r="J35" s="353"/>
      <c r="K35" s="332"/>
      <c r="L35" s="333"/>
      <c r="M35" s="334"/>
      <c r="N35" s="106"/>
      <c r="O35" s="108"/>
      <c r="P35" s="335"/>
      <c r="Q35" s="336"/>
      <c r="R35" s="336"/>
      <c r="S35" s="337"/>
      <c r="T35" s="338"/>
      <c r="U35" s="339"/>
      <c r="V35" s="339"/>
      <c r="W35" s="340"/>
      <c r="X35" s="112"/>
      <c r="Y35" s="113"/>
      <c r="Z35" s="113"/>
      <c r="AA35" s="341"/>
      <c r="AB35" s="327"/>
      <c r="AC35" s="342"/>
      <c r="AD35" s="342"/>
      <c r="AE35" s="343"/>
      <c r="AF35" s="344"/>
      <c r="AG35" s="345"/>
      <c r="AH35" s="345"/>
      <c r="AI35" s="346"/>
      <c r="AJ35" s="346"/>
      <c r="AK35" s="346"/>
      <c r="AL35" s="346"/>
      <c r="AM35" s="347"/>
      <c r="AN35" s="348"/>
      <c r="AO35" s="349"/>
      <c r="AP35" s="317"/>
      <c r="AQ35" s="359"/>
      <c r="AR35" s="357"/>
      <c r="AS35" s="354"/>
      <c r="AT35" s="355"/>
      <c r="AU35" s="324"/>
      <c r="AV35" s="324"/>
      <c r="AW35" s="324"/>
      <c r="AX35" s="324"/>
      <c r="AY35" s="324"/>
      <c r="AZ35" s="324"/>
      <c r="BA35" s="324"/>
      <c r="BB35" s="324"/>
      <c r="BC35" s="322"/>
      <c r="BD35" s="322"/>
      <c r="BE35" s="322"/>
      <c r="BF35" s="325"/>
      <c r="BG35" s="322"/>
      <c r="BH35" s="323"/>
      <c r="BI35" s="323"/>
      <c r="BJ35" s="324"/>
      <c r="BK35" s="322"/>
      <c r="BL35" s="322"/>
      <c r="BM35" s="322"/>
      <c r="BN35" s="325"/>
      <c r="BO35" s="322"/>
      <c r="BP35" s="323"/>
      <c r="BQ35" s="323"/>
      <c r="BR35" s="323"/>
      <c r="BS35" s="323"/>
      <c r="BU35" s="323"/>
      <c r="BV35" s="323"/>
      <c r="BW35" s="323"/>
      <c r="BX35" s="323"/>
      <c r="BY35" s="323"/>
    </row>
    <row r="36" spans="2:77" ht="14.15" customHeight="1" x14ac:dyDescent="0.25">
      <c r="B36" s="326">
        <v>33</v>
      </c>
      <c r="C36" s="327"/>
      <c r="D36" s="328"/>
      <c r="E36" s="329"/>
      <c r="F36" s="330"/>
      <c r="G36" s="131"/>
      <c r="H36" s="137"/>
      <c r="I36" s="358"/>
      <c r="J36" s="353"/>
      <c r="K36" s="332"/>
      <c r="L36" s="333"/>
      <c r="M36" s="334"/>
      <c r="N36" s="106"/>
      <c r="O36" s="108"/>
      <c r="P36" s="335"/>
      <c r="Q36" s="336"/>
      <c r="R36" s="336"/>
      <c r="S36" s="337"/>
      <c r="T36" s="338"/>
      <c r="U36" s="339"/>
      <c r="V36" s="339"/>
      <c r="W36" s="340"/>
      <c r="X36" s="112"/>
      <c r="Y36" s="113"/>
      <c r="Z36" s="113"/>
      <c r="AA36" s="341"/>
      <c r="AB36" s="327"/>
      <c r="AC36" s="342"/>
      <c r="AD36" s="342"/>
      <c r="AE36" s="343"/>
      <c r="AF36" s="344"/>
      <c r="AG36" s="345"/>
      <c r="AH36" s="345"/>
      <c r="AI36" s="346"/>
      <c r="AJ36" s="346"/>
      <c r="AK36" s="346"/>
      <c r="AL36" s="346"/>
      <c r="AM36" s="347"/>
      <c r="AN36" s="348"/>
      <c r="AO36" s="349"/>
      <c r="AP36" s="317"/>
      <c r="AQ36" s="359"/>
      <c r="AR36" s="357"/>
      <c r="AS36" s="354"/>
      <c r="AT36" s="355"/>
      <c r="AV36" s="321"/>
      <c r="AW36" s="321"/>
      <c r="AX36" s="322"/>
      <c r="AY36" s="322"/>
      <c r="AZ36" s="322"/>
      <c r="BA36" s="322"/>
      <c r="BB36" s="322"/>
      <c r="BC36" s="322"/>
      <c r="BD36" s="322"/>
      <c r="BE36" s="322"/>
      <c r="BF36" s="325"/>
      <c r="BG36" s="322"/>
      <c r="BH36" s="323"/>
      <c r="BI36" s="323"/>
      <c r="BJ36" s="324"/>
      <c r="BK36" s="322"/>
      <c r="BL36" s="322"/>
      <c r="BM36" s="322"/>
      <c r="BN36" s="325"/>
      <c r="BO36" s="322"/>
      <c r="BP36" s="323"/>
      <c r="BQ36" s="323"/>
      <c r="BR36" s="323"/>
      <c r="BS36" s="323"/>
      <c r="BU36" s="323"/>
      <c r="BV36" s="323"/>
      <c r="BW36" s="323"/>
      <c r="BX36" s="323"/>
      <c r="BY36" s="323"/>
    </row>
    <row r="37" spans="2:77" ht="14.15" customHeight="1" x14ac:dyDescent="0.25">
      <c r="B37" s="326">
        <v>34</v>
      </c>
      <c r="C37" s="327"/>
      <c r="D37" s="328"/>
      <c r="E37" s="329"/>
      <c r="F37" s="330"/>
      <c r="G37" s="131"/>
      <c r="H37" s="137"/>
      <c r="I37" s="358"/>
      <c r="J37" s="353"/>
      <c r="K37" s="332"/>
      <c r="L37" s="333"/>
      <c r="M37" s="334"/>
      <c r="N37" s="106"/>
      <c r="O37" s="108"/>
      <c r="P37" s="335"/>
      <c r="Q37" s="336"/>
      <c r="R37" s="336"/>
      <c r="S37" s="337"/>
      <c r="T37" s="338"/>
      <c r="U37" s="339"/>
      <c r="V37" s="339"/>
      <c r="W37" s="340"/>
      <c r="X37" s="112"/>
      <c r="Y37" s="113"/>
      <c r="Z37" s="113"/>
      <c r="AA37" s="341"/>
      <c r="AB37" s="327"/>
      <c r="AC37" s="342"/>
      <c r="AD37" s="342"/>
      <c r="AE37" s="343"/>
      <c r="AF37" s="344"/>
      <c r="AG37" s="345"/>
      <c r="AH37" s="345"/>
      <c r="AI37" s="346"/>
      <c r="AJ37" s="346"/>
      <c r="AK37" s="346"/>
      <c r="AL37" s="346"/>
      <c r="AM37" s="347"/>
      <c r="AN37" s="348"/>
      <c r="AO37" s="349"/>
      <c r="AP37" s="317"/>
      <c r="AQ37" s="359"/>
      <c r="AR37" s="357"/>
      <c r="AS37" s="354"/>
      <c r="AT37" s="355"/>
      <c r="AV37" s="321"/>
      <c r="AW37" s="321"/>
      <c r="AX37" s="322"/>
      <c r="AY37" s="322"/>
      <c r="AZ37" s="322"/>
      <c r="BA37" s="322"/>
      <c r="BB37" s="322"/>
      <c r="BC37" s="322"/>
      <c r="BD37" s="322"/>
      <c r="BE37" s="322"/>
      <c r="BF37" s="325"/>
      <c r="BG37" s="322"/>
      <c r="BH37" s="323"/>
      <c r="BI37" s="323"/>
      <c r="BJ37" s="324"/>
      <c r="BK37" s="322"/>
      <c r="BL37" s="322"/>
      <c r="BM37" s="322"/>
      <c r="BN37" s="325"/>
      <c r="BO37" s="322"/>
      <c r="BP37" s="323"/>
      <c r="BQ37" s="323"/>
      <c r="BR37" s="323"/>
      <c r="BS37" s="323"/>
      <c r="BU37" s="323"/>
      <c r="BV37" s="323"/>
      <c r="BW37" s="323"/>
      <c r="BX37" s="323"/>
      <c r="BY37" s="323"/>
    </row>
    <row r="38" spans="2:77" ht="14.15" customHeight="1" x14ac:dyDescent="0.25">
      <c r="B38" s="326">
        <v>35</v>
      </c>
      <c r="C38" s="327"/>
      <c r="D38" s="328"/>
      <c r="E38" s="329"/>
      <c r="F38" s="330"/>
      <c r="G38" s="131"/>
      <c r="H38" s="137"/>
      <c r="I38" s="358"/>
      <c r="J38" s="353"/>
      <c r="K38" s="332"/>
      <c r="L38" s="333"/>
      <c r="M38" s="334"/>
      <c r="N38" s="106"/>
      <c r="O38" s="108"/>
      <c r="P38" s="335"/>
      <c r="Q38" s="336"/>
      <c r="R38" s="336"/>
      <c r="S38" s="337"/>
      <c r="T38" s="338"/>
      <c r="U38" s="339"/>
      <c r="V38" s="339"/>
      <c r="W38" s="340"/>
      <c r="X38" s="112"/>
      <c r="Y38" s="113"/>
      <c r="Z38" s="113"/>
      <c r="AA38" s="341"/>
      <c r="AB38" s="327"/>
      <c r="AC38" s="342"/>
      <c r="AD38" s="342"/>
      <c r="AE38" s="343"/>
      <c r="AF38" s="344"/>
      <c r="AG38" s="345"/>
      <c r="AH38" s="345"/>
      <c r="AI38" s="346"/>
      <c r="AJ38" s="346"/>
      <c r="AK38" s="346"/>
      <c r="AL38" s="346"/>
      <c r="AM38" s="347"/>
      <c r="AN38" s="348"/>
      <c r="AO38" s="349"/>
      <c r="AP38" s="317"/>
      <c r="AQ38" s="359"/>
      <c r="AR38" s="357"/>
      <c r="AS38" s="354"/>
      <c r="AT38" s="355"/>
      <c r="AV38" s="321"/>
      <c r="AW38" s="321"/>
      <c r="AX38" s="322"/>
      <c r="AY38" s="322"/>
      <c r="AZ38" s="322"/>
      <c r="BA38" s="322"/>
      <c r="BB38" s="322"/>
      <c r="BC38" s="322"/>
      <c r="BD38" s="322"/>
      <c r="BE38" s="322"/>
      <c r="BF38" s="325"/>
      <c r="BG38" s="322"/>
      <c r="BH38" s="323"/>
      <c r="BI38" s="323"/>
      <c r="BJ38" s="324"/>
      <c r="BK38" s="322"/>
      <c r="BL38" s="322"/>
      <c r="BM38" s="322"/>
      <c r="BN38" s="325"/>
      <c r="BO38" s="322"/>
      <c r="BP38" s="323"/>
      <c r="BQ38" s="323"/>
      <c r="BR38" s="323"/>
      <c r="BS38" s="323"/>
      <c r="BU38" s="323"/>
      <c r="BV38" s="362"/>
      <c r="BW38" s="323"/>
      <c r="BX38" s="323"/>
      <c r="BY38" s="323"/>
    </row>
    <row r="39" spans="2:77" ht="14.15" customHeight="1" x14ac:dyDescent="0.25">
      <c r="B39" s="326">
        <v>36</v>
      </c>
      <c r="C39" s="327"/>
      <c r="D39" s="328"/>
      <c r="E39" s="329"/>
      <c r="F39" s="330"/>
      <c r="G39" s="131"/>
      <c r="H39" s="137"/>
      <c r="I39" s="358"/>
      <c r="J39" s="353"/>
      <c r="K39" s="332"/>
      <c r="L39" s="333"/>
      <c r="M39" s="334"/>
      <c r="N39" s="106"/>
      <c r="O39" s="108"/>
      <c r="P39" s="335"/>
      <c r="Q39" s="336"/>
      <c r="R39" s="336"/>
      <c r="S39" s="337"/>
      <c r="T39" s="338"/>
      <c r="U39" s="339"/>
      <c r="V39" s="339"/>
      <c r="W39" s="340"/>
      <c r="X39" s="112"/>
      <c r="Y39" s="113"/>
      <c r="Z39" s="113"/>
      <c r="AA39" s="341"/>
      <c r="AB39" s="327"/>
      <c r="AC39" s="342"/>
      <c r="AD39" s="342"/>
      <c r="AE39" s="343"/>
      <c r="AF39" s="344"/>
      <c r="AG39" s="345"/>
      <c r="AH39" s="345"/>
      <c r="AI39" s="346"/>
      <c r="AJ39" s="346"/>
      <c r="AK39" s="346"/>
      <c r="AL39" s="346"/>
      <c r="AM39" s="347"/>
      <c r="AN39" s="348"/>
      <c r="AO39" s="349"/>
      <c r="AP39" s="317"/>
      <c r="AQ39" s="359"/>
      <c r="AR39" s="357"/>
      <c r="AS39" s="354"/>
      <c r="AT39" s="355"/>
      <c r="AV39" s="321"/>
      <c r="AW39" s="321"/>
      <c r="AX39" s="322"/>
      <c r="AY39" s="322"/>
      <c r="AZ39" s="322"/>
      <c r="BA39" s="322"/>
      <c r="BB39" s="322"/>
      <c r="BC39" s="322"/>
      <c r="BD39" s="322"/>
      <c r="BE39" s="322"/>
      <c r="BF39" s="325"/>
      <c r="BG39" s="322"/>
      <c r="BH39" s="323"/>
      <c r="BI39" s="323"/>
      <c r="BJ39" s="324"/>
      <c r="BK39" s="322"/>
      <c r="BL39" s="322"/>
      <c r="BM39" s="322"/>
      <c r="BN39" s="325"/>
      <c r="BO39" s="322"/>
      <c r="BP39" s="323"/>
      <c r="BQ39" s="323"/>
      <c r="BR39" s="323"/>
      <c r="BS39" s="323"/>
      <c r="BU39" s="323"/>
      <c r="BV39" s="323"/>
      <c r="BW39" s="323"/>
      <c r="BX39" s="323"/>
      <c r="BY39" s="323"/>
    </row>
    <row r="40" spans="2:77" ht="14.15" customHeight="1" x14ac:dyDescent="0.25">
      <c r="B40" s="326">
        <v>37</v>
      </c>
      <c r="C40" s="327"/>
      <c r="D40" s="328"/>
      <c r="E40" s="329"/>
      <c r="F40" s="330"/>
      <c r="G40" s="131"/>
      <c r="H40" s="137"/>
      <c r="I40" s="358"/>
      <c r="J40" s="353"/>
      <c r="K40" s="332"/>
      <c r="L40" s="333"/>
      <c r="M40" s="334"/>
      <c r="N40" s="106"/>
      <c r="O40" s="108"/>
      <c r="P40" s="335"/>
      <c r="Q40" s="336"/>
      <c r="R40" s="336"/>
      <c r="S40" s="337"/>
      <c r="T40" s="338"/>
      <c r="U40" s="339"/>
      <c r="V40" s="339"/>
      <c r="W40" s="340"/>
      <c r="X40" s="112"/>
      <c r="Y40" s="113"/>
      <c r="Z40" s="113"/>
      <c r="AA40" s="341"/>
      <c r="AB40" s="327"/>
      <c r="AC40" s="342"/>
      <c r="AD40" s="342"/>
      <c r="AE40" s="343"/>
      <c r="AF40" s="344"/>
      <c r="AG40" s="345"/>
      <c r="AH40" s="345"/>
      <c r="AI40" s="346"/>
      <c r="AJ40" s="346"/>
      <c r="AK40" s="346"/>
      <c r="AL40" s="346"/>
      <c r="AM40" s="347"/>
      <c r="AN40" s="348"/>
      <c r="AO40" s="349"/>
      <c r="AP40" s="317"/>
      <c r="AQ40" s="359"/>
      <c r="AR40" s="357"/>
      <c r="AS40" s="354"/>
      <c r="AT40" s="355"/>
      <c r="AV40" s="321"/>
      <c r="AW40" s="321"/>
      <c r="AX40" s="322"/>
      <c r="AY40" s="322"/>
      <c r="AZ40" s="322"/>
      <c r="BA40" s="322"/>
      <c r="BB40" s="322"/>
      <c r="BC40" s="322"/>
      <c r="BD40" s="322"/>
      <c r="BE40" s="322"/>
      <c r="BF40" s="325"/>
      <c r="BG40" s="322"/>
      <c r="BH40" s="323"/>
      <c r="BI40" s="323"/>
      <c r="BJ40" s="324"/>
      <c r="BK40" s="322"/>
      <c r="BL40" s="322"/>
      <c r="BM40" s="322"/>
      <c r="BN40" s="325"/>
      <c r="BO40" s="322"/>
      <c r="BP40" s="323"/>
      <c r="BQ40" s="323"/>
      <c r="BR40" s="323"/>
      <c r="BS40" s="323"/>
      <c r="BU40" s="323"/>
      <c r="BV40" s="323"/>
      <c r="BW40" s="323"/>
      <c r="BX40" s="323"/>
      <c r="BY40" s="323"/>
    </row>
    <row r="41" spans="2:77" ht="14.15" customHeight="1" x14ac:dyDescent="0.25">
      <c r="B41" s="326">
        <v>38</v>
      </c>
      <c r="C41" s="327"/>
      <c r="D41" s="328"/>
      <c r="E41" s="329"/>
      <c r="F41" s="330"/>
      <c r="G41" s="131"/>
      <c r="H41" s="137"/>
      <c r="I41" s="358"/>
      <c r="J41" s="353"/>
      <c r="K41" s="332"/>
      <c r="L41" s="333"/>
      <c r="M41" s="334"/>
      <c r="N41" s="106"/>
      <c r="O41" s="108"/>
      <c r="P41" s="335"/>
      <c r="Q41" s="336"/>
      <c r="R41" s="336"/>
      <c r="S41" s="337"/>
      <c r="T41" s="338"/>
      <c r="U41" s="339"/>
      <c r="V41" s="339"/>
      <c r="W41" s="340"/>
      <c r="X41" s="112"/>
      <c r="Y41" s="113"/>
      <c r="Z41" s="113"/>
      <c r="AA41" s="341"/>
      <c r="AB41" s="327"/>
      <c r="AC41" s="342"/>
      <c r="AD41" s="342"/>
      <c r="AE41" s="343"/>
      <c r="AF41" s="344"/>
      <c r="AG41" s="345"/>
      <c r="AH41" s="345"/>
      <c r="AI41" s="346"/>
      <c r="AJ41" s="346"/>
      <c r="AK41" s="346"/>
      <c r="AL41" s="346"/>
      <c r="AM41" s="347"/>
      <c r="AN41" s="348"/>
      <c r="AO41" s="349"/>
      <c r="AP41" s="317"/>
      <c r="AQ41" s="359"/>
      <c r="AR41" s="357"/>
      <c r="AS41" s="354"/>
      <c r="AT41" s="355"/>
      <c r="AV41" s="321"/>
      <c r="AW41" s="321"/>
      <c r="BD41" s="322"/>
      <c r="BE41" s="322"/>
      <c r="BF41" s="325"/>
      <c r="BG41" s="322"/>
      <c r="BH41" s="323"/>
      <c r="BI41" s="323"/>
      <c r="BJ41" s="324"/>
      <c r="BK41" s="322"/>
      <c r="BL41" s="322"/>
      <c r="BM41" s="322"/>
      <c r="BN41" s="325"/>
      <c r="BO41" s="322"/>
      <c r="BP41" s="323"/>
      <c r="BQ41" s="323"/>
      <c r="BR41" s="323"/>
      <c r="BS41" s="323"/>
      <c r="BU41" s="323"/>
      <c r="BV41" s="323"/>
      <c r="BW41" s="323"/>
      <c r="BX41" s="323"/>
      <c r="BY41" s="323"/>
    </row>
    <row r="42" spans="2:77" ht="14.15" customHeight="1" x14ac:dyDescent="0.25">
      <c r="B42" s="326">
        <v>39</v>
      </c>
      <c r="C42" s="327"/>
      <c r="D42" s="328"/>
      <c r="E42" s="329"/>
      <c r="F42" s="330"/>
      <c r="G42" s="131"/>
      <c r="H42" s="137"/>
      <c r="I42" s="358"/>
      <c r="J42" s="353"/>
      <c r="K42" s="332"/>
      <c r="L42" s="333"/>
      <c r="M42" s="334"/>
      <c r="N42" s="106"/>
      <c r="O42" s="108"/>
      <c r="P42" s="335"/>
      <c r="Q42" s="336"/>
      <c r="R42" s="336"/>
      <c r="S42" s="337"/>
      <c r="T42" s="338"/>
      <c r="U42" s="339"/>
      <c r="V42" s="339"/>
      <c r="W42" s="340"/>
      <c r="X42" s="112"/>
      <c r="Y42" s="113"/>
      <c r="Z42" s="113"/>
      <c r="AA42" s="341"/>
      <c r="AB42" s="327"/>
      <c r="AC42" s="342"/>
      <c r="AD42" s="342"/>
      <c r="AE42" s="343"/>
      <c r="AF42" s="344"/>
      <c r="AG42" s="345"/>
      <c r="AH42" s="345"/>
      <c r="AI42" s="346"/>
      <c r="AJ42" s="346"/>
      <c r="AK42" s="346"/>
      <c r="AL42" s="346"/>
      <c r="AM42" s="347"/>
      <c r="AN42" s="348"/>
      <c r="AO42" s="349"/>
      <c r="AP42" s="317"/>
      <c r="AQ42" s="359"/>
      <c r="AR42" s="357"/>
      <c r="AS42" s="354"/>
      <c r="AT42" s="355"/>
      <c r="AV42" s="321"/>
      <c r="AW42" s="321"/>
      <c r="AX42" s="325"/>
      <c r="AY42" s="322"/>
      <c r="AZ42" s="323"/>
      <c r="BA42" s="323"/>
      <c r="BB42" s="324"/>
      <c r="BC42" s="322"/>
      <c r="BD42" s="322"/>
      <c r="BE42" s="322"/>
      <c r="BF42" s="325"/>
      <c r="BG42" s="322"/>
      <c r="BH42" s="323"/>
      <c r="BI42" s="323"/>
      <c r="BJ42" s="324"/>
      <c r="BK42" s="322"/>
      <c r="BL42" s="322"/>
      <c r="BM42" s="322"/>
      <c r="BN42" s="325"/>
      <c r="BO42" s="322"/>
      <c r="BP42" s="323"/>
      <c r="BQ42" s="323"/>
      <c r="BR42" s="323"/>
      <c r="BS42" s="323"/>
      <c r="BU42" s="323"/>
      <c r="BV42" s="323"/>
      <c r="BW42" s="323"/>
      <c r="BX42" s="323"/>
      <c r="BY42" s="323"/>
    </row>
    <row r="43" spans="2:77" ht="14.15" customHeight="1" thickBot="1" x14ac:dyDescent="0.3">
      <c r="B43" s="363">
        <v>40</v>
      </c>
      <c r="C43" s="364"/>
      <c r="D43" s="365"/>
      <c r="E43" s="366"/>
      <c r="F43" s="367"/>
      <c r="G43" s="368"/>
      <c r="H43" s="369"/>
      <c r="I43" s="370"/>
      <c r="J43" s="371"/>
      <c r="K43" s="372"/>
      <c r="L43" s="373"/>
      <c r="M43" s="374"/>
      <c r="N43" s="375"/>
      <c r="O43" s="376"/>
      <c r="P43" s="377"/>
      <c r="Q43" s="378"/>
      <c r="R43" s="378"/>
      <c r="S43" s="379"/>
      <c r="T43" s="380"/>
      <c r="U43" s="381"/>
      <c r="V43" s="381"/>
      <c r="W43" s="382"/>
      <c r="X43" s="169"/>
      <c r="Y43" s="170"/>
      <c r="Z43" s="170"/>
      <c r="AA43" s="383"/>
      <c r="AB43" s="364"/>
      <c r="AC43" s="384"/>
      <c r="AD43" s="384"/>
      <c r="AE43" s="385"/>
      <c r="AF43" s="386"/>
      <c r="AG43" s="387"/>
      <c r="AH43" s="387"/>
      <c r="AI43" s="388"/>
      <c r="AJ43" s="388"/>
      <c r="AK43" s="388"/>
      <c r="AL43" s="388"/>
      <c r="AM43" s="389"/>
      <c r="AN43" s="390"/>
      <c r="AO43" s="391"/>
      <c r="AP43" s="392"/>
      <c r="AQ43" s="393"/>
      <c r="AR43" s="394"/>
      <c r="AS43" s="395"/>
      <c r="AT43" s="396"/>
      <c r="AV43" s="321"/>
      <c r="AW43" s="321"/>
      <c r="AX43" s="325"/>
      <c r="AY43" s="322"/>
      <c r="AZ43" s="323"/>
      <c r="BA43" s="323"/>
      <c r="BB43" s="324"/>
      <c r="BC43" s="322"/>
      <c r="BD43" s="322"/>
      <c r="BE43" s="322"/>
      <c r="BF43" s="325"/>
      <c r="BG43" s="322"/>
      <c r="BH43" s="323"/>
      <c r="BI43" s="323"/>
      <c r="BJ43" s="324"/>
      <c r="BK43" s="322"/>
      <c r="BL43" s="322"/>
      <c r="BM43" s="322"/>
      <c r="BN43" s="325"/>
      <c r="BO43" s="322"/>
      <c r="BP43" s="323"/>
      <c r="BQ43" s="323"/>
      <c r="BR43" s="323"/>
      <c r="BS43" s="323"/>
      <c r="BU43" s="323"/>
      <c r="BV43" s="323"/>
      <c r="BW43" s="323"/>
      <c r="BX43" s="323"/>
      <c r="BY43" s="323"/>
    </row>
    <row r="44" spans="2:77" x14ac:dyDescent="0.25">
      <c r="K44" s="397"/>
      <c r="M44" s="65"/>
      <c r="N44" s="65"/>
      <c r="AR44" s="325"/>
      <c r="AX44" s="325"/>
      <c r="AY44" s="322"/>
      <c r="AZ44" s="323"/>
      <c r="BA44" s="323"/>
      <c r="BB44" s="324"/>
      <c r="BC44" s="322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U44" s="65"/>
      <c r="BV44" s="65"/>
      <c r="BW44" s="65"/>
      <c r="BX44" s="65"/>
      <c r="BY44" s="65"/>
    </row>
    <row r="45" spans="2:77" x14ac:dyDescent="0.25">
      <c r="K45" s="397"/>
      <c r="AR45" s="325"/>
    </row>
    <row r="46" spans="2:77" x14ac:dyDescent="0.25">
      <c r="K46" s="397"/>
      <c r="AQ46" s="399"/>
      <c r="AR46" s="325"/>
    </row>
    <row r="47" spans="2:77" x14ac:dyDescent="0.25">
      <c r="K47" s="397"/>
      <c r="AQ47" s="399"/>
      <c r="AR47" s="325"/>
    </row>
    <row r="48" spans="2:77" x14ac:dyDescent="0.25">
      <c r="K48" s="397"/>
      <c r="AQ48" s="399"/>
      <c r="AR48" s="325"/>
    </row>
    <row r="49" spans="11:44" x14ac:dyDescent="0.25">
      <c r="K49" s="397"/>
      <c r="AQ49" s="399"/>
      <c r="AR49" s="325"/>
    </row>
    <row r="50" spans="11:44" x14ac:dyDescent="0.25">
      <c r="K50" s="397"/>
      <c r="AQ50" s="399"/>
      <c r="AR50" s="325"/>
    </row>
    <row r="51" spans="11:44" x14ac:dyDescent="0.25">
      <c r="K51" s="397"/>
      <c r="AQ51" s="399"/>
      <c r="AR51" s="325"/>
    </row>
    <row r="52" spans="11:44" x14ac:dyDescent="0.25">
      <c r="K52" s="397"/>
      <c r="AQ52" s="399"/>
      <c r="AR52" s="325"/>
    </row>
    <row r="53" spans="11:44" x14ac:dyDescent="0.25">
      <c r="K53" s="397"/>
      <c r="AQ53" s="399"/>
      <c r="AR53" s="325"/>
    </row>
    <row r="54" spans="11:44" x14ac:dyDescent="0.25">
      <c r="K54" s="397"/>
      <c r="AQ54" s="399"/>
      <c r="AR54" s="325"/>
    </row>
    <row r="55" spans="11:44" x14ac:dyDescent="0.25">
      <c r="K55" s="397"/>
      <c r="AQ55" s="399"/>
      <c r="AR55" s="325"/>
    </row>
    <row r="56" spans="11:44" x14ac:dyDescent="0.25">
      <c r="K56" s="397"/>
      <c r="AQ56" s="399"/>
      <c r="AR56" s="325"/>
    </row>
    <row r="57" spans="11:44" x14ac:dyDescent="0.25">
      <c r="K57" s="397"/>
      <c r="AQ57" s="325"/>
      <c r="AR57" s="325"/>
    </row>
    <row r="58" spans="11:44" x14ac:dyDescent="0.25">
      <c r="K58" s="397"/>
      <c r="AQ58" s="325"/>
      <c r="AR58" s="325"/>
    </row>
    <row r="59" spans="11:44" x14ac:dyDescent="0.25">
      <c r="K59" s="186"/>
      <c r="AQ59" s="400"/>
      <c r="AR59" s="95"/>
    </row>
    <row r="60" spans="11:44" x14ac:dyDescent="0.25">
      <c r="K60" s="186"/>
      <c r="AQ60" s="400"/>
      <c r="AR60" s="95"/>
    </row>
    <row r="61" spans="11:44" x14ac:dyDescent="0.25">
      <c r="K61" s="186"/>
      <c r="AQ61" s="399"/>
      <c r="AR61" s="95"/>
    </row>
    <row r="62" spans="11:44" x14ac:dyDescent="0.25">
      <c r="K62" s="401"/>
      <c r="AQ62" s="399"/>
      <c r="AR62" s="65"/>
    </row>
    <row r="63" spans="11:44" x14ac:dyDescent="0.25">
      <c r="AQ63" s="399"/>
    </row>
    <row r="64" spans="11:44" x14ac:dyDescent="0.25">
      <c r="AQ64" s="399"/>
    </row>
    <row r="65" spans="43:43" x14ac:dyDescent="0.25">
      <c r="AQ65" s="399"/>
    </row>
    <row r="66" spans="43:43" x14ac:dyDescent="0.25">
      <c r="AQ66" s="399"/>
    </row>
    <row r="67" spans="43:43" x14ac:dyDescent="0.25">
      <c r="AQ67" s="399"/>
    </row>
    <row r="68" spans="43:43" x14ac:dyDescent="0.25">
      <c r="AQ68" s="399"/>
    </row>
    <row r="69" spans="43:43" x14ac:dyDescent="0.25">
      <c r="AQ69" s="399"/>
    </row>
    <row r="70" spans="43:43" x14ac:dyDescent="0.25">
      <c r="AQ70" s="399"/>
    </row>
    <row r="81" spans="20:31" x14ac:dyDescent="0.25">
      <c r="T81" s="322"/>
      <c r="U81" s="325"/>
      <c r="V81" s="322"/>
      <c r="X81" s="322"/>
      <c r="Y81" s="325"/>
      <c r="Z81" s="403"/>
      <c r="AA81" s="403"/>
      <c r="AB81" s="403"/>
      <c r="AC81" s="403"/>
      <c r="AD81" s="325"/>
      <c r="AE81" s="322"/>
    </row>
    <row r="82" spans="20:31" x14ac:dyDescent="0.25">
      <c r="T82" s="322"/>
      <c r="U82" s="325"/>
      <c r="V82" s="322"/>
      <c r="X82" s="322"/>
      <c r="Y82" s="325"/>
      <c r="Z82" s="324"/>
      <c r="AA82" s="322"/>
      <c r="AB82" s="322"/>
      <c r="AC82" s="322"/>
      <c r="AD82" s="325"/>
      <c r="AE82" s="322"/>
    </row>
    <row r="83" spans="20:31" x14ac:dyDescent="0.25">
      <c r="T83" s="322"/>
      <c r="U83" s="325"/>
      <c r="V83" s="322"/>
      <c r="X83" s="322"/>
      <c r="Y83" s="325"/>
      <c r="Z83" s="324"/>
      <c r="AA83" s="322"/>
      <c r="AB83" s="322"/>
      <c r="AC83" s="322"/>
      <c r="AD83" s="325"/>
      <c r="AE83" s="322"/>
    </row>
    <row r="84" spans="20:31" x14ac:dyDescent="0.25">
      <c r="T84" s="322"/>
      <c r="U84" s="325"/>
      <c r="V84" s="322"/>
      <c r="X84" s="322"/>
      <c r="Y84" s="325"/>
      <c r="Z84" s="324"/>
      <c r="AA84" s="322"/>
      <c r="AB84" s="322"/>
      <c r="AC84" s="322"/>
      <c r="AD84" s="325"/>
      <c r="AE84" s="322"/>
    </row>
    <row r="85" spans="20:31" x14ac:dyDescent="0.25">
      <c r="T85" s="322"/>
      <c r="U85" s="325"/>
      <c r="V85" s="322"/>
      <c r="X85" s="322"/>
      <c r="Y85" s="325"/>
      <c r="Z85" s="324"/>
      <c r="AA85" s="322"/>
      <c r="AB85" s="322"/>
      <c r="AC85" s="322"/>
      <c r="AD85" s="325"/>
      <c r="AE85" s="322"/>
    </row>
    <row r="86" spans="20:31" x14ac:dyDescent="0.25">
      <c r="T86" s="322"/>
      <c r="U86" s="325"/>
      <c r="V86" s="322"/>
      <c r="X86" s="322"/>
      <c r="Y86" s="325"/>
      <c r="Z86" s="324"/>
      <c r="AA86" s="322"/>
      <c r="AB86" s="322"/>
      <c r="AC86" s="322"/>
      <c r="AD86" s="325"/>
      <c r="AE86" s="322"/>
    </row>
    <row r="87" spans="20:31" x14ac:dyDescent="0.25">
      <c r="T87" s="322"/>
      <c r="U87" s="325"/>
      <c r="V87" s="322"/>
      <c r="X87" s="322"/>
      <c r="Y87" s="325"/>
      <c r="Z87" s="324"/>
      <c r="AA87" s="322"/>
      <c r="AB87" s="322"/>
      <c r="AC87" s="322"/>
      <c r="AD87" s="325"/>
      <c r="AE87" s="322"/>
    </row>
    <row r="88" spans="20:31" x14ac:dyDescent="0.25">
      <c r="T88" s="322"/>
      <c r="U88" s="325"/>
      <c r="V88" s="322"/>
      <c r="X88" s="322"/>
      <c r="Y88" s="325"/>
      <c r="Z88" s="324"/>
      <c r="AA88" s="322"/>
      <c r="AB88" s="322"/>
      <c r="AC88" s="322"/>
      <c r="AD88" s="325"/>
      <c r="AE88" s="322"/>
    </row>
    <row r="89" spans="20:31" x14ac:dyDescent="0.25">
      <c r="T89" s="322"/>
      <c r="U89" s="325"/>
      <c r="V89" s="322"/>
      <c r="X89" s="322"/>
      <c r="Y89" s="325"/>
      <c r="Z89" s="324"/>
      <c r="AA89" s="322"/>
      <c r="AB89" s="322"/>
      <c r="AC89" s="322"/>
      <c r="AD89" s="325"/>
      <c r="AE89" s="322"/>
    </row>
    <row r="90" spans="20:31" x14ac:dyDescent="0.25">
      <c r="T90" s="322"/>
      <c r="U90" s="325"/>
      <c r="V90" s="322"/>
      <c r="X90" s="322"/>
      <c r="Y90" s="325"/>
      <c r="Z90" s="324"/>
      <c r="AA90" s="322"/>
      <c r="AB90" s="322"/>
      <c r="AC90" s="322"/>
      <c r="AD90" s="325"/>
      <c r="AE90" s="322"/>
    </row>
    <row r="91" spans="20:31" x14ac:dyDescent="0.25">
      <c r="T91" s="322"/>
      <c r="U91" s="325"/>
      <c r="V91" s="322"/>
      <c r="X91" s="322"/>
      <c r="Y91" s="325"/>
      <c r="Z91" s="324"/>
      <c r="AA91" s="322"/>
      <c r="AB91" s="322"/>
      <c r="AC91" s="322"/>
      <c r="AD91" s="325"/>
      <c r="AE91" s="322"/>
    </row>
    <row r="92" spans="20:31" x14ac:dyDescent="0.25">
      <c r="T92" s="322"/>
      <c r="U92" s="325"/>
      <c r="V92" s="322"/>
      <c r="X92" s="322"/>
      <c r="Y92" s="325"/>
      <c r="Z92" s="324"/>
      <c r="AA92" s="322"/>
      <c r="AB92" s="322"/>
      <c r="AC92" s="322"/>
      <c r="AD92" s="325"/>
      <c r="AE92" s="322"/>
    </row>
    <row r="93" spans="20:31" x14ac:dyDescent="0.25">
      <c r="T93" s="322"/>
      <c r="U93" s="325"/>
      <c r="V93" s="322"/>
      <c r="X93" s="322"/>
      <c r="Y93" s="325"/>
      <c r="Z93" s="324"/>
      <c r="AA93" s="322"/>
      <c r="AB93" s="322"/>
      <c r="AC93" s="322"/>
      <c r="AD93" s="325"/>
      <c r="AE93" s="322"/>
    </row>
    <row r="94" spans="20:31" x14ac:dyDescent="0.25">
      <c r="T94" s="322"/>
      <c r="U94" s="325"/>
      <c r="V94" s="322"/>
      <c r="X94" s="322"/>
      <c r="Y94" s="325"/>
      <c r="Z94" s="324"/>
      <c r="AA94" s="322"/>
      <c r="AB94" s="322"/>
      <c r="AC94" s="322"/>
      <c r="AD94" s="325"/>
      <c r="AE94" s="322"/>
    </row>
    <row r="95" spans="20:31" x14ac:dyDescent="0.25">
      <c r="T95" s="322"/>
      <c r="U95" s="325"/>
      <c r="V95" s="322"/>
      <c r="X95" s="322"/>
      <c r="Y95" s="325"/>
      <c r="Z95" s="324"/>
      <c r="AA95" s="322"/>
      <c r="AB95" s="322"/>
      <c r="AC95" s="322"/>
      <c r="AD95" s="325"/>
      <c r="AE95" s="322"/>
    </row>
    <row r="96" spans="20:31" x14ac:dyDescent="0.25">
      <c r="T96" s="322"/>
      <c r="U96" s="325"/>
      <c r="V96" s="322"/>
      <c r="X96" s="322"/>
      <c r="Y96" s="325"/>
      <c r="Z96" s="324"/>
      <c r="AA96" s="322"/>
      <c r="AB96" s="322"/>
      <c r="AC96" s="322"/>
      <c r="AD96" s="325"/>
      <c r="AE96" s="322"/>
    </row>
    <row r="97" spans="18:31" x14ac:dyDescent="0.25">
      <c r="T97" s="322"/>
      <c r="U97" s="325"/>
      <c r="V97" s="322"/>
      <c r="X97" s="322"/>
      <c r="Y97" s="325"/>
      <c r="Z97" s="324"/>
      <c r="AA97" s="322"/>
      <c r="AB97" s="322"/>
      <c r="AC97" s="322"/>
      <c r="AD97" s="325"/>
      <c r="AE97" s="322"/>
    </row>
    <row r="98" spans="18:31" x14ac:dyDescent="0.25">
      <c r="T98" s="322"/>
      <c r="U98" s="325"/>
      <c r="V98" s="322"/>
      <c r="X98" s="322"/>
      <c r="Y98" s="325"/>
      <c r="Z98" s="324"/>
      <c r="AA98" s="322"/>
      <c r="AB98" s="322"/>
      <c r="AC98" s="322"/>
      <c r="AD98" s="325"/>
      <c r="AE98" s="322"/>
    </row>
    <row r="99" spans="18:31" x14ac:dyDescent="0.25">
      <c r="T99" s="322"/>
      <c r="U99" s="325"/>
      <c r="V99" s="322"/>
      <c r="X99" s="322"/>
      <c r="Y99" s="325"/>
      <c r="Z99" s="324"/>
      <c r="AA99" s="322"/>
      <c r="AB99" s="322"/>
      <c r="AC99" s="322"/>
      <c r="AD99" s="325"/>
      <c r="AE99" s="322"/>
    </row>
    <row r="100" spans="18:31" x14ac:dyDescent="0.25">
      <c r="T100" s="322"/>
      <c r="U100" s="325"/>
      <c r="V100" s="322"/>
      <c r="X100" s="322"/>
      <c r="Y100" s="325"/>
      <c r="Z100" s="324"/>
      <c r="AA100" s="322"/>
      <c r="AB100" s="322"/>
      <c r="AC100" s="322"/>
      <c r="AD100" s="325"/>
      <c r="AE100" s="322"/>
    </row>
    <row r="101" spans="18:31" x14ac:dyDescent="0.25">
      <c r="T101" s="322"/>
      <c r="U101" s="325"/>
      <c r="V101" s="322"/>
      <c r="X101" s="322"/>
      <c r="Y101" s="325"/>
      <c r="Z101" s="324"/>
      <c r="AA101" s="322"/>
      <c r="AB101" s="322"/>
      <c r="AC101" s="322"/>
      <c r="AD101" s="325"/>
      <c r="AE101" s="322"/>
    </row>
    <row r="102" spans="18:31" x14ac:dyDescent="0.25">
      <c r="T102" s="322"/>
      <c r="U102" s="325"/>
      <c r="V102" s="322"/>
      <c r="X102" s="322"/>
      <c r="Y102" s="325"/>
      <c r="Z102" s="324"/>
      <c r="AA102" s="322"/>
      <c r="AB102" s="322"/>
      <c r="AC102" s="322"/>
      <c r="AD102" s="325"/>
      <c r="AE102" s="322"/>
    </row>
    <row r="103" spans="18:31" x14ac:dyDescent="0.25">
      <c r="T103" s="322"/>
      <c r="U103" s="325"/>
      <c r="V103" s="322"/>
      <c r="X103" s="322"/>
      <c r="Y103" s="325"/>
      <c r="Z103" s="324"/>
      <c r="AA103" s="322"/>
      <c r="AB103" s="322"/>
      <c r="AC103" s="322"/>
      <c r="AD103" s="325"/>
      <c r="AE103" s="322"/>
    </row>
    <row r="104" spans="18:31" x14ac:dyDescent="0.25">
      <c r="R104" s="404"/>
      <c r="S104" s="405"/>
      <c r="T104" s="322"/>
      <c r="U104" s="325"/>
      <c r="V104" s="322"/>
      <c r="X104" s="322"/>
      <c r="Y104" s="325"/>
      <c r="Z104" s="324"/>
      <c r="AA104" s="322"/>
      <c r="AB104" s="322"/>
      <c r="AC104" s="322"/>
      <c r="AD104" s="325"/>
      <c r="AE104" s="322"/>
    </row>
    <row r="105" spans="18:31" x14ac:dyDescent="0.25">
      <c r="R105" s="404"/>
      <c r="S105" s="405"/>
      <c r="T105" s="322"/>
      <c r="U105" s="325"/>
      <c r="V105" s="322"/>
      <c r="X105" s="322"/>
      <c r="Y105" s="325"/>
      <c r="Z105" s="324"/>
      <c r="AA105" s="322"/>
      <c r="AB105" s="322"/>
      <c r="AC105" s="322"/>
      <c r="AD105" s="325"/>
      <c r="AE105" s="322"/>
    </row>
    <row r="106" spans="18:31" x14ac:dyDescent="0.25">
      <c r="R106" s="404"/>
      <c r="S106" s="405"/>
      <c r="T106" s="322"/>
      <c r="U106" s="325"/>
      <c r="V106" s="322"/>
      <c r="X106" s="322"/>
      <c r="Y106" s="325"/>
      <c r="Z106" s="324"/>
      <c r="AA106" s="322"/>
      <c r="AB106" s="322"/>
      <c r="AC106" s="322"/>
      <c r="AD106" s="325"/>
      <c r="AE106" s="322"/>
    </row>
    <row r="107" spans="18:31" x14ac:dyDescent="0.25">
      <c r="R107" s="404"/>
      <c r="S107" s="405"/>
      <c r="T107" s="322"/>
      <c r="U107" s="325"/>
      <c r="V107" s="322"/>
      <c r="X107" s="322"/>
      <c r="Y107" s="325"/>
      <c r="Z107" s="324"/>
      <c r="AA107" s="322"/>
      <c r="AB107" s="322"/>
      <c r="AC107" s="322"/>
      <c r="AD107" s="325"/>
      <c r="AE107" s="322"/>
    </row>
    <row r="108" spans="18:31" x14ac:dyDescent="0.25">
      <c r="R108" s="404"/>
      <c r="S108" s="405"/>
      <c r="T108" s="322"/>
      <c r="U108" s="325"/>
      <c r="V108" s="322"/>
      <c r="X108" s="322"/>
      <c r="Y108" s="325"/>
      <c r="Z108" s="324"/>
      <c r="AA108" s="322"/>
      <c r="AB108" s="322"/>
      <c r="AC108" s="322"/>
      <c r="AD108" s="325"/>
      <c r="AE108" s="322"/>
    </row>
    <row r="109" spans="18:31" x14ac:dyDescent="0.25">
      <c r="R109" s="404"/>
      <c r="S109" s="405"/>
      <c r="T109" s="322"/>
      <c r="U109" s="325"/>
      <c r="V109" s="322"/>
      <c r="X109" s="322"/>
      <c r="Y109" s="325"/>
      <c r="Z109" s="324"/>
      <c r="AA109" s="322"/>
      <c r="AB109" s="322"/>
      <c r="AC109" s="322"/>
      <c r="AD109" s="325"/>
      <c r="AE109" s="322"/>
    </row>
    <row r="110" spans="18:31" x14ac:dyDescent="0.25">
      <c r="R110" s="404"/>
      <c r="S110" s="405"/>
      <c r="T110" s="322"/>
      <c r="U110" s="325"/>
      <c r="V110" s="322"/>
      <c r="X110" s="322"/>
      <c r="Y110" s="325"/>
      <c r="Z110" s="324"/>
      <c r="AA110" s="322"/>
      <c r="AB110" s="322"/>
      <c r="AC110" s="322"/>
      <c r="AD110" s="325"/>
      <c r="AE110" s="322"/>
    </row>
    <row r="111" spans="18:31" x14ac:dyDescent="0.25">
      <c r="R111" s="404"/>
      <c r="S111" s="405"/>
      <c r="T111" s="322"/>
      <c r="U111" s="325"/>
      <c r="V111" s="322"/>
      <c r="X111" s="322"/>
      <c r="Y111" s="325"/>
      <c r="Z111" s="324"/>
      <c r="AA111" s="322"/>
      <c r="AB111" s="322"/>
      <c r="AC111" s="322"/>
      <c r="AD111" s="325"/>
      <c r="AE111" s="322"/>
    </row>
    <row r="112" spans="18:31" x14ac:dyDescent="0.25">
      <c r="R112" s="404"/>
      <c r="S112" s="405"/>
      <c r="T112" s="322"/>
      <c r="U112" s="325"/>
      <c r="V112" s="322"/>
      <c r="X112" s="322"/>
      <c r="Y112" s="325"/>
      <c r="Z112" s="324"/>
      <c r="AA112" s="322"/>
      <c r="AB112" s="322"/>
      <c r="AC112" s="322"/>
      <c r="AD112" s="325"/>
      <c r="AE112" s="322"/>
    </row>
    <row r="113" spans="2:31" x14ac:dyDescent="0.25">
      <c r="R113" s="404"/>
      <c r="S113" s="405"/>
      <c r="T113" s="322"/>
      <c r="U113" s="325"/>
      <c r="V113" s="322"/>
      <c r="X113" s="322"/>
      <c r="Y113" s="325"/>
      <c r="Z113" s="324"/>
      <c r="AA113" s="322"/>
      <c r="AB113" s="322"/>
      <c r="AC113" s="322"/>
      <c r="AD113" s="325"/>
      <c r="AE113" s="322"/>
    </row>
    <row r="114" spans="2:31" x14ac:dyDescent="0.25">
      <c r="R114" s="404"/>
      <c r="S114" s="405"/>
      <c r="T114" s="322"/>
      <c r="U114" s="325"/>
      <c r="V114" s="322"/>
      <c r="X114" s="322"/>
      <c r="Y114" s="325"/>
      <c r="Z114" s="324"/>
      <c r="AA114" s="322"/>
      <c r="AB114" s="322"/>
      <c r="AC114" s="322"/>
      <c r="AD114" s="325"/>
      <c r="AE114" s="322"/>
    </row>
    <row r="115" spans="2:31" x14ac:dyDescent="0.25">
      <c r="R115" s="404"/>
      <c r="S115" s="405"/>
      <c r="T115" s="322"/>
      <c r="U115" s="325"/>
      <c r="V115" s="322"/>
      <c r="X115" s="322"/>
      <c r="Y115" s="325"/>
      <c r="Z115" s="324"/>
      <c r="AA115" s="322"/>
      <c r="AB115" s="322"/>
      <c r="AC115" s="322"/>
      <c r="AD115" s="325"/>
      <c r="AE115" s="322"/>
    </row>
    <row r="116" spans="2:31" x14ac:dyDescent="0.25">
      <c r="V116" s="322"/>
      <c r="X116" s="322"/>
      <c r="Y116" s="325"/>
      <c r="Z116" s="324"/>
      <c r="AA116" s="322"/>
      <c r="AB116" s="322"/>
      <c r="AC116" s="322"/>
      <c r="AD116" s="325"/>
      <c r="AE116" s="322"/>
    </row>
    <row r="117" spans="2:31" x14ac:dyDescent="0.25">
      <c r="V117" s="322"/>
      <c r="X117" s="322"/>
      <c r="Y117" s="325"/>
      <c r="Z117" s="324"/>
      <c r="AA117" s="322"/>
      <c r="AB117" s="322"/>
      <c r="AC117" s="322"/>
      <c r="AD117" s="325"/>
      <c r="AE117" s="322"/>
    </row>
    <row r="118" spans="2:31" x14ac:dyDescent="0.25">
      <c r="V118" s="322"/>
      <c r="X118" s="322"/>
      <c r="Y118" s="325"/>
      <c r="Z118" s="324"/>
      <c r="AA118" s="322"/>
      <c r="AB118" s="322"/>
      <c r="AC118" s="322"/>
      <c r="AD118" s="325"/>
      <c r="AE118" s="322"/>
    </row>
    <row r="119" spans="2:31" x14ac:dyDescent="0.25">
      <c r="V119" s="322"/>
      <c r="X119" s="322"/>
      <c r="Y119" s="325"/>
      <c r="Z119" s="324"/>
      <c r="AA119" s="322"/>
      <c r="AB119" s="322"/>
      <c r="AC119" s="322"/>
      <c r="AD119" s="325"/>
      <c r="AE119" s="322"/>
    </row>
    <row r="120" spans="2:31" ht="13" thickBot="1" x14ac:dyDescent="0.3">
      <c r="V120" s="322"/>
      <c r="X120" s="322"/>
      <c r="Y120" s="325"/>
      <c r="Z120" s="324"/>
      <c r="AA120" s="322"/>
      <c r="AB120" s="322"/>
      <c r="AC120" s="322"/>
      <c r="AD120" s="325"/>
      <c r="AE120" s="322"/>
    </row>
    <row r="121" spans="2:31" ht="13" thickBot="1" x14ac:dyDescent="0.3">
      <c r="C121" s="406" t="s">
        <v>109</v>
      </c>
      <c r="D121" s="407" t="s">
        <v>110</v>
      </c>
      <c r="E121" s="406" t="s">
        <v>111</v>
      </c>
      <c r="F121" s="407" t="s">
        <v>112</v>
      </c>
      <c r="G121" s="408" t="s">
        <v>76</v>
      </c>
      <c r="H121" s="408" t="s">
        <v>113</v>
      </c>
      <c r="I121" s="408" t="s">
        <v>113</v>
      </c>
      <c r="J121" s="406" t="s">
        <v>114</v>
      </c>
      <c r="K121" s="407" t="s">
        <v>115</v>
      </c>
      <c r="L121" s="409" t="s">
        <v>82</v>
      </c>
      <c r="M121" s="410" t="s">
        <v>83</v>
      </c>
      <c r="N121" s="411" t="s">
        <v>84</v>
      </c>
      <c r="O121" s="412" t="s">
        <v>85</v>
      </c>
      <c r="P121" s="412" t="s">
        <v>86</v>
      </c>
      <c r="Q121" s="412" t="s">
        <v>87</v>
      </c>
      <c r="V121" s="322"/>
      <c r="X121" s="322"/>
      <c r="Y121" s="325"/>
      <c r="Z121" s="324"/>
      <c r="AA121" s="322"/>
      <c r="AB121" s="322"/>
      <c r="AC121" s="322"/>
      <c r="AD121" s="325"/>
      <c r="AE121" s="322"/>
    </row>
    <row r="122" spans="2:31" ht="13" thickBot="1" x14ac:dyDescent="0.3">
      <c r="B122" s="413">
        <v>1</v>
      </c>
      <c r="C122" s="414">
        <f t="shared" ref="C122:C161" ca="1" si="0">IF(ISNUMBER(C4),INDIRECT("Knoten!C" &amp;C4+ 2),0)</f>
        <v>0</v>
      </c>
      <c r="D122" s="415">
        <f ca="1">IF(ISNUMBER(D4),INDIRECT("Knoten!"&amp;ADDRESS(D4+2,COLUMN(Knoten!C3))),0)</f>
        <v>0</v>
      </c>
      <c r="E122" s="416">
        <f ca="1">IF(ISNUMBER(C4),INDIRECT("Knoten!"&amp;ADDRESS(C4+2,COLUMN(Knoten!D4))),0)</f>
        <v>10</v>
      </c>
      <c r="F122" s="415">
        <f ca="1">IF(ISNUMBER(D4),INDIRECT("Knoten!"&amp;ADDRESS(D4+2,COLUMN(Knoten!D2))),0)</f>
        <v>0</v>
      </c>
      <c r="G122" s="417">
        <f t="shared" ref="G122:G161" ca="1" si="1">IF(ISNUMBER(C4),SQRT((D122-C122)^2+(F122-E122)^2),"")</f>
        <v>10</v>
      </c>
      <c r="H122" s="417">
        <f t="shared" ref="H122:I161" ca="1" si="2">IF(ISNUMBER(G122),IF(J122&gt;=0,ACOS(K122),-ACOS(K122))*180/PI(),"")</f>
        <v>90</v>
      </c>
      <c r="I122" s="417">
        <f t="shared" ca="1" si="2"/>
        <v>90</v>
      </c>
      <c r="J122" s="416">
        <f t="shared" ref="J122:J161" ca="1" si="3">IF(ISNUMBER(G122),-(F122-E122)/G122,"")</f>
        <v>1</v>
      </c>
      <c r="K122" s="415">
        <f t="shared" ref="K122:K161" ca="1" si="4">IF(ISNUMBER(G122),(D122-C122)/G122,"")</f>
        <v>0</v>
      </c>
      <c r="L122" s="418">
        <f t="shared" ref="L122:M137" si="5">L4+N4</f>
        <v>0</v>
      </c>
      <c r="M122" s="419">
        <f t="shared" si="5"/>
        <v>0</v>
      </c>
      <c r="N122" s="416">
        <f t="shared" ref="N122:Q161" si="6">P4+T4</f>
        <v>0</v>
      </c>
      <c r="O122" s="420">
        <f t="shared" si="6"/>
        <v>0</v>
      </c>
      <c r="P122" s="420">
        <f t="shared" si="6"/>
        <v>0</v>
      </c>
      <c r="Q122" s="420">
        <f t="shared" si="6"/>
        <v>0</v>
      </c>
      <c r="V122" s="322"/>
      <c r="X122" s="322"/>
      <c r="Y122" s="325"/>
      <c r="Z122" s="65"/>
      <c r="AA122" s="65"/>
      <c r="AB122" s="65"/>
      <c r="AC122" s="65"/>
      <c r="AD122" s="65"/>
    </row>
    <row r="123" spans="2:31" ht="13" thickBot="1" x14ac:dyDescent="0.3">
      <c r="B123" s="413">
        <v>2</v>
      </c>
      <c r="C123" s="414">
        <f t="shared" ca="1" si="0"/>
        <v>0</v>
      </c>
      <c r="D123" s="415">
        <f ca="1">IF(ISNUMBER(D5),INDIRECT("Knoten!"&amp;ADDRESS(D5+2,COLUMN(Knoten!C4))),0)</f>
        <v>10</v>
      </c>
      <c r="E123" s="416">
        <f ca="1">IF(ISNUMBER(C5),INDIRECT("Knoten!"&amp;ADDRESS(C5+2,COLUMN(Knoten!D5))),0)</f>
        <v>0</v>
      </c>
      <c r="F123" s="415">
        <f ca="1">IF(ISNUMBER(D5),INDIRECT("Knoten!"&amp;ADDRESS(D5+2,COLUMN(Knoten!D3))),0)</f>
        <v>0</v>
      </c>
      <c r="G123" s="417">
        <f t="shared" ca="1" si="1"/>
        <v>10</v>
      </c>
      <c r="H123" s="417">
        <f t="shared" ca="1" si="2"/>
        <v>0</v>
      </c>
      <c r="I123" s="417">
        <f t="shared" ca="1" si="2"/>
        <v>90</v>
      </c>
      <c r="J123" s="416">
        <f t="shared" ca="1" si="3"/>
        <v>0</v>
      </c>
      <c r="K123" s="415">
        <f t="shared" ca="1" si="4"/>
        <v>1</v>
      </c>
      <c r="L123" s="418">
        <f t="shared" si="5"/>
        <v>0</v>
      </c>
      <c r="M123" s="419">
        <f t="shared" si="5"/>
        <v>10</v>
      </c>
      <c r="N123" s="416">
        <f t="shared" si="6"/>
        <v>0</v>
      </c>
      <c r="O123" s="420">
        <f t="shared" si="6"/>
        <v>0</v>
      </c>
      <c r="P123" s="420">
        <f t="shared" si="6"/>
        <v>0</v>
      </c>
      <c r="Q123" s="420">
        <f t="shared" si="6"/>
        <v>0</v>
      </c>
    </row>
    <row r="124" spans="2:31" ht="13" thickBot="1" x14ac:dyDescent="0.3">
      <c r="B124" s="413">
        <v>3</v>
      </c>
      <c r="C124" s="414">
        <f t="shared" ca="1" si="0"/>
        <v>0</v>
      </c>
      <c r="D124" s="415">
        <f ca="1">IF(ISNUMBER(D6),INDIRECT("Knoten!"&amp;ADDRESS(D6+2,COLUMN(Knoten!C5))),0)</f>
        <v>0</v>
      </c>
      <c r="E124" s="416">
        <f ca="1">IF(ISNUMBER(C6),INDIRECT("Knoten!"&amp;ADDRESS(C6+2,COLUMN(Knoten!D6))),0)</f>
        <v>0</v>
      </c>
      <c r="F124" s="415">
        <f ca="1">IF(ISNUMBER(D6),INDIRECT("Knoten!"&amp;ADDRESS(D6+2,COLUMN(Knoten!D4))),0)</f>
        <v>0</v>
      </c>
      <c r="G124" s="417" t="str">
        <f t="shared" si="1"/>
        <v/>
      </c>
      <c r="H124" s="417" t="str">
        <f t="shared" si="2"/>
        <v/>
      </c>
      <c r="I124" s="417" t="str">
        <f t="shared" si="2"/>
        <v/>
      </c>
      <c r="J124" s="416" t="str">
        <f t="shared" si="3"/>
        <v/>
      </c>
      <c r="K124" s="415" t="str">
        <f t="shared" si="4"/>
        <v/>
      </c>
      <c r="L124" s="418">
        <f t="shared" si="5"/>
        <v>0</v>
      </c>
      <c r="M124" s="419">
        <f t="shared" si="5"/>
        <v>0</v>
      </c>
      <c r="N124" s="416">
        <f t="shared" si="6"/>
        <v>0</v>
      </c>
      <c r="O124" s="420">
        <f t="shared" si="6"/>
        <v>0</v>
      </c>
      <c r="P124" s="420">
        <f t="shared" si="6"/>
        <v>0</v>
      </c>
      <c r="Q124" s="420">
        <f t="shared" si="6"/>
        <v>0</v>
      </c>
    </row>
    <row r="125" spans="2:31" ht="13" thickBot="1" x14ac:dyDescent="0.3">
      <c r="B125" s="413">
        <v>4</v>
      </c>
      <c r="C125" s="414">
        <f t="shared" ca="1" si="0"/>
        <v>0</v>
      </c>
      <c r="D125" s="415">
        <f ca="1">IF(ISNUMBER(D7),INDIRECT("Knoten!"&amp;ADDRESS(D7+2,COLUMN(Knoten!C6))),0)</f>
        <v>0</v>
      </c>
      <c r="E125" s="416">
        <f ca="1">IF(ISNUMBER(C7),INDIRECT("Knoten!"&amp;ADDRESS(C7+2,COLUMN(Knoten!D7))),0)</f>
        <v>0</v>
      </c>
      <c r="F125" s="415">
        <f ca="1">IF(ISNUMBER(D7),INDIRECT("Knoten!"&amp;ADDRESS(D7+2,COLUMN(Knoten!D5))),0)</f>
        <v>0</v>
      </c>
      <c r="G125" s="417" t="str">
        <f t="shared" si="1"/>
        <v/>
      </c>
      <c r="H125" s="417" t="str">
        <f t="shared" si="2"/>
        <v/>
      </c>
      <c r="I125" s="417" t="str">
        <f t="shared" si="2"/>
        <v/>
      </c>
      <c r="J125" s="416" t="str">
        <f t="shared" si="3"/>
        <v/>
      </c>
      <c r="K125" s="415" t="str">
        <f t="shared" si="4"/>
        <v/>
      </c>
      <c r="L125" s="418">
        <f t="shared" si="5"/>
        <v>0</v>
      </c>
      <c r="M125" s="419">
        <f t="shared" si="5"/>
        <v>0</v>
      </c>
      <c r="N125" s="416">
        <f>P7+T7</f>
        <v>0</v>
      </c>
      <c r="O125" s="420">
        <f>Q7+U7</f>
        <v>0</v>
      </c>
      <c r="P125" s="420">
        <f>R7+V7</f>
        <v>0</v>
      </c>
      <c r="Q125" s="420">
        <f>S7+W7</f>
        <v>0</v>
      </c>
    </row>
    <row r="126" spans="2:31" ht="13" thickBot="1" x14ac:dyDescent="0.3">
      <c r="B126" s="413">
        <v>5</v>
      </c>
      <c r="C126" s="414">
        <f t="shared" ca="1" si="0"/>
        <v>0</v>
      </c>
      <c r="D126" s="415">
        <f ca="1">IF(ISNUMBER(D8),INDIRECT("Knoten!"&amp;ADDRESS(D8+2,COLUMN(Knoten!C7))),0)</f>
        <v>0</v>
      </c>
      <c r="E126" s="416">
        <f ca="1">IF(ISNUMBER(C8),INDIRECT("Knoten!"&amp;ADDRESS(C8+2,COLUMN(Knoten!D8))),0)</f>
        <v>0</v>
      </c>
      <c r="F126" s="415">
        <f ca="1">IF(ISNUMBER(D8),INDIRECT("Knoten!"&amp;ADDRESS(D8+2,COLUMN(Knoten!D6))),0)</f>
        <v>0</v>
      </c>
      <c r="G126" s="417" t="str">
        <f t="shared" si="1"/>
        <v/>
      </c>
      <c r="H126" s="417" t="str">
        <f t="shared" si="2"/>
        <v/>
      </c>
      <c r="I126" s="417" t="str">
        <f t="shared" si="2"/>
        <v/>
      </c>
      <c r="J126" s="416" t="str">
        <f t="shared" si="3"/>
        <v/>
      </c>
      <c r="K126" s="415" t="str">
        <f t="shared" si="4"/>
        <v/>
      </c>
      <c r="L126" s="418">
        <f t="shared" si="5"/>
        <v>0</v>
      </c>
      <c r="M126" s="419">
        <f t="shared" si="5"/>
        <v>0</v>
      </c>
      <c r="N126" s="416">
        <f t="shared" si="6"/>
        <v>0</v>
      </c>
      <c r="O126" s="420">
        <f t="shared" si="6"/>
        <v>0</v>
      </c>
      <c r="P126" s="420">
        <f t="shared" si="6"/>
        <v>0</v>
      </c>
      <c r="Q126" s="420">
        <f t="shared" si="6"/>
        <v>0</v>
      </c>
    </row>
    <row r="127" spans="2:31" ht="13" thickBot="1" x14ac:dyDescent="0.3">
      <c r="B127" s="413">
        <v>6</v>
      </c>
      <c r="C127" s="414">
        <f t="shared" ca="1" si="0"/>
        <v>0</v>
      </c>
      <c r="D127" s="415">
        <f ca="1">IF(ISNUMBER(D9),INDIRECT("Knoten!"&amp;ADDRESS(D9+2,COLUMN(Knoten!C8))),0)</f>
        <v>0</v>
      </c>
      <c r="E127" s="416">
        <f ca="1">IF(ISNUMBER(C9),INDIRECT("Knoten!"&amp;ADDRESS(C9+2,COLUMN(Knoten!D9))),0)</f>
        <v>0</v>
      </c>
      <c r="F127" s="415">
        <f ca="1">IF(ISNUMBER(D9),INDIRECT("Knoten!"&amp;ADDRESS(D9+2,COLUMN(Knoten!D7))),0)</f>
        <v>0</v>
      </c>
      <c r="G127" s="417" t="str">
        <f t="shared" si="1"/>
        <v/>
      </c>
      <c r="H127" s="417" t="str">
        <f t="shared" si="2"/>
        <v/>
      </c>
      <c r="I127" s="417" t="str">
        <f t="shared" si="2"/>
        <v/>
      </c>
      <c r="J127" s="416" t="str">
        <f t="shared" si="3"/>
        <v/>
      </c>
      <c r="K127" s="415" t="str">
        <f t="shared" si="4"/>
        <v/>
      </c>
      <c r="L127" s="418">
        <f t="shared" si="5"/>
        <v>0</v>
      </c>
      <c r="M127" s="419">
        <f t="shared" si="5"/>
        <v>0</v>
      </c>
      <c r="N127" s="416">
        <f>P9+T9</f>
        <v>0</v>
      </c>
      <c r="O127" s="420">
        <f>Q9+U9</f>
        <v>0</v>
      </c>
      <c r="P127" s="420">
        <f>R9+V9</f>
        <v>0</v>
      </c>
      <c r="Q127" s="420">
        <f>S9+W9</f>
        <v>0</v>
      </c>
    </row>
    <row r="128" spans="2:31" ht="13" thickBot="1" x14ac:dyDescent="0.3">
      <c r="B128" s="413">
        <v>7</v>
      </c>
      <c r="C128" s="414">
        <f t="shared" ca="1" si="0"/>
        <v>0</v>
      </c>
      <c r="D128" s="415">
        <f ca="1">IF(ISNUMBER(D10),INDIRECT("Knoten!"&amp;ADDRESS(D10+2,COLUMN(Knoten!C9))),0)</f>
        <v>0</v>
      </c>
      <c r="E128" s="416">
        <f ca="1">IF(ISNUMBER(C10),INDIRECT("Knoten!"&amp;ADDRESS(C10+2,COLUMN(Knoten!D10))),0)</f>
        <v>0</v>
      </c>
      <c r="F128" s="415">
        <f ca="1">IF(ISNUMBER(D10),INDIRECT("Knoten!"&amp;ADDRESS(D10+2,COLUMN(Knoten!D8))),0)</f>
        <v>0</v>
      </c>
      <c r="G128" s="417" t="str">
        <f t="shared" si="1"/>
        <v/>
      </c>
      <c r="H128" s="417" t="str">
        <f t="shared" si="2"/>
        <v/>
      </c>
      <c r="I128" s="417" t="str">
        <f t="shared" si="2"/>
        <v/>
      </c>
      <c r="J128" s="416" t="str">
        <f t="shared" si="3"/>
        <v/>
      </c>
      <c r="K128" s="415" t="str">
        <f t="shared" si="4"/>
        <v/>
      </c>
      <c r="L128" s="418">
        <f t="shared" si="5"/>
        <v>0</v>
      </c>
      <c r="M128" s="419">
        <f t="shared" si="5"/>
        <v>0</v>
      </c>
      <c r="N128" s="416">
        <f t="shared" si="6"/>
        <v>0</v>
      </c>
      <c r="O128" s="420">
        <f t="shared" si="6"/>
        <v>0</v>
      </c>
      <c r="P128" s="420">
        <f t="shared" si="6"/>
        <v>0</v>
      </c>
      <c r="Q128" s="420">
        <f t="shared" si="6"/>
        <v>0</v>
      </c>
    </row>
    <row r="129" spans="2:17" ht="13" thickBot="1" x14ac:dyDescent="0.3">
      <c r="B129" s="413">
        <v>8</v>
      </c>
      <c r="C129" s="414">
        <f t="shared" ca="1" si="0"/>
        <v>0</v>
      </c>
      <c r="D129" s="415">
        <f ca="1">IF(ISNUMBER(D11),INDIRECT("Knoten!"&amp;ADDRESS(D11+2,COLUMN(Knoten!C10))),0)</f>
        <v>0</v>
      </c>
      <c r="E129" s="416">
        <f ca="1">IF(ISNUMBER(C11),INDIRECT("Knoten!"&amp;ADDRESS(C11+2,COLUMN(Knoten!D11))),0)</f>
        <v>0</v>
      </c>
      <c r="F129" s="415">
        <f ca="1">IF(ISNUMBER(D11),INDIRECT("Knoten!"&amp;ADDRESS(D11+2,COLUMN(Knoten!D9))),0)</f>
        <v>0</v>
      </c>
      <c r="G129" s="417" t="str">
        <f t="shared" si="1"/>
        <v/>
      </c>
      <c r="H129" s="417" t="str">
        <f t="shared" si="2"/>
        <v/>
      </c>
      <c r="I129" s="417" t="str">
        <f t="shared" si="2"/>
        <v/>
      </c>
      <c r="J129" s="416" t="str">
        <f t="shared" si="3"/>
        <v/>
      </c>
      <c r="K129" s="415" t="str">
        <f t="shared" si="4"/>
        <v/>
      </c>
      <c r="L129" s="418">
        <f t="shared" si="5"/>
        <v>0</v>
      </c>
      <c r="M129" s="419">
        <f t="shared" si="5"/>
        <v>0</v>
      </c>
      <c r="N129" s="416">
        <f t="shared" si="6"/>
        <v>0</v>
      </c>
      <c r="O129" s="420">
        <f t="shared" si="6"/>
        <v>0</v>
      </c>
      <c r="P129" s="420">
        <f t="shared" si="6"/>
        <v>0</v>
      </c>
      <c r="Q129" s="420">
        <f t="shared" si="6"/>
        <v>0</v>
      </c>
    </row>
    <row r="130" spans="2:17" ht="13" thickBot="1" x14ac:dyDescent="0.3">
      <c r="B130" s="413">
        <v>9</v>
      </c>
      <c r="C130" s="414">
        <f t="shared" ca="1" si="0"/>
        <v>0</v>
      </c>
      <c r="D130" s="415">
        <f ca="1">IF(ISNUMBER(D12),INDIRECT("Knoten!"&amp;ADDRESS(D12+2,COLUMN(Knoten!C11))),0)</f>
        <v>0</v>
      </c>
      <c r="E130" s="416">
        <f ca="1">IF(ISNUMBER(C12),INDIRECT("Knoten!"&amp;ADDRESS(C12+2,COLUMN(Knoten!D12))),0)</f>
        <v>0</v>
      </c>
      <c r="F130" s="415">
        <f ca="1">IF(ISNUMBER(D12),INDIRECT("Knoten!"&amp;ADDRESS(D12+2,COLUMN(Knoten!D10))),0)</f>
        <v>0</v>
      </c>
      <c r="G130" s="417" t="str">
        <f t="shared" si="1"/>
        <v/>
      </c>
      <c r="H130" s="417" t="str">
        <f t="shared" si="2"/>
        <v/>
      </c>
      <c r="I130" s="417" t="str">
        <f t="shared" si="2"/>
        <v/>
      </c>
      <c r="J130" s="416" t="str">
        <f t="shared" si="3"/>
        <v/>
      </c>
      <c r="K130" s="415" t="str">
        <f t="shared" si="4"/>
        <v/>
      </c>
      <c r="L130" s="418">
        <f t="shared" si="5"/>
        <v>0</v>
      </c>
      <c r="M130" s="419">
        <f t="shared" si="5"/>
        <v>0</v>
      </c>
      <c r="N130" s="416">
        <f t="shared" si="6"/>
        <v>0</v>
      </c>
      <c r="O130" s="420">
        <f t="shared" si="6"/>
        <v>0</v>
      </c>
      <c r="P130" s="420">
        <f t="shared" si="6"/>
        <v>0</v>
      </c>
      <c r="Q130" s="420">
        <f t="shared" si="6"/>
        <v>0</v>
      </c>
    </row>
    <row r="131" spans="2:17" ht="13" thickBot="1" x14ac:dyDescent="0.3">
      <c r="B131" s="413">
        <v>10</v>
      </c>
      <c r="C131" s="414">
        <f t="shared" ca="1" si="0"/>
        <v>0</v>
      </c>
      <c r="D131" s="415">
        <f ca="1">IF(ISNUMBER(D13),INDIRECT("Knoten!"&amp;ADDRESS(D13+2,COLUMN(Knoten!C12))),0)</f>
        <v>0</v>
      </c>
      <c r="E131" s="416">
        <f ca="1">IF(ISNUMBER(C13),INDIRECT("Knoten!"&amp;ADDRESS(C13+2,COLUMN(Knoten!D13))),0)</f>
        <v>0</v>
      </c>
      <c r="F131" s="415">
        <f ca="1">IF(ISNUMBER(D13),INDIRECT("Knoten!"&amp;ADDRESS(D13+2,COLUMN(Knoten!D11))),0)</f>
        <v>0</v>
      </c>
      <c r="G131" s="417" t="str">
        <f t="shared" si="1"/>
        <v/>
      </c>
      <c r="H131" s="417" t="str">
        <f t="shared" si="2"/>
        <v/>
      </c>
      <c r="I131" s="417" t="str">
        <f t="shared" si="2"/>
        <v/>
      </c>
      <c r="J131" s="416" t="str">
        <f t="shared" si="3"/>
        <v/>
      </c>
      <c r="K131" s="415" t="str">
        <f t="shared" si="4"/>
        <v/>
      </c>
      <c r="L131" s="418">
        <f t="shared" si="5"/>
        <v>0</v>
      </c>
      <c r="M131" s="419">
        <f t="shared" si="5"/>
        <v>0</v>
      </c>
      <c r="N131" s="416">
        <f t="shared" si="6"/>
        <v>0</v>
      </c>
      <c r="O131" s="420">
        <f t="shared" si="6"/>
        <v>0</v>
      </c>
      <c r="P131" s="420">
        <f t="shared" si="6"/>
        <v>0</v>
      </c>
      <c r="Q131" s="420">
        <f t="shared" si="6"/>
        <v>0</v>
      </c>
    </row>
    <row r="132" spans="2:17" ht="13" thickBot="1" x14ac:dyDescent="0.3">
      <c r="B132" s="413">
        <v>11</v>
      </c>
      <c r="C132" s="414">
        <f t="shared" ca="1" si="0"/>
        <v>0</v>
      </c>
      <c r="D132" s="415">
        <f ca="1">IF(ISNUMBER(D14),INDIRECT("Knoten!"&amp;ADDRESS(D14+2,COLUMN(Knoten!C13))),0)</f>
        <v>0</v>
      </c>
      <c r="E132" s="416">
        <f ca="1">IF(ISNUMBER(C14),INDIRECT("Knoten!"&amp;ADDRESS(C14+2,COLUMN(Knoten!D14))),0)</f>
        <v>0</v>
      </c>
      <c r="F132" s="415">
        <f ca="1">IF(ISNUMBER(D14),INDIRECT("Knoten!"&amp;ADDRESS(D14+2,COLUMN(Knoten!D12))),0)</f>
        <v>0</v>
      </c>
      <c r="G132" s="417" t="str">
        <f t="shared" si="1"/>
        <v/>
      </c>
      <c r="H132" s="417" t="str">
        <f t="shared" si="2"/>
        <v/>
      </c>
      <c r="I132" s="417" t="str">
        <f t="shared" si="2"/>
        <v/>
      </c>
      <c r="J132" s="416" t="str">
        <f t="shared" si="3"/>
        <v/>
      </c>
      <c r="K132" s="415" t="str">
        <f t="shared" si="4"/>
        <v/>
      </c>
      <c r="L132" s="418">
        <f t="shared" si="5"/>
        <v>0</v>
      </c>
      <c r="M132" s="419">
        <f t="shared" si="5"/>
        <v>0</v>
      </c>
      <c r="N132" s="416">
        <f t="shared" si="6"/>
        <v>0</v>
      </c>
      <c r="O132" s="420">
        <f t="shared" si="6"/>
        <v>0</v>
      </c>
      <c r="P132" s="420">
        <f t="shared" si="6"/>
        <v>0</v>
      </c>
      <c r="Q132" s="420">
        <f t="shared" si="6"/>
        <v>0</v>
      </c>
    </row>
    <row r="133" spans="2:17" ht="13" thickBot="1" x14ac:dyDescent="0.3">
      <c r="B133" s="413">
        <v>12</v>
      </c>
      <c r="C133" s="414">
        <f t="shared" ca="1" si="0"/>
        <v>0</v>
      </c>
      <c r="D133" s="415">
        <f ca="1">IF(ISNUMBER(D15),INDIRECT("Knoten!"&amp;ADDRESS(D15+2,COLUMN(Knoten!C14))),0)</f>
        <v>0</v>
      </c>
      <c r="E133" s="416">
        <f ca="1">IF(ISNUMBER(C15),INDIRECT("Knoten!"&amp;ADDRESS(C15+2,COLUMN(Knoten!D15))),0)</f>
        <v>0</v>
      </c>
      <c r="F133" s="415">
        <f ca="1">IF(ISNUMBER(D15),INDIRECT("Knoten!"&amp;ADDRESS(D15+2,COLUMN(Knoten!D13))),0)</f>
        <v>0</v>
      </c>
      <c r="G133" s="417" t="str">
        <f t="shared" si="1"/>
        <v/>
      </c>
      <c r="H133" s="417" t="str">
        <f t="shared" si="2"/>
        <v/>
      </c>
      <c r="I133" s="417" t="str">
        <f t="shared" si="2"/>
        <v/>
      </c>
      <c r="J133" s="416" t="str">
        <f t="shared" si="3"/>
        <v/>
      </c>
      <c r="K133" s="415" t="str">
        <f t="shared" si="4"/>
        <v/>
      </c>
      <c r="L133" s="418">
        <f t="shared" si="5"/>
        <v>0</v>
      </c>
      <c r="M133" s="419">
        <f t="shared" si="5"/>
        <v>0</v>
      </c>
      <c r="N133" s="416">
        <f t="shared" si="6"/>
        <v>0</v>
      </c>
      <c r="O133" s="420">
        <f t="shared" si="6"/>
        <v>0</v>
      </c>
      <c r="P133" s="420">
        <f t="shared" si="6"/>
        <v>0</v>
      </c>
      <c r="Q133" s="420">
        <f t="shared" si="6"/>
        <v>0</v>
      </c>
    </row>
    <row r="134" spans="2:17" ht="13" thickBot="1" x14ac:dyDescent="0.3">
      <c r="B134" s="413">
        <v>13</v>
      </c>
      <c r="C134" s="414">
        <f t="shared" ca="1" si="0"/>
        <v>0</v>
      </c>
      <c r="D134" s="415">
        <f ca="1">IF(ISNUMBER(D16),INDIRECT("Knoten!"&amp;ADDRESS(D16+2,COLUMN(Knoten!C15))),0)</f>
        <v>0</v>
      </c>
      <c r="E134" s="416">
        <f ca="1">IF(ISNUMBER(C16),INDIRECT("Knoten!"&amp;ADDRESS(C16+2,COLUMN(Knoten!D16))),0)</f>
        <v>0</v>
      </c>
      <c r="F134" s="415">
        <f ca="1">IF(ISNUMBER(D16),INDIRECT("Knoten!"&amp;ADDRESS(D16+2,COLUMN(Knoten!D14))),0)</f>
        <v>0</v>
      </c>
      <c r="G134" s="417" t="str">
        <f t="shared" si="1"/>
        <v/>
      </c>
      <c r="H134" s="417" t="str">
        <f t="shared" si="2"/>
        <v/>
      </c>
      <c r="I134" s="417" t="str">
        <f t="shared" si="2"/>
        <v/>
      </c>
      <c r="J134" s="416" t="str">
        <f t="shared" si="3"/>
        <v/>
      </c>
      <c r="K134" s="415" t="str">
        <f t="shared" si="4"/>
        <v/>
      </c>
      <c r="L134" s="418">
        <f t="shared" si="5"/>
        <v>0</v>
      </c>
      <c r="M134" s="419">
        <f t="shared" si="5"/>
        <v>0</v>
      </c>
      <c r="N134" s="416">
        <f t="shared" si="6"/>
        <v>0</v>
      </c>
      <c r="O134" s="420">
        <f t="shared" si="6"/>
        <v>0</v>
      </c>
      <c r="P134" s="420">
        <f t="shared" si="6"/>
        <v>0</v>
      </c>
      <c r="Q134" s="420">
        <f t="shared" si="6"/>
        <v>0</v>
      </c>
    </row>
    <row r="135" spans="2:17" ht="13" thickBot="1" x14ac:dyDescent="0.3">
      <c r="B135" s="413">
        <v>14</v>
      </c>
      <c r="C135" s="414">
        <f t="shared" ca="1" si="0"/>
        <v>0</v>
      </c>
      <c r="D135" s="415">
        <f ca="1">IF(ISNUMBER(D17),INDIRECT("Knoten!"&amp;ADDRESS(D17+2,COLUMN(Knoten!C16))),0)</f>
        <v>0</v>
      </c>
      <c r="E135" s="416">
        <f ca="1">IF(ISNUMBER(C17),INDIRECT("Knoten!"&amp;ADDRESS(C17+2,COLUMN(Knoten!D17))),0)</f>
        <v>0</v>
      </c>
      <c r="F135" s="415">
        <f ca="1">IF(ISNUMBER(D17),INDIRECT("Knoten!"&amp;ADDRESS(D17+2,COLUMN(Knoten!D15))),0)</f>
        <v>0</v>
      </c>
      <c r="G135" s="417" t="str">
        <f t="shared" si="1"/>
        <v/>
      </c>
      <c r="H135" s="417" t="str">
        <f t="shared" si="2"/>
        <v/>
      </c>
      <c r="I135" s="417" t="str">
        <f t="shared" si="2"/>
        <v/>
      </c>
      <c r="J135" s="416" t="str">
        <f t="shared" si="3"/>
        <v/>
      </c>
      <c r="K135" s="415" t="str">
        <f t="shared" si="4"/>
        <v/>
      </c>
      <c r="L135" s="418">
        <f t="shared" si="5"/>
        <v>0</v>
      </c>
      <c r="M135" s="419">
        <f t="shared" si="5"/>
        <v>0</v>
      </c>
      <c r="N135" s="416">
        <f t="shared" si="6"/>
        <v>0</v>
      </c>
      <c r="O135" s="420">
        <f t="shared" si="6"/>
        <v>0</v>
      </c>
      <c r="P135" s="420">
        <f t="shared" si="6"/>
        <v>0</v>
      </c>
      <c r="Q135" s="420">
        <f t="shared" si="6"/>
        <v>0</v>
      </c>
    </row>
    <row r="136" spans="2:17" ht="13" thickBot="1" x14ac:dyDescent="0.3">
      <c r="B136" s="413">
        <v>15</v>
      </c>
      <c r="C136" s="414">
        <f t="shared" ca="1" si="0"/>
        <v>0</v>
      </c>
      <c r="D136" s="415">
        <f ca="1">IF(ISNUMBER(D18),INDIRECT("Knoten!"&amp;ADDRESS(D18+2,COLUMN(Knoten!C17))),0)</f>
        <v>0</v>
      </c>
      <c r="E136" s="416">
        <f ca="1">IF(ISNUMBER(C18),INDIRECT("Knoten!"&amp;ADDRESS(C18+2,COLUMN(Knoten!D18))),0)</f>
        <v>0</v>
      </c>
      <c r="F136" s="415">
        <f ca="1">IF(ISNUMBER(D18),INDIRECT("Knoten!"&amp;ADDRESS(D18+2,COLUMN(Knoten!D16))),0)</f>
        <v>0</v>
      </c>
      <c r="G136" s="417" t="str">
        <f t="shared" si="1"/>
        <v/>
      </c>
      <c r="H136" s="417" t="str">
        <f t="shared" si="2"/>
        <v/>
      </c>
      <c r="I136" s="417" t="str">
        <f t="shared" si="2"/>
        <v/>
      </c>
      <c r="J136" s="416" t="str">
        <f t="shared" si="3"/>
        <v/>
      </c>
      <c r="K136" s="415" t="str">
        <f t="shared" si="4"/>
        <v/>
      </c>
      <c r="L136" s="418">
        <f t="shared" si="5"/>
        <v>0</v>
      </c>
      <c r="M136" s="419">
        <f t="shared" si="5"/>
        <v>0</v>
      </c>
      <c r="N136" s="416">
        <f t="shared" si="6"/>
        <v>0</v>
      </c>
      <c r="O136" s="420">
        <f t="shared" si="6"/>
        <v>0</v>
      </c>
      <c r="P136" s="420">
        <f t="shared" si="6"/>
        <v>0</v>
      </c>
      <c r="Q136" s="420">
        <f t="shared" si="6"/>
        <v>0</v>
      </c>
    </row>
    <row r="137" spans="2:17" ht="13" thickBot="1" x14ac:dyDescent="0.3">
      <c r="B137" s="413">
        <v>16</v>
      </c>
      <c r="C137" s="414">
        <f t="shared" ca="1" si="0"/>
        <v>0</v>
      </c>
      <c r="D137" s="415">
        <f ca="1">IF(ISNUMBER(D19),INDIRECT("Knoten!"&amp;ADDRESS(D19+2,COLUMN(Knoten!C18))),0)</f>
        <v>0</v>
      </c>
      <c r="E137" s="416">
        <f ca="1">IF(ISNUMBER(C19),INDIRECT("Knoten!"&amp;ADDRESS(C19+2,COLUMN(Knoten!D19))),0)</f>
        <v>0</v>
      </c>
      <c r="F137" s="415">
        <f ca="1">IF(ISNUMBER(D19),INDIRECT("Knoten!"&amp;ADDRESS(D19+2,COLUMN(Knoten!D17))),0)</f>
        <v>0</v>
      </c>
      <c r="G137" s="417" t="str">
        <f t="shared" si="1"/>
        <v/>
      </c>
      <c r="H137" s="417" t="str">
        <f t="shared" si="2"/>
        <v/>
      </c>
      <c r="I137" s="417" t="str">
        <f t="shared" si="2"/>
        <v/>
      </c>
      <c r="J137" s="416" t="str">
        <f t="shared" si="3"/>
        <v/>
      </c>
      <c r="K137" s="415" t="str">
        <f t="shared" si="4"/>
        <v/>
      </c>
      <c r="L137" s="418">
        <f t="shared" si="5"/>
        <v>0</v>
      </c>
      <c r="M137" s="419">
        <f t="shared" si="5"/>
        <v>0</v>
      </c>
      <c r="N137" s="416">
        <f t="shared" si="6"/>
        <v>0</v>
      </c>
      <c r="O137" s="420">
        <f t="shared" si="6"/>
        <v>0</v>
      </c>
      <c r="P137" s="420">
        <f t="shared" si="6"/>
        <v>0</v>
      </c>
      <c r="Q137" s="420">
        <f t="shared" si="6"/>
        <v>0</v>
      </c>
    </row>
    <row r="138" spans="2:17" ht="13" thickBot="1" x14ac:dyDescent="0.3">
      <c r="B138" s="413">
        <v>17</v>
      </c>
      <c r="C138" s="414">
        <f t="shared" ca="1" si="0"/>
        <v>0</v>
      </c>
      <c r="D138" s="415">
        <f ca="1">IF(ISNUMBER(D20),INDIRECT("Knoten!"&amp;ADDRESS(D20+2,COLUMN(Knoten!C19))),0)</f>
        <v>0</v>
      </c>
      <c r="E138" s="416">
        <f ca="1">IF(ISNUMBER(C20),INDIRECT("Knoten!"&amp;ADDRESS(C20+2,COLUMN(Knoten!D20))),0)</f>
        <v>0</v>
      </c>
      <c r="F138" s="415">
        <f ca="1">IF(ISNUMBER(D20),INDIRECT("Knoten!"&amp;ADDRESS(D20+2,COLUMN(Knoten!D18))),0)</f>
        <v>0</v>
      </c>
      <c r="G138" s="417" t="str">
        <f t="shared" si="1"/>
        <v/>
      </c>
      <c r="H138" s="417" t="str">
        <f t="shared" si="2"/>
        <v/>
      </c>
      <c r="I138" s="417" t="str">
        <f t="shared" si="2"/>
        <v/>
      </c>
      <c r="J138" s="416" t="str">
        <f t="shared" si="3"/>
        <v/>
      </c>
      <c r="K138" s="415" t="str">
        <f t="shared" si="4"/>
        <v/>
      </c>
      <c r="L138" s="418">
        <f t="shared" ref="L138:M153" si="7">L20+N20</f>
        <v>0</v>
      </c>
      <c r="M138" s="419">
        <f t="shared" si="7"/>
        <v>0</v>
      </c>
      <c r="N138" s="416">
        <f t="shared" si="6"/>
        <v>0</v>
      </c>
      <c r="O138" s="420">
        <f t="shared" si="6"/>
        <v>0</v>
      </c>
      <c r="P138" s="420">
        <f t="shared" si="6"/>
        <v>0</v>
      </c>
      <c r="Q138" s="420">
        <f t="shared" si="6"/>
        <v>0</v>
      </c>
    </row>
    <row r="139" spans="2:17" ht="13" thickBot="1" x14ac:dyDescent="0.3">
      <c r="B139" s="413">
        <v>18</v>
      </c>
      <c r="C139" s="414">
        <f t="shared" ca="1" si="0"/>
        <v>0</v>
      </c>
      <c r="D139" s="415">
        <f ca="1">IF(ISNUMBER(D21),INDIRECT("Knoten!"&amp;ADDRESS(D21+2,COLUMN(Knoten!C20))),0)</f>
        <v>0</v>
      </c>
      <c r="E139" s="416">
        <f ca="1">IF(ISNUMBER(C21),INDIRECT("Knoten!"&amp;ADDRESS(C21+2,COLUMN(Knoten!D21))),0)</f>
        <v>0</v>
      </c>
      <c r="F139" s="415">
        <f ca="1">IF(ISNUMBER(D21),INDIRECT("Knoten!"&amp;ADDRESS(D21+2,COLUMN(Knoten!D19))),0)</f>
        <v>0</v>
      </c>
      <c r="G139" s="417" t="str">
        <f t="shared" si="1"/>
        <v/>
      </c>
      <c r="H139" s="417" t="str">
        <f t="shared" si="2"/>
        <v/>
      </c>
      <c r="I139" s="417" t="str">
        <f t="shared" si="2"/>
        <v/>
      </c>
      <c r="J139" s="416" t="str">
        <f t="shared" si="3"/>
        <v/>
      </c>
      <c r="K139" s="415" t="str">
        <f t="shared" si="4"/>
        <v/>
      </c>
      <c r="L139" s="418">
        <f t="shared" si="7"/>
        <v>0</v>
      </c>
      <c r="M139" s="419">
        <f t="shared" si="7"/>
        <v>0</v>
      </c>
      <c r="N139" s="416">
        <f t="shared" si="6"/>
        <v>0</v>
      </c>
      <c r="O139" s="420">
        <f t="shared" si="6"/>
        <v>0</v>
      </c>
      <c r="P139" s="420">
        <f t="shared" si="6"/>
        <v>0</v>
      </c>
      <c r="Q139" s="420">
        <f t="shared" si="6"/>
        <v>0</v>
      </c>
    </row>
    <row r="140" spans="2:17" ht="13" thickBot="1" x14ac:dyDescent="0.3">
      <c r="B140" s="413">
        <v>19</v>
      </c>
      <c r="C140" s="414">
        <f t="shared" ca="1" si="0"/>
        <v>0</v>
      </c>
      <c r="D140" s="415">
        <f ca="1">IF(ISNUMBER(D22),INDIRECT("Knoten!"&amp;ADDRESS(D22+2,COLUMN(Knoten!C21))),0)</f>
        <v>0</v>
      </c>
      <c r="E140" s="416">
        <f ca="1">IF(ISNUMBER(C22),INDIRECT("Knoten!"&amp;ADDRESS(C22+2,COLUMN(Knoten!D22))),0)</f>
        <v>0</v>
      </c>
      <c r="F140" s="415">
        <f ca="1">IF(ISNUMBER(D22),INDIRECT("Knoten!"&amp;ADDRESS(D22+2,COLUMN(Knoten!D20))),0)</f>
        <v>0</v>
      </c>
      <c r="G140" s="417" t="str">
        <f t="shared" si="1"/>
        <v/>
      </c>
      <c r="H140" s="417" t="str">
        <f t="shared" si="2"/>
        <v/>
      </c>
      <c r="I140" s="417" t="str">
        <f t="shared" si="2"/>
        <v/>
      </c>
      <c r="J140" s="416" t="str">
        <f t="shared" si="3"/>
        <v/>
      </c>
      <c r="K140" s="415" t="str">
        <f t="shared" si="4"/>
        <v/>
      </c>
      <c r="L140" s="418">
        <f t="shared" si="7"/>
        <v>0</v>
      </c>
      <c r="M140" s="419">
        <f t="shared" si="7"/>
        <v>0</v>
      </c>
      <c r="N140" s="416">
        <f t="shared" si="6"/>
        <v>0</v>
      </c>
      <c r="O140" s="420">
        <f t="shared" si="6"/>
        <v>0</v>
      </c>
      <c r="P140" s="420">
        <f t="shared" si="6"/>
        <v>0</v>
      </c>
      <c r="Q140" s="420">
        <f t="shared" si="6"/>
        <v>0</v>
      </c>
    </row>
    <row r="141" spans="2:17" ht="13" thickBot="1" x14ac:dyDescent="0.3">
      <c r="B141" s="413">
        <v>20</v>
      </c>
      <c r="C141" s="414">
        <f t="shared" ca="1" si="0"/>
        <v>0</v>
      </c>
      <c r="D141" s="415">
        <f ca="1">IF(ISNUMBER(D23),INDIRECT("Knoten!"&amp;ADDRESS(D23+2,COLUMN(Knoten!C22))),0)</f>
        <v>0</v>
      </c>
      <c r="E141" s="416">
        <f ca="1">IF(ISNUMBER(C23),INDIRECT("Knoten!"&amp;ADDRESS(C23+2,COLUMN(Knoten!D23))),0)</f>
        <v>0</v>
      </c>
      <c r="F141" s="415">
        <f ca="1">IF(ISNUMBER(D23),INDIRECT("Knoten!"&amp;ADDRESS(D23+2,COLUMN(Knoten!D21))),0)</f>
        <v>0</v>
      </c>
      <c r="G141" s="417" t="str">
        <f t="shared" si="1"/>
        <v/>
      </c>
      <c r="H141" s="417" t="str">
        <f t="shared" si="2"/>
        <v/>
      </c>
      <c r="I141" s="417" t="str">
        <f t="shared" si="2"/>
        <v/>
      </c>
      <c r="J141" s="416" t="str">
        <f t="shared" si="3"/>
        <v/>
      </c>
      <c r="K141" s="415" t="str">
        <f t="shared" si="4"/>
        <v/>
      </c>
      <c r="L141" s="418">
        <f t="shared" si="7"/>
        <v>0</v>
      </c>
      <c r="M141" s="419">
        <f t="shared" si="7"/>
        <v>0</v>
      </c>
      <c r="N141" s="416">
        <f t="shared" si="6"/>
        <v>0</v>
      </c>
      <c r="O141" s="420">
        <f t="shared" si="6"/>
        <v>0</v>
      </c>
      <c r="P141" s="420">
        <f t="shared" si="6"/>
        <v>0</v>
      </c>
      <c r="Q141" s="420">
        <f t="shared" si="6"/>
        <v>0</v>
      </c>
    </row>
    <row r="142" spans="2:17" ht="13" thickBot="1" x14ac:dyDescent="0.3">
      <c r="B142" s="413">
        <v>21</v>
      </c>
      <c r="C142" s="414">
        <f t="shared" ca="1" si="0"/>
        <v>0</v>
      </c>
      <c r="D142" s="415">
        <f ca="1">IF(ISNUMBER(D24),INDIRECT("Knoten!"&amp;ADDRESS(D24+2,COLUMN(Knoten!C23))),0)</f>
        <v>0</v>
      </c>
      <c r="E142" s="416">
        <f ca="1">IF(ISNUMBER(C24),INDIRECT("Knoten!"&amp;ADDRESS(C24+2,COLUMN(Knoten!D24))),0)</f>
        <v>0</v>
      </c>
      <c r="F142" s="415">
        <f ca="1">IF(ISNUMBER(D24),INDIRECT("Knoten!"&amp;ADDRESS(D24+2,COLUMN(Knoten!D22))),0)</f>
        <v>0</v>
      </c>
      <c r="G142" s="417" t="str">
        <f t="shared" si="1"/>
        <v/>
      </c>
      <c r="H142" s="417" t="str">
        <f t="shared" si="2"/>
        <v/>
      </c>
      <c r="I142" s="417" t="str">
        <f t="shared" si="2"/>
        <v/>
      </c>
      <c r="J142" s="416" t="str">
        <f t="shared" si="3"/>
        <v/>
      </c>
      <c r="K142" s="415" t="str">
        <f t="shared" si="4"/>
        <v/>
      </c>
      <c r="L142" s="418">
        <f t="shared" si="7"/>
        <v>0</v>
      </c>
      <c r="M142" s="419">
        <f t="shared" si="7"/>
        <v>0</v>
      </c>
      <c r="N142" s="416">
        <f t="shared" si="6"/>
        <v>0</v>
      </c>
      <c r="O142" s="420">
        <f t="shared" si="6"/>
        <v>0</v>
      </c>
      <c r="P142" s="420">
        <f t="shared" si="6"/>
        <v>0</v>
      </c>
      <c r="Q142" s="420">
        <f t="shared" si="6"/>
        <v>0</v>
      </c>
    </row>
    <row r="143" spans="2:17" ht="13" thickBot="1" x14ac:dyDescent="0.3">
      <c r="B143" s="413">
        <v>22</v>
      </c>
      <c r="C143" s="414">
        <f t="shared" ca="1" si="0"/>
        <v>0</v>
      </c>
      <c r="D143" s="415">
        <f ca="1">IF(ISNUMBER(D25),INDIRECT("Knoten!"&amp;ADDRESS(D25+2,COLUMN(Knoten!C24))),0)</f>
        <v>0</v>
      </c>
      <c r="E143" s="416">
        <f ca="1">IF(ISNUMBER(C25),INDIRECT("Knoten!"&amp;ADDRESS(C25+2,COLUMN(Knoten!D25))),0)</f>
        <v>0</v>
      </c>
      <c r="F143" s="415">
        <f ca="1">IF(ISNUMBER(D25),INDIRECT("Knoten!"&amp;ADDRESS(D25+2,COLUMN(Knoten!D23))),0)</f>
        <v>0</v>
      </c>
      <c r="G143" s="417" t="str">
        <f t="shared" si="1"/>
        <v/>
      </c>
      <c r="H143" s="417" t="str">
        <f t="shared" si="2"/>
        <v/>
      </c>
      <c r="I143" s="417" t="str">
        <f t="shared" si="2"/>
        <v/>
      </c>
      <c r="J143" s="416" t="str">
        <f t="shared" si="3"/>
        <v/>
      </c>
      <c r="K143" s="415" t="str">
        <f t="shared" si="4"/>
        <v/>
      </c>
      <c r="L143" s="418">
        <f t="shared" si="7"/>
        <v>0</v>
      </c>
      <c r="M143" s="419">
        <f t="shared" si="7"/>
        <v>0</v>
      </c>
      <c r="N143" s="416">
        <f t="shared" si="6"/>
        <v>0</v>
      </c>
      <c r="O143" s="420">
        <f t="shared" si="6"/>
        <v>0</v>
      </c>
      <c r="P143" s="420">
        <f t="shared" si="6"/>
        <v>0</v>
      </c>
      <c r="Q143" s="420">
        <f t="shared" si="6"/>
        <v>0</v>
      </c>
    </row>
    <row r="144" spans="2:17" ht="13" thickBot="1" x14ac:dyDescent="0.3">
      <c r="B144" s="413">
        <v>23</v>
      </c>
      <c r="C144" s="414">
        <f t="shared" ca="1" si="0"/>
        <v>0</v>
      </c>
      <c r="D144" s="415">
        <f ca="1">IF(ISNUMBER(D26),INDIRECT("Knoten!"&amp;ADDRESS(D26+2,COLUMN(Knoten!C25))),0)</f>
        <v>0</v>
      </c>
      <c r="E144" s="416">
        <f ca="1">IF(ISNUMBER(C26),INDIRECT("Knoten!"&amp;ADDRESS(C26+2,COLUMN(Knoten!D26))),0)</f>
        <v>0</v>
      </c>
      <c r="F144" s="415">
        <f ca="1">IF(ISNUMBER(D26),INDIRECT("Knoten!"&amp;ADDRESS(D26+2,COLUMN(Knoten!D24))),0)</f>
        <v>0</v>
      </c>
      <c r="G144" s="417" t="str">
        <f t="shared" si="1"/>
        <v/>
      </c>
      <c r="H144" s="417" t="str">
        <f t="shared" si="2"/>
        <v/>
      </c>
      <c r="I144" s="417" t="str">
        <f t="shared" si="2"/>
        <v/>
      </c>
      <c r="J144" s="416" t="str">
        <f t="shared" si="3"/>
        <v/>
      </c>
      <c r="K144" s="415" t="str">
        <f t="shared" si="4"/>
        <v/>
      </c>
      <c r="L144" s="418">
        <f t="shared" si="7"/>
        <v>0</v>
      </c>
      <c r="M144" s="419">
        <f t="shared" si="7"/>
        <v>0</v>
      </c>
      <c r="N144" s="416">
        <f t="shared" si="6"/>
        <v>0</v>
      </c>
      <c r="O144" s="420">
        <f t="shared" si="6"/>
        <v>0</v>
      </c>
      <c r="P144" s="420">
        <f t="shared" si="6"/>
        <v>0</v>
      </c>
      <c r="Q144" s="420">
        <f t="shared" si="6"/>
        <v>0</v>
      </c>
    </row>
    <row r="145" spans="2:17" ht="13" thickBot="1" x14ac:dyDescent="0.3">
      <c r="B145" s="413">
        <v>24</v>
      </c>
      <c r="C145" s="414">
        <f t="shared" ca="1" si="0"/>
        <v>0</v>
      </c>
      <c r="D145" s="415">
        <f ca="1">IF(ISNUMBER(D27),INDIRECT("Knoten!"&amp;ADDRESS(D27+2,COLUMN(Knoten!C26))),0)</f>
        <v>0</v>
      </c>
      <c r="E145" s="416">
        <f ca="1">IF(ISNUMBER(C27),INDIRECT("Knoten!"&amp;ADDRESS(C27+2,COLUMN(Knoten!D27))),0)</f>
        <v>0</v>
      </c>
      <c r="F145" s="415">
        <f ca="1">IF(ISNUMBER(D27),INDIRECT("Knoten!"&amp;ADDRESS(D27+2,COLUMN(Knoten!D25))),0)</f>
        <v>0</v>
      </c>
      <c r="G145" s="417" t="str">
        <f t="shared" si="1"/>
        <v/>
      </c>
      <c r="H145" s="417" t="str">
        <f t="shared" si="2"/>
        <v/>
      </c>
      <c r="I145" s="417" t="str">
        <f t="shared" si="2"/>
        <v/>
      </c>
      <c r="J145" s="416" t="str">
        <f t="shared" si="3"/>
        <v/>
      </c>
      <c r="K145" s="415" t="str">
        <f t="shared" si="4"/>
        <v/>
      </c>
      <c r="L145" s="418">
        <f t="shared" si="7"/>
        <v>0</v>
      </c>
      <c r="M145" s="419">
        <f t="shared" si="7"/>
        <v>0</v>
      </c>
      <c r="N145" s="416">
        <f t="shared" si="6"/>
        <v>0</v>
      </c>
      <c r="O145" s="420">
        <f t="shared" si="6"/>
        <v>0</v>
      </c>
      <c r="P145" s="420">
        <f t="shared" si="6"/>
        <v>0</v>
      </c>
      <c r="Q145" s="420">
        <f t="shared" si="6"/>
        <v>0</v>
      </c>
    </row>
    <row r="146" spans="2:17" ht="13" thickBot="1" x14ac:dyDescent="0.3">
      <c r="B146" s="413">
        <v>25</v>
      </c>
      <c r="C146" s="414">
        <f t="shared" ca="1" si="0"/>
        <v>0</v>
      </c>
      <c r="D146" s="415">
        <f ca="1">IF(ISNUMBER(D28),INDIRECT("Knoten!"&amp;ADDRESS(D28+2,COLUMN(Knoten!C27))),0)</f>
        <v>0</v>
      </c>
      <c r="E146" s="416">
        <f ca="1">IF(ISNUMBER(C28),INDIRECT("Knoten!"&amp;ADDRESS(C28+2,COLUMN(Knoten!D28))),0)</f>
        <v>0</v>
      </c>
      <c r="F146" s="415">
        <f ca="1">IF(ISNUMBER(D28),INDIRECT("Knoten!"&amp;ADDRESS(D28+2,COLUMN(Knoten!D26))),0)</f>
        <v>0</v>
      </c>
      <c r="G146" s="417" t="str">
        <f t="shared" si="1"/>
        <v/>
      </c>
      <c r="H146" s="417" t="str">
        <f t="shared" si="2"/>
        <v/>
      </c>
      <c r="I146" s="417" t="str">
        <f t="shared" si="2"/>
        <v/>
      </c>
      <c r="J146" s="416" t="str">
        <f t="shared" si="3"/>
        <v/>
      </c>
      <c r="K146" s="415" t="str">
        <f t="shared" si="4"/>
        <v/>
      </c>
      <c r="L146" s="418">
        <f t="shared" si="7"/>
        <v>0</v>
      </c>
      <c r="M146" s="419">
        <f t="shared" si="7"/>
        <v>0</v>
      </c>
      <c r="N146" s="416">
        <f t="shared" si="6"/>
        <v>0</v>
      </c>
      <c r="O146" s="420">
        <f t="shared" si="6"/>
        <v>0</v>
      </c>
      <c r="P146" s="420">
        <f t="shared" si="6"/>
        <v>0</v>
      </c>
      <c r="Q146" s="420">
        <f t="shared" si="6"/>
        <v>0</v>
      </c>
    </row>
    <row r="147" spans="2:17" ht="13" thickBot="1" x14ac:dyDescent="0.3">
      <c r="B147" s="413">
        <v>26</v>
      </c>
      <c r="C147" s="414">
        <f t="shared" ca="1" si="0"/>
        <v>0</v>
      </c>
      <c r="D147" s="415">
        <f ca="1">IF(ISNUMBER(D29),INDIRECT("Knoten!"&amp;ADDRESS(D29+2,COLUMN(Knoten!C28))),0)</f>
        <v>0</v>
      </c>
      <c r="E147" s="416">
        <f ca="1">IF(ISNUMBER(C29),INDIRECT("Knoten!"&amp;ADDRESS(C29+2,COLUMN(Knoten!D29))),0)</f>
        <v>0</v>
      </c>
      <c r="F147" s="415">
        <f ca="1">IF(ISNUMBER(D29),INDIRECT("Knoten!"&amp;ADDRESS(D29+2,COLUMN(Knoten!D27))),0)</f>
        <v>0</v>
      </c>
      <c r="G147" s="417" t="str">
        <f t="shared" si="1"/>
        <v/>
      </c>
      <c r="H147" s="417" t="str">
        <f t="shared" si="2"/>
        <v/>
      </c>
      <c r="I147" s="417" t="str">
        <f t="shared" si="2"/>
        <v/>
      </c>
      <c r="J147" s="416" t="str">
        <f t="shared" si="3"/>
        <v/>
      </c>
      <c r="K147" s="415" t="str">
        <f t="shared" si="4"/>
        <v/>
      </c>
      <c r="L147" s="418">
        <f t="shared" si="7"/>
        <v>0</v>
      </c>
      <c r="M147" s="419">
        <f t="shared" si="7"/>
        <v>0</v>
      </c>
      <c r="N147" s="416">
        <f t="shared" si="6"/>
        <v>0</v>
      </c>
      <c r="O147" s="420">
        <f t="shared" si="6"/>
        <v>0</v>
      </c>
      <c r="P147" s="420">
        <f t="shared" si="6"/>
        <v>0</v>
      </c>
      <c r="Q147" s="420">
        <f t="shared" si="6"/>
        <v>0</v>
      </c>
    </row>
    <row r="148" spans="2:17" ht="13" thickBot="1" x14ac:dyDescent="0.3">
      <c r="B148" s="413">
        <v>27</v>
      </c>
      <c r="C148" s="414">
        <f t="shared" ca="1" si="0"/>
        <v>0</v>
      </c>
      <c r="D148" s="415">
        <f ca="1">IF(ISNUMBER(D30),INDIRECT("Knoten!"&amp;ADDRESS(D30+2,COLUMN(Knoten!C29))),0)</f>
        <v>0</v>
      </c>
      <c r="E148" s="416">
        <f ca="1">IF(ISNUMBER(C30),INDIRECT("Knoten!"&amp;ADDRESS(C30+2,COLUMN(Knoten!D30))),0)</f>
        <v>0</v>
      </c>
      <c r="F148" s="415">
        <f ca="1">IF(ISNUMBER(D30),INDIRECT("Knoten!"&amp;ADDRESS(D30+2,COLUMN(Knoten!D28))),0)</f>
        <v>0</v>
      </c>
      <c r="G148" s="417" t="str">
        <f t="shared" si="1"/>
        <v/>
      </c>
      <c r="H148" s="417" t="str">
        <f t="shared" si="2"/>
        <v/>
      </c>
      <c r="I148" s="417" t="str">
        <f t="shared" si="2"/>
        <v/>
      </c>
      <c r="J148" s="416" t="str">
        <f t="shared" si="3"/>
        <v/>
      </c>
      <c r="K148" s="415" t="str">
        <f t="shared" si="4"/>
        <v/>
      </c>
      <c r="L148" s="418">
        <f t="shared" si="7"/>
        <v>0</v>
      </c>
      <c r="M148" s="419">
        <f t="shared" si="7"/>
        <v>0</v>
      </c>
      <c r="N148" s="416">
        <f t="shared" si="6"/>
        <v>0</v>
      </c>
      <c r="O148" s="420">
        <f t="shared" si="6"/>
        <v>0</v>
      </c>
      <c r="P148" s="420">
        <f t="shared" si="6"/>
        <v>0</v>
      </c>
      <c r="Q148" s="420">
        <f t="shared" si="6"/>
        <v>0</v>
      </c>
    </row>
    <row r="149" spans="2:17" ht="13" thickBot="1" x14ac:dyDescent="0.3">
      <c r="B149" s="413">
        <v>28</v>
      </c>
      <c r="C149" s="414">
        <f t="shared" ca="1" si="0"/>
        <v>0</v>
      </c>
      <c r="D149" s="415">
        <f ca="1">IF(ISNUMBER(D31),INDIRECT("Knoten!"&amp;ADDRESS(D31+2,COLUMN(Knoten!C30))),0)</f>
        <v>0</v>
      </c>
      <c r="E149" s="416">
        <f ca="1">IF(ISNUMBER(C31),INDIRECT("Knoten!"&amp;ADDRESS(C31+2,COLUMN(Knoten!D31))),0)</f>
        <v>0</v>
      </c>
      <c r="F149" s="415">
        <f ca="1">IF(ISNUMBER(D31),INDIRECT("Knoten!"&amp;ADDRESS(D31+2,COLUMN(Knoten!D29))),0)</f>
        <v>0</v>
      </c>
      <c r="G149" s="417" t="str">
        <f t="shared" si="1"/>
        <v/>
      </c>
      <c r="H149" s="417" t="str">
        <f t="shared" si="2"/>
        <v/>
      </c>
      <c r="I149" s="417" t="str">
        <f t="shared" si="2"/>
        <v/>
      </c>
      <c r="J149" s="416" t="str">
        <f t="shared" si="3"/>
        <v/>
      </c>
      <c r="K149" s="415" t="str">
        <f t="shared" si="4"/>
        <v/>
      </c>
      <c r="L149" s="418">
        <f t="shared" si="7"/>
        <v>0</v>
      </c>
      <c r="M149" s="419">
        <f t="shared" si="7"/>
        <v>0</v>
      </c>
      <c r="N149" s="416">
        <f t="shared" si="6"/>
        <v>0</v>
      </c>
      <c r="O149" s="420">
        <f t="shared" si="6"/>
        <v>0</v>
      </c>
      <c r="P149" s="420">
        <f t="shared" si="6"/>
        <v>0</v>
      </c>
      <c r="Q149" s="420">
        <f t="shared" si="6"/>
        <v>0</v>
      </c>
    </row>
    <row r="150" spans="2:17" ht="13" thickBot="1" x14ac:dyDescent="0.3">
      <c r="B150" s="413">
        <v>29</v>
      </c>
      <c r="C150" s="414">
        <f t="shared" ca="1" si="0"/>
        <v>0</v>
      </c>
      <c r="D150" s="415">
        <f ca="1">IF(ISNUMBER(D32),INDIRECT("Knoten!"&amp;ADDRESS(D32+2,COLUMN(Knoten!C31))),0)</f>
        <v>0</v>
      </c>
      <c r="E150" s="416">
        <f ca="1">IF(ISNUMBER(C32),INDIRECT("Knoten!"&amp;ADDRESS(C32+2,COLUMN(Knoten!D32))),0)</f>
        <v>0</v>
      </c>
      <c r="F150" s="415">
        <f ca="1">IF(ISNUMBER(D32),INDIRECT("Knoten!"&amp;ADDRESS(D32+2,COLUMN(Knoten!D30))),0)</f>
        <v>0</v>
      </c>
      <c r="G150" s="417" t="str">
        <f t="shared" si="1"/>
        <v/>
      </c>
      <c r="H150" s="417" t="str">
        <f t="shared" si="2"/>
        <v/>
      </c>
      <c r="I150" s="417" t="str">
        <f t="shared" si="2"/>
        <v/>
      </c>
      <c r="J150" s="416" t="str">
        <f t="shared" si="3"/>
        <v/>
      </c>
      <c r="K150" s="415" t="str">
        <f t="shared" si="4"/>
        <v/>
      </c>
      <c r="L150" s="418">
        <f t="shared" si="7"/>
        <v>0</v>
      </c>
      <c r="M150" s="419">
        <f t="shared" si="7"/>
        <v>0</v>
      </c>
      <c r="N150" s="416">
        <f t="shared" si="6"/>
        <v>0</v>
      </c>
      <c r="O150" s="420">
        <f t="shared" si="6"/>
        <v>0</v>
      </c>
      <c r="P150" s="420">
        <f t="shared" si="6"/>
        <v>0</v>
      </c>
      <c r="Q150" s="420">
        <f t="shared" si="6"/>
        <v>0</v>
      </c>
    </row>
    <row r="151" spans="2:17" ht="13" thickBot="1" x14ac:dyDescent="0.3">
      <c r="B151" s="413">
        <v>30</v>
      </c>
      <c r="C151" s="414">
        <f t="shared" ca="1" si="0"/>
        <v>0</v>
      </c>
      <c r="D151" s="415">
        <f ca="1">IF(ISNUMBER(D33),INDIRECT("Knoten!"&amp;ADDRESS(D33+2,COLUMN(Knoten!C32))),0)</f>
        <v>0</v>
      </c>
      <c r="E151" s="416">
        <f ca="1">IF(ISNUMBER(C33),INDIRECT("Knoten!"&amp;ADDRESS(C33+2,COLUMN(Knoten!D33))),0)</f>
        <v>0</v>
      </c>
      <c r="F151" s="415">
        <f ca="1">IF(ISNUMBER(D33),INDIRECT("Knoten!"&amp;ADDRESS(D33+2,COLUMN(Knoten!D31))),0)</f>
        <v>0</v>
      </c>
      <c r="G151" s="417" t="str">
        <f t="shared" si="1"/>
        <v/>
      </c>
      <c r="H151" s="417" t="str">
        <f t="shared" si="2"/>
        <v/>
      </c>
      <c r="I151" s="417" t="str">
        <f t="shared" si="2"/>
        <v/>
      </c>
      <c r="J151" s="416" t="str">
        <f t="shared" si="3"/>
        <v/>
      </c>
      <c r="K151" s="415" t="str">
        <f t="shared" si="4"/>
        <v/>
      </c>
      <c r="L151" s="418">
        <f t="shared" si="7"/>
        <v>0</v>
      </c>
      <c r="M151" s="419">
        <f t="shared" si="7"/>
        <v>0</v>
      </c>
      <c r="N151" s="416">
        <f t="shared" si="6"/>
        <v>0</v>
      </c>
      <c r="O151" s="420">
        <f t="shared" si="6"/>
        <v>0</v>
      </c>
      <c r="P151" s="420">
        <f t="shared" si="6"/>
        <v>0</v>
      </c>
      <c r="Q151" s="420">
        <f t="shared" si="6"/>
        <v>0</v>
      </c>
    </row>
    <row r="152" spans="2:17" ht="13" thickBot="1" x14ac:dyDescent="0.3">
      <c r="B152" s="413">
        <v>31</v>
      </c>
      <c r="C152" s="414">
        <f t="shared" ca="1" si="0"/>
        <v>0</v>
      </c>
      <c r="D152" s="415">
        <f ca="1">IF(ISNUMBER(D34),INDIRECT("Knoten!"&amp;ADDRESS(D34+2,COLUMN(Knoten!C33))),0)</f>
        <v>0</v>
      </c>
      <c r="E152" s="416">
        <f ca="1">IF(ISNUMBER(C34),INDIRECT("Knoten!"&amp;ADDRESS(C34+2,COLUMN(Knoten!D34))),0)</f>
        <v>0</v>
      </c>
      <c r="F152" s="415">
        <f ca="1">IF(ISNUMBER(D34),INDIRECT("Knoten!"&amp;ADDRESS(D34+2,COLUMN(Knoten!D32))),0)</f>
        <v>0</v>
      </c>
      <c r="G152" s="417" t="str">
        <f t="shared" si="1"/>
        <v/>
      </c>
      <c r="H152" s="417" t="str">
        <f t="shared" si="2"/>
        <v/>
      </c>
      <c r="I152" s="417" t="str">
        <f t="shared" si="2"/>
        <v/>
      </c>
      <c r="J152" s="416" t="str">
        <f t="shared" si="3"/>
        <v/>
      </c>
      <c r="K152" s="415" t="str">
        <f t="shared" si="4"/>
        <v/>
      </c>
      <c r="L152" s="418">
        <f t="shared" si="7"/>
        <v>0</v>
      </c>
      <c r="M152" s="419">
        <f t="shared" si="7"/>
        <v>0</v>
      </c>
      <c r="N152" s="416">
        <f t="shared" si="6"/>
        <v>0</v>
      </c>
      <c r="O152" s="420">
        <f t="shared" si="6"/>
        <v>0</v>
      </c>
      <c r="P152" s="420">
        <f t="shared" si="6"/>
        <v>0</v>
      </c>
      <c r="Q152" s="420">
        <f t="shared" si="6"/>
        <v>0</v>
      </c>
    </row>
    <row r="153" spans="2:17" ht="13" thickBot="1" x14ac:dyDescent="0.3">
      <c r="B153" s="413">
        <v>32</v>
      </c>
      <c r="C153" s="414">
        <f t="shared" ca="1" si="0"/>
        <v>0</v>
      </c>
      <c r="D153" s="415">
        <f ca="1">IF(ISNUMBER(D35),INDIRECT("Knoten!"&amp;ADDRESS(D35+2,COLUMN(Knoten!C34))),0)</f>
        <v>0</v>
      </c>
      <c r="E153" s="416">
        <f ca="1">IF(ISNUMBER(C35),INDIRECT("Knoten!"&amp;ADDRESS(C35+2,COLUMN(Knoten!D35))),0)</f>
        <v>0</v>
      </c>
      <c r="F153" s="415">
        <f ca="1">IF(ISNUMBER(D35),INDIRECT("Knoten!"&amp;ADDRESS(D35+2,COLUMN(Knoten!D33))),0)</f>
        <v>0</v>
      </c>
      <c r="G153" s="417" t="str">
        <f t="shared" si="1"/>
        <v/>
      </c>
      <c r="H153" s="417" t="str">
        <f t="shared" si="2"/>
        <v/>
      </c>
      <c r="I153" s="417" t="str">
        <f t="shared" si="2"/>
        <v/>
      </c>
      <c r="J153" s="416" t="str">
        <f t="shared" si="3"/>
        <v/>
      </c>
      <c r="K153" s="415" t="str">
        <f t="shared" si="4"/>
        <v/>
      </c>
      <c r="L153" s="418">
        <f t="shared" si="7"/>
        <v>0</v>
      </c>
      <c r="M153" s="419">
        <f t="shared" si="7"/>
        <v>0</v>
      </c>
      <c r="N153" s="416">
        <f t="shared" si="6"/>
        <v>0</v>
      </c>
      <c r="O153" s="420">
        <f t="shared" si="6"/>
        <v>0</v>
      </c>
      <c r="P153" s="420">
        <f t="shared" si="6"/>
        <v>0</v>
      </c>
      <c r="Q153" s="420">
        <f t="shared" si="6"/>
        <v>0</v>
      </c>
    </row>
    <row r="154" spans="2:17" ht="13" thickBot="1" x14ac:dyDescent="0.3">
      <c r="B154" s="413">
        <v>33</v>
      </c>
      <c r="C154" s="414">
        <f t="shared" ca="1" si="0"/>
        <v>0</v>
      </c>
      <c r="D154" s="415">
        <f ca="1">IF(ISNUMBER(D36),INDIRECT("Knoten!"&amp;ADDRESS(D36+2,COLUMN(Knoten!C35))),0)</f>
        <v>0</v>
      </c>
      <c r="E154" s="416">
        <f ca="1">IF(ISNUMBER(C36),INDIRECT("Knoten!"&amp;ADDRESS(C36+2,COLUMN(Knoten!D36))),0)</f>
        <v>0</v>
      </c>
      <c r="F154" s="415">
        <f ca="1">IF(ISNUMBER(D36),INDIRECT("Knoten!"&amp;ADDRESS(D36+2,COLUMN(Knoten!D34))),0)</f>
        <v>0</v>
      </c>
      <c r="G154" s="417" t="str">
        <f t="shared" si="1"/>
        <v/>
      </c>
      <c r="H154" s="417" t="str">
        <f t="shared" si="2"/>
        <v/>
      </c>
      <c r="I154" s="417" t="str">
        <f t="shared" si="2"/>
        <v/>
      </c>
      <c r="J154" s="416" t="str">
        <f t="shared" si="3"/>
        <v/>
      </c>
      <c r="K154" s="415" t="str">
        <f t="shared" si="4"/>
        <v/>
      </c>
      <c r="L154" s="418">
        <f t="shared" ref="L154:M161" si="8">L36+N36</f>
        <v>0</v>
      </c>
      <c r="M154" s="419">
        <f t="shared" si="8"/>
        <v>0</v>
      </c>
      <c r="N154" s="416">
        <f t="shared" si="6"/>
        <v>0</v>
      </c>
      <c r="O154" s="420">
        <f t="shared" si="6"/>
        <v>0</v>
      </c>
      <c r="P154" s="420">
        <f t="shared" si="6"/>
        <v>0</v>
      </c>
      <c r="Q154" s="420">
        <f t="shared" si="6"/>
        <v>0</v>
      </c>
    </row>
    <row r="155" spans="2:17" ht="13" thickBot="1" x14ac:dyDescent="0.3">
      <c r="B155" s="413">
        <v>34</v>
      </c>
      <c r="C155" s="414">
        <f t="shared" ca="1" si="0"/>
        <v>0</v>
      </c>
      <c r="D155" s="415">
        <f ca="1">IF(ISNUMBER(D37),INDIRECT("Knoten!"&amp;ADDRESS(D37+2,COLUMN(Knoten!C36))),0)</f>
        <v>0</v>
      </c>
      <c r="E155" s="416">
        <f ca="1">IF(ISNUMBER(C37),INDIRECT("Knoten!"&amp;ADDRESS(C37+2,COLUMN(Knoten!D37))),0)</f>
        <v>0</v>
      </c>
      <c r="F155" s="415">
        <f ca="1">IF(ISNUMBER(D37),INDIRECT("Knoten!"&amp;ADDRESS(D37+2,COLUMN(Knoten!D35))),0)</f>
        <v>0</v>
      </c>
      <c r="G155" s="417" t="str">
        <f t="shared" si="1"/>
        <v/>
      </c>
      <c r="H155" s="417" t="str">
        <f t="shared" si="2"/>
        <v/>
      </c>
      <c r="I155" s="417" t="str">
        <f t="shared" si="2"/>
        <v/>
      </c>
      <c r="J155" s="416" t="str">
        <f t="shared" si="3"/>
        <v/>
      </c>
      <c r="K155" s="415" t="str">
        <f t="shared" si="4"/>
        <v/>
      </c>
      <c r="L155" s="418">
        <f t="shared" si="8"/>
        <v>0</v>
      </c>
      <c r="M155" s="419">
        <f t="shared" si="8"/>
        <v>0</v>
      </c>
      <c r="N155" s="416">
        <f t="shared" si="6"/>
        <v>0</v>
      </c>
      <c r="O155" s="420">
        <f t="shared" si="6"/>
        <v>0</v>
      </c>
      <c r="P155" s="420">
        <f t="shared" si="6"/>
        <v>0</v>
      </c>
      <c r="Q155" s="420">
        <f t="shared" si="6"/>
        <v>0</v>
      </c>
    </row>
    <row r="156" spans="2:17" ht="13" thickBot="1" x14ac:dyDescent="0.3">
      <c r="B156" s="413">
        <v>35</v>
      </c>
      <c r="C156" s="414">
        <f t="shared" ca="1" si="0"/>
        <v>0</v>
      </c>
      <c r="D156" s="415">
        <f ca="1">IF(ISNUMBER(D38),INDIRECT("Knoten!"&amp;ADDRESS(D38+2,COLUMN(Knoten!C37))),0)</f>
        <v>0</v>
      </c>
      <c r="E156" s="416">
        <f ca="1">IF(ISNUMBER(C38),INDIRECT("Knoten!"&amp;ADDRESS(C38+2,COLUMN(Knoten!D38))),0)</f>
        <v>0</v>
      </c>
      <c r="F156" s="415">
        <f ca="1">IF(ISNUMBER(D38),INDIRECT("Knoten!"&amp;ADDRESS(D38+2,COLUMN(Knoten!D36))),0)</f>
        <v>0</v>
      </c>
      <c r="G156" s="417" t="str">
        <f t="shared" si="1"/>
        <v/>
      </c>
      <c r="H156" s="417" t="str">
        <f t="shared" si="2"/>
        <v/>
      </c>
      <c r="I156" s="417" t="str">
        <f t="shared" si="2"/>
        <v/>
      </c>
      <c r="J156" s="416" t="str">
        <f t="shared" si="3"/>
        <v/>
      </c>
      <c r="K156" s="415" t="str">
        <f t="shared" si="4"/>
        <v/>
      </c>
      <c r="L156" s="418">
        <f t="shared" si="8"/>
        <v>0</v>
      </c>
      <c r="M156" s="419">
        <f t="shared" si="8"/>
        <v>0</v>
      </c>
      <c r="N156" s="416">
        <f t="shared" si="6"/>
        <v>0</v>
      </c>
      <c r="O156" s="420">
        <f t="shared" si="6"/>
        <v>0</v>
      </c>
      <c r="P156" s="420">
        <f t="shared" si="6"/>
        <v>0</v>
      </c>
      <c r="Q156" s="420">
        <f t="shared" si="6"/>
        <v>0</v>
      </c>
    </row>
    <row r="157" spans="2:17" ht="13" thickBot="1" x14ac:dyDescent="0.3">
      <c r="B157" s="413">
        <v>36</v>
      </c>
      <c r="C157" s="414">
        <f t="shared" ca="1" si="0"/>
        <v>0</v>
      </c>
      <c r="D157" s="415">
        <f ca="1">IF(ISNUMBER(D39),INDIRECT("Knoten!"&amp;ADDRESS(D39+2,COLUMN(Knoten!C38))),0)</f>
        <v>0</v>
      </c>
      <c r="E157" s="416">
        <f ca="1">IF(ISNUMBER(C39),INDIRECT("Knoten!"&amp;ADDRESS(C39+2,COLUMN(Knoten!D39))),0)</f>
        <v>0</v>
      </c>
      <c r="F157" s="415">
        <f ca="1">IF(ISNUMBER(D39),INDIRECT("Knoten!"&amp;ADDRESS(D39+2,COLUMN(Knoten!D37))),0)</f>
        <v>0</v>
      </c>
      <c r="G157" s="417" t="str">
        <f t="shared" si="1"/>
        <v/>
      </c>
      <c r="H157" s="417" t="str">
        <f t="shared" si="2"/>
        <v/>
      </c>
      <c r="I157" s="417" t="str">
        <f t="shared" si="2"/>
        <v/>
      </c>
      <c r="J157" s="416" t="str">
        <f t="shared" si="3"/>
        <v/>
      </c>
      <c r="K157" s="415" t="str">
        <f t="shared" si="4"/>
        <v/>
      </c>
      <c r="L157" s="418">
        <f t="shared" si="8"/>
        <v>0</v>
      </c>
      <c r="M157" s="419">
        <f t="shared" si="8"/>
        <v>0</v>
      </c>
      <c r="N157" s="416">
        <f t="shared" si="6"/>
        <v>0</v>
      </c>
      <c r="O157" s="420">
        <f t="shared" si="6"/>
        <v>0</v>
      </c>
      <c r="P157" s="420">
        <f t="shared" si="6"/>
        <v>0</v>
      </c>
      <c r="Q157" s="420">
        <f t="shared" si="6"/>
        <v>0</v>
      </c>
    </row>
    <row r="158" spans="2:17" ht="13" thickBot="1" x14ac:dyDescent="0.3">
      <c r="B158" s="413">
        <v>37</v>
      </c>
      <c r="C158" s="414">
        <f t="shared" ca="1" si="0"/>
        <v>0</v>
      </c>
      <c r="D158" s="415">
        <f ca="1">IF(ISNUMBER(D40),INDIRECT("Knoten!"&amp;ADDRESS(D40+2,COLUMN(Knoten!C39))),0)</f>
        <v>0</v>
      </c>
      <c r="E158" s="416">
        <f ca="1">IF(ISNUMBER(C40),INDIRECT("Knoten!"&amp;ADDRESS(C40+2,COLUMN(Knoten!D40))),0)</f>
        <v>0</v>
      </c>
      <c r="F158" s="415">
        <f ca="1">IF(ISNUMBER(D40),INDIRECT("Knoten!"&amp;ADDRESS(D40+2,COLUMN(Knoten!D38))),0)</f>
        <v>0</v>
      </c>
      <c r="G158" s="417" t="str">
        <f t="shared" si="1"/>
        <v/>
      </c>
      <c r="H158" s="417" t="str">
        <f t="shared" si="2"/>
        <v/>
      </c>
      <c r="I158" s="417" t="str">
        <f t="shared" si="2"/>
        <v/>
      </c>
      <c r="J158" s="416" t="str">
        <f t="shared" si="3"/>
        <v/>
      </c>
      <c r="K158" s="415" t="str">
        <f t="shared" si="4"/>
        <v/>
      </c>
      <c r="L158" s="418">
        <f t="shared" si="8"/>
        <v>0</v>
      </c>
      <c r="M158" s="419">
        <f t="shared" si="8"/>
        <v>0</v>
      </c>
      <c r="N158" s="416">
        <f t="shared" si="6"/>
        <v>0</v>
      </c>
      <c r="O158" s="420">
        <f t="shared" si="6"/>
        <v>0</v>
      </c>
      <c r="P158" s="420">
        <f t="shared" si="6"/>
        <v>0</v>
      </c>
      <c r="Q158" s="420">
        <f t="shared" si="6"/>
        <v>0</v>
      </c>
    </row>
    <row r="159" spans="2:17" ht="13" thickBot="1" x14ac:dyDescent="0.3">
      <c r="B159" s="413">
        <v>38</v>
      </c>
      <c r="C159" s="414">
        <f t="shared" ca="1" si="0"/>
        <v>0</v>
      </c>
      <c r="D159" s="415">
        <f ca="1">IF(ISNUMBER(D41),INDIRECT("Knoten!"&amp;ADDRESS(D41+2,COLUMN(Knoten!C40))),0)</f>
        <v>0</v>
      </c>
      <c r="E159" s="416">
        <f ca="1">IF(ISNUMBER(C41),INDIRECT("Knoten!"&amp;ADDRESS(C41+2,COLUMN(Knoten!D41))),0)</f>
        <v>0</v>
      </c>
      <c r="F159" s="415">
        <f ca="1">IF(ISNUMBER(D41),INDIRECT("Knoten!"&amp;ADDRESS(D41+2,COLUMN(Knoten!D39))),0)</f>
        <v>0</v>
      </c>
      <c r="G159" s="417" t="str">
        <f t="shared" si="1"/>
        <v/>
      </c>
      <c r="H159" s="417" t="str">
        <f t="shared" si="2"/>
        <v/>
      </c>
      <c r="I159" s="417" t="str">
        <f t="shared" si="2"/>
        <v/>
      </c>
      <c r="J159" s="416" t="str">
        <f t="shared" si="3"/>
        <v/>
      </c>
      <c r="K159" s="415" t="str">
        <f t="shared" si="4"/>
        <v/>
      </c>
      <c r="L159" s="418">
        <f t="shared" si="8"/>
        <v>0</v>
      </c>
      <c r="M159" s="419">
        <f t="shared" si="8"/>
        <v>0</v>
      </c>
      <c r="N159" s="416">
        <f t="shared" si="6"/>
        <v>0</v>
      </c>
      <c r="O159" s="420">
        <f t="shared" si="6"/>
        <v>0</v>
      </c>
      <c r="P159" s="420">
        <f t="shared" si="6"/>
        <v>0</v>
      </c>
      <c r="Q159" s="420">
        <f t="shared" si="6"/>
        <v>0</v>
      </c>
    </row>
    <row r="160" spans="2:17" ht="13" thickBot="1" x14ac:dyDescent="0.3">
      <c r="B160" s="413">
        <v>39</v>
      </c>
      <c r="C160" s="414">
        <f t="shared" ca="1" si="0"/>
        <v>0</v>
      </c>
      <c r="D160" s="415">
        <f ca="1">IF(ISNUMBER(D42),INDIRECT("Knoten!"&amp;ADDRESS(D42+2,COLUMN(Knoten!C41))),0)</f>
        <v>0</v>
      </c>
      <c r="E160" s="416">
        <f ca="1">IF(ISNUMBER(C42),INDIRECT("Knoten!"&amp;ADDRESS(C42+2,COLUMN(Knoten!D42))),0)</f>
        <v>0</v>
      </c>
      <c r="F160" s="415">
        <f ca="1">IF(ISNUMBER(D42),INDIRECT("Knoten!"&amp;ADDRESS(D42+2,COLUMN(Knoten!D40))),0)</f>
        <v>0</v>
      </c>
      <c r="G160" s="417" t="str">
        <f t="shared" si="1"/>
        <v/>
      </c>
      <c r="H160" s="417" t="str">
        <f t="shared" si="2"/>
        <v/>
      </c>
      <c r="I160" s="417" t="str">
        <f t="shared" si="2"/>
        <v/>
      </c>
      <c r="J160" s="416" t="str">
        <f t="shared" si="3"/>
        <v/>
      </c>
      <c r="K160" s="415" t="str">
        <f t="shared" si="4"/>
        <v/>
      </c>
      <c r="L160" s="418">
        <f t="shared" si="8"/>
        <v>0</v>
      </c>
      <c r="M160" s="419">
        <f t="shared" si="8"/>
        <v>0</v>
      </c>
      <c r="N160" s="416">
        <f t="shared" si="6"/>
        <v>0</v>
      </c>
      <c r="O160" s="420">
        <f t="shared" si="6"/>
        <v>0</v>
      </c>
      <c r="P160" s="420">
        <f t="shared" si="6"/>
        <v>0</v>
      </c>
      <c r="Q160" s="420">
        <f t="shared" si="6"/>
        <v>0</v>
      </c>
    </row>
    <row r="161" spans="2:17" x14ac:dyDescent="0.25">
      <c r="B161" s="413">
        <v>40</v>
      </c>
      <c r="C161" s="414">
        <f t="shared" ca="1" si="0"/>
        <v>0</v>
      </c>
      <c r="D161" s="415">
        <f ca="1">IF(ISNUMBER(D43),INDIRECT("Knoten!"&amp;ADDRESS(D43+2,COLUMN(Knoten!C42))),0)</f>
        <v>0</v>
      </c>
      <c r="E161" s="416">
        <f ca="1">IF(ISNUMBER(C43),INDIRECT("Knoten!"&amp;ADDRESS(C43+2,COLUMN(Knoten!D43))),0)</f>
        <v>0</v>
      </c>
      <c r="F161" s="415">
        <f ca="1">IF(ISNUMBER(D43),INDIRECT("Knoten!"&amp;ADDRESS(D43+2,COLUMN(Knoten!D41))),0)</f>
        <v>0</v>
      </c>
      <c r="G161" s="417" t="str">
        <f t="shared" si="1"/>
        <v/>
      </c>
      <c r="H161" s="417" t="str">
        <f t="shared" si="2"/>
        <v/>
      </c>
      <c r="I161" s="417" t="str">
        <f t="shared" si="2"/>
        <v/>
      </c>
      <c r="J161" s="416" t="str">
        <f t="shared" si="3"/>
        <v/>
      </c>
      <c r="K161" s="415" t="str">
        <f t="shared" si="4"/>
        <v/>
      </c>
      <c r="L161" s="418">
        <f t="shared" si="8"/>
        <v>0</v>
      </c>
      <c r="M161" s="419">
        <f t="shared" si="8"/>
        <v>0</v>
      </c>
      <c r="N161" s="416">
        <f t="shared" si="6"/>
        <v>0</v>
      </c>
      <c r="O161" s="420">
        <f t="shared" si="6"/>
        <v>0</v>
      </c>
      <c r="P161" s="420">
        <f t="shared" si="6"/>
        <v>0</v>
      </c>
      <c r="Q161" s="420">
        <f t="shared" si="6"/>
        <v>0</v>
      </c>
    </row>
  </sheetData>
  <sheetProtection sheet="1" objects="1" scenarios="1" formatCells="0" formatColumns="0" formatRows="0"/>
  <mergeCells count="20">
    <mergeCell ref="AS2:AT2"/>
    <mergeCell ref="BJ3:BK3"/>
    <mergeCell ref="BL3:BM3"/>
    <mergeCell ref="Z81:AA81"/>
    <mergeCell ref="AB81:AC81"/>
    <mergeCell ref="AM1:AO1"/>
    <mergeCell ref="C2:D2"/>
    <mergeCell ref="G2:I2"/>
    <mergeCell ref="L2:M2"/>
    <mergeCell ref="N2:O2"/>
    <mergeCell ref="P2:S2"/>
    <mergeCell ref="T2:W2"/>
    <mergeCell ref="Y2:Z2"/>
    <mergeCell ref="AN2:AO2"/>
    <mergeCell ref="E1:F1"/>
    <mergeCell ref="L1:O1"/>
    <mergeCell ref="P1:W1"/>
    <mergeCell ref="X1:AA1"/>
    <mergeCell ref="AB1:AE1"/>
    <mergeCell ref="AF1:AL1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AZ101"/>
  <sheetViews>
    <sheetView zoomScale="60" zoomScaleNormal="60" workbookViewId="0">
      <selection activeCell="I44" sqref="I44"/>
    </sheetView>
  </sheetViews>
  <sheetFormatPr baseColWidth="10" defaultColWidth="11.453125" defaultRowHeight="12.5" x14ac:dyDescent="0.25"/>
  <cols>
    <col min="1" max="1" width="6.54296875" style="422" customWidth="1"/>
    <col min="2" max="2" width="9.453125" style="422" customWidth="1"/>
    <col min="3" max="3" width="10" style="422" customWidth="1"/>
    <col min="4" max="4" width="12.453125" style="422" bestFit="1" customWidth="1"/>
    <col min="5" max="5" width="6.54296875" style="422" customWidth="1"/>
    <col min="6" max="6" width="12.453125" style="422" bestFit="1" customWidth="1"/>
    <col min="7" max="7" width="12.453125" style="422" customWidth="1"/>
    <col min="8" max="8" width="3.54296875" style="422" customWidth="1"/>
    <col min="9" max="9" width="8" style="422" bestFit="1" customWidth="1"/>
    <col min="10" max="20" width="13" style="422" bestFit="1" customWidth="1"/>
    <col min="21" max="21" width="12.453125" style="422" bestFit="1" customWidth="1"/>
    <col min="22" max="22" width="12.453125" style="430" bestFit="1" customWidth="1"/>
    <col min="23" max="23" width="12.1796875" style="422" bestFit="1" customWidth="1"/>
    <col min="24" max="24" width="14.453125" style="422" bestFit="1" customWidth="1"/>
    <col min="25" max="26" width="14.54296875" style="422" bestFit="1" customWidth="1"/>
    <col min="27" max="27" width="11.54296875" style="422" bestFit="1" customWidth="1"/>
    <col min="28" max="28" width="14.81640625" style="422" bestFit="1" customWidth="1"/>
    <col min="29" max="30" width="11.54296875" style="422" bestFit="1" customWidth="1"/>
    <col min="31" max="16384" width="11.453125" style="422"/>
  </cols>
  <sheetData>
    <row r="1" spans="1:52" ht="13" thickBot="1" x14ac:dyDescent="0.3">
      <c r="A1" s="421"/>
      <c r="B1" s="421"/>
      <c r="C1" s="421"/>
      <c r="D1" s="421"/>
      <c r="E1" s="421"/>
      <c r="F1" s="421"/>
      <c r="G1" s="421"/>
      <c r="H1" s="421"/>
      <c r="U1" s="421"/>
      <c r="V1" s="423"/>
      <c r="W1" s="421"/>
      <c r="X1" s="421"/>
      <c r="Y1" s="421"/>
      <c r="Z1" s="421"/>
      <c r="AA1" s="421"/>
      <c r="AB1" s="421"/>
      <c r="AC1" s="421"/>
      <c r="AD1" s="421"/>
      <c r="AE1" s="421"/>
      <c r="AF1" s="421"/>
      <c r="AG1" s="421"/>
      <c r="AH1" s="421"/>
      <c r="AI1" s="421"/>
      <c r="AJ1" s="421"/>
      <c r="AK1" s="421"/>
      <c r="AL1" s="421"/>
      <c r="AM1" s="421"/>
      <c r="AN1" s="421"/>
      <c r="AO1" s="421"/>
      <c r="AP1" s="421"/>
      <c r="AQ1" s="421"/>
      <c r="AR1" s="421"/>
      <c r="AS1" s="421"/>
      <c r="AT1" s="421"/>
      <c r="AU1" s="421"/>
      <c r="AV1" s="421"/>
      <c r="AW1" s="421"/>
      <c r="AX1" s="421"/>
      <c r="AY1" s="421"/>
      <c r="AZ1" s="421"/>
    </row>
    <row r="2" spans="1:52" ht="16" thickBot="1" x14ac:dyDescent="0.4">
      <c r="A2" s="421"/>
      <c r="B2" s="424" t="s">
        <v>116</v>
      </c>
      <c r="C2" s="421"/>
      <c r="D2" s="425" t="s">
        <v>117</v>
      </c>
      <c r="E2" s="426">
        <v>1</v>
      </c>
      <c r="F2" s="427" t="s">
        <v>118</v>
      </c>
      <c r="G2" s="426">
        <v>1</v>
      </c>
      <c r="H2" s="421"/>
      <c r="I2" s="428" t="s">
        <v>119</v>
      </c>
      <c r="J2" s="429"/>
    </row>
    <row r="3" spans="1:52" ht="13" thickBot="1" x14ac:dyDescent="0.3">
      <c r="A3" s="421"/>
      <c r="B3" s="421"/>
      <c r="C3" s="421"/>
      <c r="D3" s="421"/>
      <c r="E3" s="421"/>
      <c r="F3" s="421"/>
      <c r="G3" s="421"/>
      <c r="H3" s="421"/>
    </row>
    <row r="4" spans="1:52" ht="18.75" customHeight="1" thickBot="1" x14ac:dyDescent="0.3">
      <c r="A4" s="421"/>
      <c r="B4" s="421"/>
      <c r="C4" s="421"/>
      <c r="D4" s="421"/>
      <c r="E4" s="421"/>
      <c r="F4" s="421"/>
      <c r="G4" s="421"/>
      <c r="H4" s="421"/>
      <c r="I4" s="431" t="s">
        <v>73</v>
      </c>
      <c r="J4" s="432">
        <v>0</v>
      </c>
      <c r="K4" s="433">
        <v>0.1</v>
      </c>
      <c r="L4" s="433">
        <v>0.2</v>
      </c>
      <c r="M4" s="433">
        <v>0.3</v>
      </c>
      <c r="N4" s="433">
        <v>0.4</v>
      </c>
      <c r="O4" s="433">
        <v>0.5</v>
      </c>
      <c r="P4" s="433">
        <v>0.6</v>
      </c>
      <c r="Q4" s="433">
        <v>0.7</v>
      </c>
      <c r="R4" s="433">
        <v>0.8</v>
      </c>
      <c r="S4" s="433">
        <v>0.9</v>
      </c>
      <c r="T4" s="434">
        <v>1</v>
      </c>
      <c r="V4" s="435" t="s">
        <v>51</v>
      </c>
    </row>
    <row r="5" spans="1:52" x14ac:dyDescent="0.25">
      <c r="A5" s="421"/>
      <c r="B5" s="421"/>
      <c r="C5" s="436" t="s">
        <v>120</v>
      </c>
      <c r="D5" s="437">
        <f>MAX(MAX(J5:T44),ABS(MIN(J5:T44)))</f>
        <v>6.2351614092416376</v>
      </c>
      <c r="E5" s="421"/>
      <c r="F5" s="421"/>
      <c r="G5" s="421"/>
      <c r="H5" s="421"/>
      <c r="I5" s="438">
        <v>1</v>
      </c>
      <c r="J5" s="439">
        <v>0</v>
      </c>
      <c r="K5" s="440">
        <v>0.31055428379076239</v>
      </c>
      <c r="L5" s="440">
        <v>0.59099987488120065</v>
      </c>
      <c r="M5" s="440">
        <v>0.83598465058396332</v>
      </c>
      <c r="N5" s="440">
        <v>1.0412237024435604</v>
      </c>
      <c r="O5" s="440">
        <v>1.2034542169656846</v>
      </c>
      <c r="P5" s="440">
        <v>1.320331913169966</v>
      </c>
      <c r="Q5" s="440">
        <v>1.3903061592157313</v>
      </c>
      <c r="R5" s="440">
        <v>1.4125067280470673</v>
      </c>
      <c r="S5" s="440">
        <v>1.3866668677078398</v>
      </c>
      <c r="T5" s="441">
        <v>1.3130974910933721</v>
      </c>
      <c r="V5" s="442">
        <v>10</v>
      </c>
    </row>
    <row r="6" spans="1:52" x14ac:dyDescent="0.25">
      <c r="A6" s="421"/>
      <c r="B6" s="421"/>
      <c r="C6" s="443" t="s">
        <v>37</v>
      </c>
      <c r="D6" s="444">
        <f>IF(D9&lt;0.000001,1,D7/D9)</f>
        <v>0.40826279308480351</v>
      </c>
      <c r="E6" s="421"/>
      <c r="F6" s="421"/>
      <c r="G6" s="421"/>
      <c r="H6" s="421"/>
      <c r="I6" s="445">
        <v>2</v>
      </c>
      <c r="J6" s="446">
        <v>6.0153573403913159</v>
      </c>
      <c r="K6" s="447">
        <v>4.1763392953771552</v>
      </c>
      <c r="L6" s="447">
        <v>2.4121361959237486</v>
      </c>
      <c r="M6" s="447">
        <v>1.0123658780879283</v>
      </c>
      <c r="N6" s="447">
        <v>0.17826914456985321</v>
      </c>
      <c r="O6" s="447">
        <v>1.7412646920439197E-2</v>
      </c>
      <c r="P6" s="447">
        <v>0.53895634918067004</v>
      </c>
      <c r="Q6" s="447">
        <v>1.6527606691196568</v>
      </c>
      <c r="R6" s="447">
        <v>3.1727647012945104</v>
      </c>
      <c r="S6" s="447">
        <v>4.822030819735005</v>
      </c>
      <c r="T6" s="448">
        <v>6.2351614092416376</v>
      </c>
      <c r="V6" s="449">
        <v>10</v>
      </c>
    </row>
    <row r="7" spans="1:52" x14ac:dyDescent="0.25">
      <c r="A7" s="421"/>
      <c r="B7" s="421"/>
      <c r="C7" s="443" t="s">
        <v>36</v>
      </c>
      <c r="D7" s="444">
        <v>0.3</v>
      </c>
      <c r="E7" s="421"/>
      <c r="F7" s="421"/>
      <c r="G7" s="421"/>
      <c r="H7" s="421"/>
      <c r="I7" s="445">
        <v>3</v>
      </c>
      <c r="J7" s="446"/>
      <c r="K7" s="447"/>
      <c r="L7" s="447"/>
      <c r="M7" s="447"/>
      <c r="N7" s="447"/>
      <c r="O7" s="447"/>
      <c r="P7" s="447"/>
      <c r="Q7" s="447"/>
      <c r="R7" s="447"/>
      <c r="S7" s="447"/>
      <c r="T7" s="448"/>
      <c r="V7" s="449"/>
    </row>
    <row r="8" spans="1:52" x14ac:dyDescent="0.25">
      <c r="A8" s="421"/>
      <c r="B8" s="421"/>
      <c r="C8" s="443" t="s">
        <v>121</v>
      </c>
      <c r="D8" s="444">
        <f>PlotData!CB5</f>
        <v>8.4852813742385695</v>
      </c>
      <c r="E8" s="421"/>
      <c r="F8" s="421"/>
      <c r="G8" s="421"/>
      <c r="H8" s="421"/>
      <c r="I8" s="445">
        <v>4</v>
      </c>
      <c r="J8" s="446"/>
      <c r="K8" s="447"/>
      <c r="L8" s="447"/>
      <c r="M8" s="447"/>
      <c r="N8" s="447"/>
      <c r="O8" s="447"/>
      <c r="P8" s="447"/>
      <c r="Q8" s="447"/>
      <c r="R8" s="447"/>
      <c r="S8" s="447"/>
      <c r="T8" s="448"/>
      <c r="V8" s="449"/>
    </row>
    <row r="9" spans="1:52" ht="13" thickBot="1" x14ac:dyDescent="0.3">
      <c r="A9" s="421"/>
      <c r="B9" s="421"/>
      <c r="C9" s="450" t="s">
        <v>122</v>
      </c>
      <c r="D9" s="451">
        <f>D5/MAX(0.0001,D8)</f>
        <v>0.73482081904457208</v>
      </c>
      <c r="E9" s="421"/>
      <c r="F9" s="421"/>
      <c r="G9" s="421"/>
      <c r="H9" s="421"/>
      <c r="I9" s="445">
        <v>5</v>
      </c>
      <c r="J9" s="446"/>
      <c r="K9" s="447"/>
      <c r="L9" s="447"/>
      <c r="M9" s="447"/>
      <c r="N9" s="447"/>
      <c r="O9" s="447"/>
      <c r="P9" s="447"/>
      <c r="Q9" s="447"/>
      <c r="R9" s="447"/>
      <c r="S9" s="447"/>
      <c r="T9" s="448"/>
      <c r="V9" s="449"/>
    </row>
    <row r="10" spans="1:52" x14ac:dyDescent="0.25">
      <c r="A10" s="421"/>
      <c r="B10" s="421"/>
      <c r="C10" s="421"/>
      <c r="D10" s="421"/>
      <c r="E10" s="421"/>
      <c r="F10" s="421"/>
      <c r="G10" s="421"/>
      <c r="H10" s="421"/>
      <c r="I10" s="445">
        <v>6</v>
      </c>
      <c r="J10" s="446"/>
      <c r="K10" s="447"/>
      <c r="L10" s="447"/>
      <c r="M10" s="447"/>
      <c r="N10" s="447"/>
      <c r="O10" s="447"/>
      <c r="P10" s="447"/>
      <c r="Q10" s="447"/>
      <c r="R10" s="447"/>
      <c r="S10" s="447"/>
      <c r="T10" s="448"/>
      <c r="V10" s="449"/>
    </row>
    <row r="11" spans="1:52" x14ac:dyDescent="0.25">
      <c r="A11" s="421"/>
      <c r="B11" s="421"/>
      <c r="C11" s="421"/>
      <c r="D11" s="421"/>
      <c r="E11" s="421"/>
      <c r="F11" s="421"/>
      <c r="G11" s="421"/>
      <c r="H11" s="421"/>
      <c r="I11" s="445">
        <v>7</v>
      </c>
      <c r="J11" s="446"/>
      <c r="K11" s="447"/>
      <c r="L11" s="447"/>
      <c r="M11" s="447"/>
      <c r="N11" s="447"/>
      <c r="O11" s="447"/>
      <c r="P11" s="447"/>
      <c r="Q11" s="447"/>
      <c r="R11" s="447"/>
      <c r="S11" s="447"/>
      <c r="T11" s="448"/>
      <c r="V11" s="449"/>
    </row>
    <row r="12" spans="1:52" x14ac:dyDescent="0.25">
      <c r="A12" s="421"/>
      <c r="B12" s="421"/>
      <c r="C12" s="421"/>
      <c r="D12" s="421"/>
      <c r="E12" s="421"/>
      <c r="F12" s="421"/>
      <c r="G12" s="421"/>
      <c r="H12" s="421"/>
      <c r="I12" s="445">
        <v>8</v>
      </c>
      <c r="J12" s="446"/>
      <c r="K12" s="447"/>
      <c r="L12" s="447"/>
      <c r="M12" s="447"/>
      <c r="N12" s="447"/>
      <c r="O12" s="447"/>
      <c r="P12" s="447"/>
      <c r="Q12" s="447"/>
      <c r="R12" s="447"/>
      <c r="S12" s="447"/>
      <c r="T12" s="448"/>
      <c r="V12" s="449"/>
    </row>
    <row r="13" spans="1:52" x14ac:dyDescent="0.25">
      <c r="A13" s="421"/>
      <c r="B13" s="421"/>
      <c r="C13" s="421"/>
      <c r="D13" s="421"/>
      <c r="E13" s="421"/>
      <c r="F13" s="421"/>
      <c r="G13" s="421"/>
      <c r="H13" s="421"/>
      <c r="I13" s="445">
        <v>9</v>
      </c>
      <c r="J13" s="446"/>
      <c r="K13" s="447"/>
      <c r="L13" s="447"/>
      <c r="M13" s="447"/>
      <c r="N13" s="447"/>
      <c r="O13" s="447"/>
      <c r="P13" s="447"/>
      <c r="Q13" s="447"/>
      <c r="R13" s="447"/>
      <c r="S13" s="447"/>
      <c r="T13" s="448"/>
      <c r="V13" s="449"/>
    </row>
    <row r="14" spans="1:52" x14ac:dyDescent="0.25">
      <c r="A14" s="421"/>
      <c r="B14" s="421"/>
      <c r="C14" s="421"/>
      <c r="D14" s="421"/>
      <c r="E14" s="421"/>
      <c r="F14" s="421"/>
      <c r="G14" s="421"/>
      <c r="H14" s="421"/>
      <c r="I14" s="445">
        <v>10</v>
      </c>
      <c r="J14" s="446"/>
      <c r="K14" s="447"/>
      <c r="L14" s="447"/>
      <c r="M14" s="447"/>
      <c r="N14" s="447"/>
      <c r="O14" s="447"/>
      <c r="P14" s="447"/>
      <c r="Q14" s="447"/>
      <c r="R14" s="447"/>
      <c r="S14" s="447"/>
      <c r="T14" s="448"/>
      <c r="V14" s="449"/>
    </row>
    <row r="15" spans="1:52" x14ac:dyDescent="0.25">
      <c r="A15" s="421"/>
      <c r="B15" s="421"/>
      <c r="C15" s="421"/>
      <c r="D15" s="421"/>
      <c r="E15" s="421"/>
      <c r="F15" s="421"/>
      <c r="G15" s="421"/>
      <c r="H15" s="421"/>
      <c r="I15" s="445">
        <v>11</v>
      </c>
      <c r="J15" s="446"/>
      <c r="K15" s="447"/>
      <c r="L15" s="447"/>
      <c r="M15" s="447"/>
      <c r="N15" s="447"/>
      <c r="O15" s="447"/>
      <c r="P15" s="447"/>
      <c r="Q15" s="447"/>
      <c r="R15" s="447"/>
      <c r="S15" s="447"/>
      <c r="T15" s="448"/>
      <c r="V15" s="449"/>
    </row>
    <row r="16" spans="1:52" x14ac:dyDescent="0.25">
      <c r="A16" s="421"/>
      <c r="B16" s="421"/>
      <c r="C16" s="421"/>
      <c r="D16" s="421"/>
      <c r="E16" s="421"/>
      <c r="F16" s="421"/>
      <c r="G16" s="421"/>
      <c r="H16" s="421"/>
      <c r="I16" s="445">
        <v>12</v>
      </c>
      <c r="J16" s="446"/>
      <c r="K16" s="447"/>
      <c r="L16" s="447"/>
      <c r="M16" s="447"/>
      <c r="N16" s="447"/>
      <c r="O16" s="447"/>
      <c r="P16" s="447"/>
      <c r="Q16" s="447"/>
      <c r="R16" s="447"/>
      <c r="S16" s="447"/>
      <c r="T16" s="448"/>
      <c r="V16" s="449"/>
    </row>
    <row r="17" spans="1:24" x14ac:dyDescent="0.25">
      <c r="A17" s="421"/>
      <c r="B17" s="421"/>
      <c r="C17" s="421"/>
      <c r="D17" s="421"/>
      <c r="E17" s="421"/>
      <c r="F17" s="421"/>
      <c r="G17" s="421"/>
      <c r="H17" s="421"/>
      <c r="I17" s="445">
        <v>13</v>
      </c>
      <c r="J17" s="446"/>
      <c r="K17" s="447"/>
      <c r="L17" s="447"/>
      <c r="M17" s="447"/>
      <c r="N17" s="447"/>
      <c r="O17" s="447"/>
      <c r="P17" s="447"/>
      <c r="Q17" s="447"/>
      <c r="R17" s="447"/>
      <c r="S17" s="447"/>
      <c r="T17" s="448"/>
      <c r="V17" s="449"/>
    </row>
    <row r="18" spans="1:24" x14ac:dyDescent="0.25">
      <c r="A18" s="421"/>
      <c r="B18" s="421"/>
      <c r="C18" s="421"/>
      <c r="D18" s="421"/>
      <c r="E18" s="421"/>
      <c r="F18" s="421"/>
      <c r="G18" s="421"/>
      <c r="H18" s="421"/>
      <c r="I18" s="445">
        <v>14</v>
      </c>
      <c r="J18" s="446"/>
      <c r="K18" s="447"/>
      <c r="L18" s="447"/>
      <c r="M18" s="447"/>
      <c r="N18" s="447"/>
      <c r="O18" s="447"/>
      <c r="P18" s="447"/>
      <c r="Q18" s="447"/>
      <c r="R18" s="447"/>
      <c r="S18" s="447"/>
      <c r="T18" s="448"/>
      <c r="V18" s="449"/>
    </row>
    <row r="19" spans="1:24" x14ac:dyDescent="0.25">
      <c r="A19" s="421"/>
      <c r="B19" s="421"/>
      <c r="C19" s="421"/>
      <c r="D19" s="421"/>
      <c r="E19" s="421"/>
      <c r="F19" s="421"/>
      <c r="G19" s="421"/>
      <c r="H19" s="421"/>
      <c r="I19" s="445">
        <v>15</v>
      </c>
      <c r="J19" s="446"/>
      <c r="K19" s="447"/>
      <c r="L19" s="447"/>
      <c r="M19" s="447"/>
      <c r="N19" s="447"/>
      <c r="O19" s="447"/>
      <c r="P19" s="447"/>
      <c r="Q19" s="447"/>
      <c r="R19" s="447"/>
      <c r="S19" s="447"/>
      <c r="T19" s="448"/>
      <c r="V19" s="449"/>
    </row>
    <row r="20" spans="1:24" x14ac:dyDescent="0.25">
      <c r="A20" s="421"/>
      <c r="B20" s="421"/>
      <c r="C20" s="421"/>
      <c r="D20" s="421"/>
      <c r="E20" s="421"/>
      <c r="F20" s="421"/>
      <c r="G20" s="421"/>
      <c r="H20" s="421"/>
      <c r="I20" s="445">
        <v>16</v>
      </c>
      <c r="J20" s="446"/>
      <c r="K20" s="447"/>
      <c r="L20" s="447"/>
      <c r="M20" s="447"/>
      <c r="N20" s="447"/>
      <c r="O20" s="447"/>
      <c r="P20" s="447"/>
      <c r="Q20" s="447"/>
      <c r="R20" s="447"/>
      <c r="S20" s="447"/>
      <c r="T20" s="448"/>
      <c r="V20" s="449"/>
    </row>
    <row r="21" spans="1:24" x14ac:dyDescent="0.25">
      <c r="A21" s="421"/>
      <c r="B21" s="421"/>
      <c r="C21" s="421"/>
      <c r="D21" s="421"/>
      <c r="E21" s="421"/>
      <c r="F21" s="421"/>
      <c r="G21" s="421"/>
      <c r="H21" s="421"/>
      <c r="I21" s="445">
        <v>17</v>
      </c>
      <c r="J21" s="446"/>
      <c r="K21" s="447"/>
      <c r="L21" s="447"/>
      <c r="M21" s="447"/>
      <c r="N21" s="447"/>
      <c r="O21" s="447"/>
      <c r="P21" s="447"/>
      <c r="Q21" s="447"/>
      <c r="R21" s="447"/>
      <c r="S21" s="447"/>
      <c r="T21" s="448"/>
      <c r="V21" s="449"/>
    </row>
    <row r="22" spans="1:24" x14ac:dyDescent="0.25">
      <c r="A22" s="421"/>
      <c r="B22" s="421"/>
      <c r="C22" s="421"/>
      <c r="D22" s="421"/>
      <c r="E22" s="421"/>
      <c r="F22" s="421"/>
      <c r="G22" s="421"/>
      <c r="H22" s="452"/>
      <c r="I22" s="445">
        <v>18</v>
      </c>
      <c r="J22" s="446"/>
      <c r="K22" s="447"/>
      <c r="L22" s="447"/>
      <c r="M22" s="447"/>
      <c r="N22" s="447"/>
      <c r="O22" s="447"/>
      <c r="P22" s="447"/>
      <c r="Q22" s="447"/>
      <c r="R22" s="447"/>
      <c r="S22" s="447"/>
      <c r="T22" s="448"/>
      <c r="V22" s="449"/>
      <c r="X22" s="421"/>
    </row>
    <row r="23" spans="1:24" x14ac:dyDescent="0.25">
      <c r="A23" s="421"/>
      <c r="B23" s="421"/>
      <c r="C23" s="421"/>
      <c r="D23" s="421"/>
      <c r="E23" s="421"/>
      <c r="F23" s="421"/>
      <c r="G23" s="421"/>
      <c r="H23" s="421"/>
      <c r="I23" s="445">
        <v>19</v>
      </c>
      <c r="J23" s="446"/>
      <c r="K23" s="447"/>
      <c r="L23" s="447"/>
      <c r="M23" s="447"/>
      <c r="N23" s="447"/>
      <c r="O23" s="447"/>
      <c r="P23" s="447"/>
      <c r="Q23" s="447"/>
      <c r="R23" s="447"/>
      <c r="S23" s="447"/>
      <c r="T23" s="448"/>
      <c r="V23" s="449"/>
      <c r="X23" s="421"/>
    </row>
    <row r="24" spans="1:24" x14ac:dyDescent="0.25">
      <c r="A24" s="421"/>
      <c r="B24" s="421"/>
      <c r="C24" s="421"/>
      <c r="D24" s="421"/>
      <c r="E24" s="421"/>
      <c r="F24" s="421"/>
      <c r="G24" s="421"/>
      <c r="H24" s="421"/>
      <c r="I24" s="445">
        <v>20</v>
      </c>
      <c r="J24" s="446"/>
      <c r="K24" s="447"/>
      <c r="L24" s="447"/>
      <c r="M24" s="447"/>
      <c r="N24" s="447"/>
      <c r="O24" s="447"/>
      <c r="P24" s="447"/>
      <c r="Q24" s="447"/>
      <c r="R24" s="447"/>
      <c r="S24" s="447"/>
      <c r="T24" s="448"/>
      <c r="V24" s="449"/>
      <c r="X24" s="421"/>
    </row>
    <row r="25" spans="1:24" x14ac:dyDescent="0.25">
      <c r="A25" s="421"/>
      <c r="B25" s="421"/>
      <c r="C25" s="421"/>
      <c r="D25" s="421"/>
      <c r="E25" s="421"/>
      <c r="F25" s="421"/>
      <c r="G25" s="421"/>
      <c r="H25" s="421"/>
      <c r="I25" s="445">
        <v>21</v>
      </c>
      <c r="J25" s="446"/>
      <c r="K25" s="447"/>
      <c r="L25" s="447"/>
      <c r="M25" s="447"/>
      <c r="N25" s="447"/>
      <c r="O25" s="447"/>
      <c r="P25" s="447"/>
      <c r="Q25" s="447"/>
      <c r="R25" s="447"/>
      <c r="S25" s="447"/>
      <c r="T25" s="448"/>
      <c r="V25" s="449"/>
      <c r="X25" s="421"/>
    </row>
    <row r="26" spans="1:24" x14ac:dyDescent="0.25">
      <c r="I26" s="445">
        <v>22</v>
      </c>
      <c r="J26" s="446"/>
      <c r="K26" s="447"/>
      <c r="L26" s="447"/>
      <c r="M26" s="447"/>
      <c r="N26" s="447"/>
      <c r="O26" s="447"/>
      <c r="P26" s="447"/>
      <c r="Q26" s="447"/>
      <c r="R26" s="447"/>
      <c r="S26" s="447"/>
      <c r="T26" s="448"/>
      <c r="V26" s="449"/>
      <c r="X26" s="421"/>
    </row>
    <row r="27" spans="1:24" x14ac:dyDescent="0.25">
      <c r="I27" s="445">
        <v>23</v>
      </c>
      <c r="J27" s="446"/>
      <c r="K27" s="447"/>
      <c r="L27" s="447"/>
      <c r="M27" s="447"/>
      <c r="N27" s="447"/>
      <c r="O27" s="447"/>
      <c r="P27" s="447"/>
      <c r="Q27" s="447"/>
      <c r="R27" s="447"/>
      <c r="S27" s="447"/>
      <c r="T27" s="448"/>
      <c r="U27" s="452"/>
      <c r="V27" s="449"/>
      <c r="X27" s="421"/>
    </row>
    <row r="28" spans="1:24" x14ac:dyDescent="0.25">
      <c r="I28" s="445">
        <v>24</v>
      </c>
      <c r="J28" s="446"/>
      <c r="K28" s="447"/>
      <c r="L28" s="447"/>
      <c r="M28" s="447"/>
      <c r="N28" s="447"/>
      <c r="O28" s="447"/>
      <c r="P28" s="447"/>
      <c r="Q28" s="447"/>
      <c r="R28" s="447"/>
      <c r="S28" s="447"/>
      <c r="T28" s="448"/>
      <c r="U28" s="452"/>
      <c r="V28" s="449"/>
      <c r="X28" s="421"/>
    </row>
    <row r="29" spans="1:24" x14ac:dyDescent="0.25">
      <c r="I29" s="445">
        <v>25</v>
      </c>
      <c r="J29" s="446"/>
      <c r="K29" s="447"/>
      <c r="L29" s="447"/>
      <c r="M29" s="447"/>
      <c r="N29" s="447"/>
      <c r="O29" s="447"/>
      <c r="P29" s="447"/>
      <c r="Q29" s="447"/>
      <c r="R29" s="447"/>
      <c r="S29" s="447"/>
      <c r="T29" s="448"/>
      <c r="U29" s="452"/>
      <c r="V29" s="449"/>
      <c r="X29" s="421"/>
    </row>
    <row r="30" spans="1:24" x14ac:dyDescent="0.25">
      <c r="I30" s="445">
        <v>26</v>
      </c>
      <c r="J30" s="446"/>
      <c r="K30" s="447"/>
      <c r="L30" s="447"/>
      <c r="M30" s="447"/>
      <c r="N30" s="447"/>
      <c r="O30" s="447"/>
      <c r="P30" s="447"/>
      <c r="Q30" s="447"/>
      <c r="R30" s="447"/>
      <c r="S30" s="447"/>
      <c r="T30" s="448"/>
      <c r="U30" s="452"/>
      <c r="V30" s="449"/>
      <c r="X30" s="421"/>
    </row>
    <row r="31" spans="1:24" x14ac:dyDescent="0.25">
      <c r="I31" s="445">
        <v>27</v>
      </c>
      <c r="J31" s="446"/>
      <c r="K31" s="447"/>
      <c r="L31" s="447"/>
      <c r="M31" s="447"/>
      <c r="N31" s="447"/>
      <c r="O31" s="447"/>
      <c r="P31" s="447"/>
      <c r="Q31" s="447"/>
      <c r="R31" s="447"/>
      <c r="S31" s="447"/>
      <c r="T31" s="448"/>
      <c r="U31" s="452"/>
      <c r="V31" s="449"/>
    </row>
    <row r="32" spans="1:24" x14ac:dyDescent="0.25">
      <c r="I32" s="445">
        <v>28</v>
      </c>
      <c r="J32" s="446"/>
      <c r="K32" s="447"/>
      <c r="L32" s="447"/>
      <c r="M32" s="447"/>
      <c r="N32" s="447"/>
      <c r="O32" s="447"/>
      <c r="P32" s="447"/>
      <c r="Q32" s="447"/>
      <c r="R32" s="447"/>
      <c r="S32" s="447"/>
      <c r="T32" s="448"/>
      <c r="U32" s="452"/>
      <c r="V32" s="449"/>
    </row>
    <row r="33" spans="2:22" x14ac:dyDescent="0.25">
      <c r="I33" s="445">
        <v>29</v>
      </c>
      <c r="J33" s="446"/>
      <c r="K33" s="447"/>
      <c r="L33" s="447"/>
      <c r="M33" s="447"/>
      <c r="N33" s="447"/>
      <c r="O33" s="447"/>
      <c r="P33" s="447"/>
      <c r="Q33" s="447"/>
      <c r="R33" s="447"/>
      <c r="S33" s="447"/>
      <c r="T33" s="448"/>
      <c r="U33" s="452"/>
      <c r="V33" s="449"/>
    </row>
    <row r="34" spans="2:22" x14ac:dyDescent="0.25">
      <c r="I34" s="445">
        <v>30</v>
      </c>
      <c r="J34" s="446"/>
      <c r="K34" s="447"/>
      <c r="L34" s="447"/>
      <c r="M34" s="447"/>
      <c r="N34" s="447"/>
      <c r="O34" s="447"/>
      <c r="P34" s="447"/>
      <c r="Q34" s="447"/>
      <c r="R34" s="447"/>
      <c r="S34" s="447"/>
      <c r="T34" s="448"/>
      <c r="V34" s="449"/>
    </row>
    <row r="35" spans="2:22" ht="13" thickBot="1" x14ac:dyDescent="0.3">
      <c r="I35" s="445">
        <v>31</v>
      </c>
      <c r="J35" s="446"/>
      <c r="K35" s="447"/>
      <c r="L35" s="447"/>
      <c r="M35" s="447"/>
      <c r="N35" s="447"/>
      <c r="O35" s="447"/>
      <c r="P35" s="447"/>
      <c r="Q35" s="447"/>
      <c r="R35" s="447"/>
      <c r="S35" s="447"/>
      <c r="T35" s="448"/>
      <c r="V35" s="449"/>
    </row>
    <row r="36" spans="2:22" x14ac:dyDescent="0.25">
      <c r="B36" s="421"/>
      <c r="C36" s="421"/>
      <c r="D36" s="453" t="s">
        <v>123</v>
      </c>
      <c r="E36" s="454">
        <f>MAX(J5:T44)</f>
        <v>6.2351614092416376</v>
      </c>
      <c r="I36" s="445">
        <v>32</v>
      </c>
      <c r="J36" s="446"/>
      <c r="K36" s="447"/>
      <c r="L36" s="447"/>
      <c r="M36" s="447"/>
      <c r="N36" s="447"/>
      <c r="O36" s="447"/>
      <c r="P36" s="447"/>
      <c r="Q36" s="447"/>
      <c r="R36" s="447"/>
      <c r="S36" s="447"/>
      <c r="T36" s="448"/>
      <c r="V36" s="449"/>
    </row>
    <row r="37" spans="2:22" ht="13" thickBot="1" x14ac:dyDescent="0.3">
      <c r="D37" s="455" t="s">
        <v>124</v>
      </c>
      <c r="E37" s="456">
        <f>MIN(J5:T44)</f>
        <v>0</v>
      </c>
      <c r="I37" s="445">
        <v>33</v>
      </c>
      <c r="J37" s="446"/>
      <c r="K37" s="447"/>
      <c r="L37" s="447"/>
      <c r="M37" s="447"/>
      <c r="N37" s="447"/>
      <c r="O37" s="447"/>
      <c r="P37" s="447"/>
      <c r="Q37" s="447"/>
      <c r="R37" s="447"/>
      <c r="S37" s="447"/>
      <c r="T37" s="448"/>
      <c r="V37" s="449"/>
    </row>
    <row r="38" spans="2:22" x14ac:dyDescent="0.25">
      <c r="I38" s="445">
        <v>34</v>
      </c>
      <c r="J38" s="446"/>
      <c r="K38" s="447"/>
      <c r="L38" s="447"/>
      <c r="M38" s="447"/>
      <c r="N38" s="447"/>
      <c r="O38" s="447"/>
      <c r="P38" s="447"/>
      <c r="Q38" s="447"/>
      <c r="R38" s="447"/>
      <c r="S38" s="447"/>
      <c r="T38" s="448"/>
      <c r="V38" s="449"/>
    </row>
    <row r="39" spans="2:22" x14ac:dyDescent="0.25">
      <c r="I39" s="445">
        <v>35</v>
      </c>
      <c r="J39" s="446"/>
      <c r="K39" s="447"/>
      <c r="L39" s="447"/>
      <c r="M39" s="447"/>
      <c r="N39" s="447"/>
      <c r="O39" s="447"/>
      <c r="P39" s="447"/>
      <c r="Q39" s="447"/>
      <c r="R39" s="447"/>
      <c r="S39" s="447"/>
      <c r="T39" s="448"/>
      <c r="V39" s="449"/>
    </row>
    <row r="40" spans="2:22" x14ac:dyDescent="0.25">
      <c r="I40" s="445">
        <v>36</v>
      </c>
      <c r="J40" s="446"/>
      <c r="K40" s="447"/>
      <c r="L40" s="447"/>
      <c r="M40" s="447"/>
      <c r="N40" s="447"/>
      <c r="O40" s="447"/>
      <c r="P40" s="447"/>
      <c r="Q40" s="447"/>
      <c r="R40" s="447"/>
      <c r="S40" s="447"/>
      <c r="T40" s="448"/>
      <c r="V40" s="449"/>
    </row>
    <row r="41" spans="2:22" x14ac:dyDescent="0.25">
      <c r="I41" s="445">
        <v>37</v>
      </c>
      <c r="J41" s="446"/>
      <c r="K41" s="447"/>
      <c r="L41" s="447"/>
      <c r="M41" s="447"/>
      <c r="N41" s="447"/>
      <c r="O41" s="447"/>
      <c r="P41" s="447"/>
      <c r="Q41" s="447"/>
      <c r="R41" s="447"/>
      <c r="S41" s="447"/>
      <c r="T41" s="448"/>
      <c r="V41" s="449"/>
    </row>
    <row r="42" spans="2:22" x14ac:dyDescent="0.25">
      <c r="I42" s="445">
        <v>38</v>
      </c>
      <c r="J42" s="446"/>
      <c r="K42" s="447"/>
      <c r="L42" s="447"/>
      <c r="M42" s="447"/>
      <c r="N42" s="447"/>
      <c r="O42" s="447"/>
      <c r="P42" s="447"/>
      <c r="Q42" s="447"/>
      <c r="R42" s="447"/>
      <c r="S42" s="447"/>
      <c r="T42" s="448"/>
      <c r="V42" s="449"/>
    </row>
    <row r="43" spans="2:22" x14ac:dyDescent="0.25">
      <c r="I43" s="445">
        <v>39</v>
      </c>
      <c r="J43" s="446"/>
      <c r="K43" s="447"/>
      <c r="L43" s="447"/>
      <c r="M43" s="447"/>
      <c r="N43" s="447"/>
      <c r="O43" s="447"/>
      <c r="P43" s="447"/>
      <c r="Q43" s="447"/>
      <c r="R43" s="447"/>
      <c r="S43" s="447"/>
      <c r="T43" s="448"/>
      <c r="V43" s="449"/>
    </row>
    <row r="44" spans="2:22" ht="13" thickBot="1" x14ac:dyDescent="0.3">
      <c r="I44" s="457">
        <v>40</v>
      </c>
      <c r="J44" s="458"/>
      <c r="K44" s="459"/>
      <c r="L44" s="459"/>
      <c r="M44" s="459"/>
      <c r="N44" s="459"/>
      <c r="O44" s="459"/>
      <c r="P44" s="459"/>
      <c r="Q44" s="459"/>
      <c r="R44" s="459"/>
      <c r="S44" s="459"/>
      <c r="T44" s="460"/>
      <c r="V44" s="461"/>
    </row>
    <row r="45" spans="2:22" x14ac:dyDescent="0.25">
      <c r="I45" s="452"/>
    </row>
    <row r="46" spans="2:22" x14ac:dyDescent="0.25">
      <c r="I46" s="452"/>
    </row>
    <row r="47" spans="2:22" x14ac:dyDescent="0.25">
      <c r="I47" s="452"/>
    </row>
    <row r="73" spans="1:33" x14ac:dyDescent="0.25">
      <c r="A73" s="452"/>
      <c r="B73" s="452"/>
      <c r="C73" s="452"/>
      <c r="D73" s="452"/>
      <c r="E73" s="452"/>
      <c r="F73" s="452"/>
      <c r="G73" s="452"/>
      <c r="H73" s="452"/>
      <c r="I73" s="452"/>
      <c r="J73" s="452"/>
      <c r="K73" s="452"/>
      <c r="L73" s="452"/>
      <c r="M73" s="452"/>
      <c r="N73" s="452"/>
      <c r="O73" s="452"/>
      <c r="P73" s="452"/>
      <c r="Q73" s="452"/>
      <c r="R73" s="452"/>
      <c r="S73" s="452"/>
      <c r="T73" s="452"/>
      <c r="U73" s="452"/>
      <c r="V73" s="462"/>
      <c r="W73" s="452"/>
      <c r="X73" s="452"/>
      <c r="Y73" s="452"/>
      <c r="Z73" s="452"/>
      <c r="AA73" s="452"/>
      <c r="AB73" s="452"/>
      <c r="AC73" s="452"/>
      <c r="AD73" s="452"/>
      <c r="AE73" s="452"/>
      <c r="AF73" s="452"/>
      <c r="AG73" s="452"/>
    </row>
    <row r="74" spans="1:33" x14ac:dyDescent="0.25">
      <c r="A74" s="452"/>
      <c r="B74" s="452"/>
      <c r="C74" s="452"/>
      <c r="D74" s="452"/>
      <c r="E74" s="452"/>
      <c r="F74" s="452"/>
      <c r="G74" s="452"/>
      <c r="H74" s="452"/>
      <c r="I74" s="452"/>
      <c r="J74" s="452"/>
      <c r="K74" s="452"/>
      <c r="L74" s="452"/>
      <c r="M74" s="452"/>
      <c r="N74" s="452"/>
      <c r="O74" s="452"/>
      <c r="P74" s="452"/>
      <c r="Q74" s="452"/>
      <c r="R74" s="452"/>
      <c r="S74" s="452"/>
      <c r="T74" s="452"/>
      <c r="U74" s="452"/>
      <c r="V74" s="462"/>
      <c r="W74" s="452"/>
      <c r="X74" s="452"/>
      <c r="Y74" s="452"/>
      <c r="Z74" s="452"/>
      <c r="AA74" s="452"/>
      <c r="AB74" s="452"/>
      <c r="AC74" s="452"/>
      <c r="AD74" s="452"/>
      <c r="AE74" s="452"/>
      <c r="AF74" s="452"/>
      <c r="AG74" s="452"/>
    </row>
    <row r="75" spans="1:33" x14ac:dyDescent="0.25">
      <c r="A75" s="452"/>
      <c r="B75" s="452"/>
      <c r="C75" s="452"/>
      <c r="D75" s="452"/>
      <c r="E75" s="452"/>
      <c r="F75" s="452"/>
      <c r="G75" s="452"/>
      <c r="H75" s="452"/>
      <c r="I75" s="452"/>
      <c r="J75" s="452"/>
      <c r="K75" s="452"/>
      <c r="L75" s="452"/>
      <c r="M75" s="452"/>
      <c r="N75" s="452"/>
      <c r="O75" s="452"/>
      <c r="P75" s="452"/>
      <c r="Q75" s="452"/>
      <c r="R75" s="452"/>
      <c r="S75" s="452"/>
      <c r="T75" s="452"/>
      <c r="U75" s="452"/>
      <c r="V75" s="462"/>
      <c r="W75" s="452"/>
      <c r="X75" s="452"/>
      <c r="Y75" s="452"/>
      <c r="Z75" s="452"/>
      <c r="AA75" s="452"/>
      <c r="AB75" s="452"/>
      <c r="AC75" s="452"/>
      <c r="AD75" s="452"/>
      <c r="AE75" s="452"/>
      <c r="AF75" s="452"/>
      <c r="AG75" s="452"/>
    </row>
    <row r="76" spans="1:33" x14ac:dyDescent="0.25">
      <c r="A76" s="452"/>
      <c r="B76" s="452"/>
      <c r="C76" s="452"/>
      <c r="D76" s="452"/>
      <c r="E76" s="452"/>
      <c r="F76" s="452"/>
      <c r="G76" s="452"/>
      <c r="H76" s="452"/>
      <c r="I76" s="452"/>
      <c r="J76" s="452"/>
      <c r="K76" s="452"/>
      <c r="L76" s="452"/>
      <c r="M76" s="452"/>
      <c r="N76" s="452"/>
      <c r="O76" s="452"/>
      <c r="P76" s="452"/>
      <c r="Q76" s="452"/>
      <c r="R76" s="452"/>
      <c r="S76" s="452"/>
      <c r="T76" s="452"/>
      <c r="U76" s="452"/>
      <c r="V76" s="462"/>
      <c r="W76" s="452"/>
      <c r="X76" s="452"/>
      <c r="Y76" s="452"/>
      <c r="Z76" s="452"/>
      <c r="AA76" s="452"/>
      <c r="AB76" s="452"/>
      <c r="AC76" s="452"/>
      <c r="AD76" s="452"/>
      <c r="AE76" s="452"/>
      <c r="AF76" s="452"/>
      <c r="AG76" s="452"/>
    </row>
    <row r="77" spans="1:33" x14ac:dyDescent="0.25">
      <c r="A77" s="452"/>
      <c r="B77" s="452"/>
      <c r="C77" s="452"/>
      <c r="D77" s="452"/>
      <c r="E77" s="452"/>
      <c r="F77" s="452"/>
      <c r="G77" s="452"/>
      <c r="H77" s="452"/>
      <c r="I77" s="452"/>
      <c r="J77" s="452"/>
      <c r="K77" s="452"/>
      <c r="L77" s="452"/>
      <c r="M77" s="452"/>
      <c r="N77" s="452"/>
      <c r="O77" s="452"/>
      <c r="P77" s="452"/>
      <c r="Q77" s="452"/>
      <c r="R77" s="452"/>
      <c r="S77" s="452"/>
      <c r="T77" s="452"/>
      <c r="U77" s="452"/>
      <c r="V77" s="462"/>
      <c r="W77" s="452"/>
      <c r="X77" s="452"/>
      <c r="Y77" s="452"/>
      <c r="Z77" s="452"/>
      <c r="AA77" s="452"/>
      <c r="AB77" s="452"/>
      <c r="AC77" s="452"/>
      <c r="AD77" s="452"/>
      <c r="AE77" s="452"/>
      <c r="AF77" s="452"/>
      <c r="AG77" s="452"/>
    </row>
    <row r="78" spans="1:33" x14ac:dyDescent="0.25">
      <c r="A78" s="452"/>
      <c r="B78" s="452"/>
      <c r="C78" s="452"/>
      <c r="D78" s="452"/>
      <c r="E78" s="452"/>
      <c r="F78" s="452"/>
      <c r="G78" s="452"/>
      <c r="H78" s="452"/>
      <c r="I78" s="452"/>
      <c r="J78" s="452"/>
      <c r="K78" s="452"/>
      <c r="L78" s="452"/>
      <c r="M78" s="452"/>
      <c r="N78" s="452"/>
      <c r="O78" s="452"/>
      <c r="P78" s="452"/>
      <c r="Q78" s="452"/>
      <c r="R78" s="452"/>
      <c r="S78" s="452"/>
      <c r="T78" s="452"/>
      <c r="U78" s="452"/>
      <c r="V78" s="462"/>
      <c r="W78" s="452"/>
      <c r="X78" s="452"/>
      <c r="Y78" s="452"/>
      <c r="Z78" s="452"/>
      <c r="AA78" s="452"/>
      <c r="AB78" s="452"/>
      <c r="AC78" s="452"/>
      <c r="AD78" s="452"/>
      <c r="AE78" s="452"/>
      <c r="AF78" s="452"/>
      <c r="AG78" s="452"/>
    </row>
    <row r="79" spans="1:33" x14ac:dyDescent="0.25">
      <c r="A79" s="452"/>
      <c r="B79" s="452"/>
      <c r="C79" s="452"/>
      <c r="D79" s="452"/>
      <c r="E79" s="452"/>
      <c r="F79" s="452"/>
      <c r="G79" s="452"/>
      <c r="H79" s="452"/>
      <c r="I79" s="452"/>
      <c r="J79" s="452"/>
      <c r="K79" s="452"/>
      <c r="L79" s="452"/>
      <c r="M79" s="452"/>
      <c r="N79" s="452"/>
      <c r="O79" s="452"/>
      <c r="P79" s="452"/>
      <c r="Q79" s="452"/>
      <c r="R79" s="452"/>
      <c r="S79" s="452"/>
      <c r="T79" s="452"/>
      <c r="U79" s="452"/>
      <c r="V79" s="462"/>
      <c r="W79" s="452"/>
      <c r="X79" s="452"/>
      <c r="Y79" s="452"/>
      <c r="Z79" s="452"/>
      <c r="AA79" s="452"/>
      <c r="AB79" s="452"/>
      <c r="AC79" s="452"/>
      <c r="AD79" s="452"/>
      <c r="AE79" s="452"/>
      <c r="AF79" s="452"/>
      <c r="AG79" s="452"/>
    </row>
    <row r="80" spans="1:33" x14ac:dyDescent="0.25">
      <c r="A80" s="452"/>
      <c r="B80" s="452"/>
      <c r="C80" s="452"/>
      <c r="D80" s="452"/>
      <c r="E80" s="452"/>
      <c r="F80" s="452"/>
      <c r="G80" s="452"/>
      <c r="H80" s="452"/>
      <c r="I80" s="452"/>
      <c r="J80" s="452"/>
      <c r="K80" s="452"/>
      <c r="L80" s="452"/>
      <c r="M80" s="452"/>
      <c r="N80" s="452"/>
      <c r="O80" s="452"/>
      <c r="P80" s="452"/>
      <c r="Q80" s="452"/>
      <c r="R80" s="452"/>
      <c r="S80" s="452"/>
      <c r="T80" s="452"/>
      <c r="U80" s="452"/>
      <c r="V80" s="462"/>
      <c r="W80" s="452"/>
      <c r="X80" s="452"/>
      <c r="Y80" s="452"/>
      <c r="Z80" s="452"/>
      <c r="AA80" s="452"/>
      <c r="AB80" s="452"/>
      <c r="AC80" s="452"/>
      <c r="AD80" s="452"/>
      <c r="AE80" s="452"/>
      <c r="AF80" s="452"/>
      <c r="AG80" s="452"/>
    </row>
    <row r="81" spans="1:33" x14ac:dyDescent="0.25">
      <c r="A81" s="452"/>
      <c r="B81" s="452"/>
      <c r="C81" s="452"/>
      <c r="D81" s="452"/>
      <c r="E81" s="452"/>
      <c r="F81" s="452"/>
      <c r="G81" s="452"/>
      <c r="H81" s="452"/>
      <c r="I81" s="452"/>
      <c r="J81" s="452"/>
      <c r="K81" s="452"/>
      <c r="L81" s="452"/>
      <c r="M81" s="452"/>
      <c r="N81" s="452"/>
      <c r="O81" s="452"/>
      <c r="P81" s="452"/>
      <c r="Q81" s="452"/>
      <c r="R81" s="452"/>
      <c r="S81" s="452"/>
      <c r="T81" s="452"/>
      <c r="U81" s="452"/>
      <c r="V81" s="462"/>
      <c r="W81" s="452"/>
      <c r="X81" s="452"/>
      <c r="Y81" s="452"/>
      <c r="Z81" s="452"/>
      <c r="AA81" s="452"/>
      <c r="AB81" s="452"/>
      <c r="AC81" s="452"/>
      <c r="AD81" s="452"/>
      <c r="AE81" s="452"/>
      <c r="AF81" s="452"/>
      <c r="AG81" s="452"/>
    </row>
    <row r="82" spans="1:33" x14ac:dyDescent="0.25">
      <c r="A82" s="452"/>
      <c r="B82" s="452"/>
      <c r="C82" s="452"/>
      <c r="D82" s="452"/>
      <c r="E82" s="452"/>
      <c r="F82" s="452"/>
      <c r="G82" s="452"/>
      <c r="H82" s="452"/>
      <c r="I82" s="452"/>
      <c r="J82" s="452"/>
      <c r="K82" s="452"/>
      <c r="L82" s="452"/>
      <c r="M82" s="452"/>
      <c r="N82" s="452"/>
      <c r="O82" s="452"/>
      <c r="P82" s="452"/>
      <c r="Q82" s="452"/>
      <c r="R82" s="452"/>
      <c r="S82" s="452"/>
      <c r="T82" s="452"/>
      <c r="U82" s="452"/>
      <c r="V82" s="462"/>
      <c r="W82" s="452"/>
      <c r="X82" s="452"/>
      <c r="Y82" s="452"/>
      <c r="Z82" s="452"/>
      <c r="AA82" s="452"/>
      <c r="AB82" s="452"/>
      <c r="AC82" s="452"/>
      <c r="AD82" s="452"/>
      <c r="AE82" s="452"/>
      <c r="AF82" s="452"/>
      <c r="AG82" s="452"/>
    </row>
    <row r="83" spans="1:33" x14ac:dyDescent="0.25">
      <c r="A83" s="452"/>
      <c r="B83" s="452"/>
      <c r="C83" s="452"/>
      <c r="D83" s="452"/>
      <c r="E83" s="452"/>
      <c r="F83" s="452"/>
      <c r="G83" s="452"/>
      <c r="H83" s="452"/>
      <c r="I83" s="452"/>
      <c r="J83" s="452"/>
      <c r="K83" s="452"/>
      <c r="L83" s="452"/>
      <c r="M83" s="452"/>
      <c r="N83" s="452"/>
      <c r="O83" s="452"/>
      <c r="P83" s="452"/>
      <c r="Q83" s="452"/>
      <c r="R83" s="452"/>
      <c r="S83" s="452"/>
      <c r="T83" s="452"/>
      <c r="U83" s="452"/>
      <c r="V83" s="462"/>
      <c r="W83" s="452"/>
      <c r="X83" s="452"/>
      <c r="Y83" s="452"/>
      <c r="Z83" s="452"/>
      <c r="AA83" s="452"/>
      <c r="AB83" s="452"/>
      <c r="AC83" s="452"/>
      <c r="AD83" s="452"/>
      <c r="AE83" s="452"/>
      <c r="AF83" s="452"/>
      <c r="AG83" s="452"/>
    </row>
    <row r="84" spans="1:33" x14ac:dyDescent="0.25">
      <c r="A84" s="452"/>
      <c r="B84" s="452"/>
      <c r="C84" s="452"/>
      <c r="D84" s="452"/>
      <c r="E84" s="452"/>
      <c r="F84" s="452"/>
      <c r="G84" s="452"/>
      <c r="H84" s="452"/>
      <c r="I84" s="452"/>
      <c r="J84" s="452"/>
      <c r="K84" s="452"/>
      <c r="L84" s="452"/>
      <c r="M84" s="452"/>
      <c r="N84" s="452"/>
      <c r="O84" s="452"/>
      <c r="P84" s="452"/>
      <c r="Q84" s="452"/>
      <c r="R84" s="452"/>
      <c r="S84" s="452"/>
      <c r="T84" s="452"/>
      <c r="U84" s="452"/>
      <c r="V84" s="462"/>
      <c r="W84" s="452"/>
      <c r="X84" s="452"/>
      <c r="Y84" s="452"/>
      <c r="Z84" s="452"/>
      <c r="AA84" s="452"/>
      <c r="AB84" s="452"/>
      <c r="AC84" s="452"/>
      <c r="AD84" s="452"/>
      <c r="AE84" s="452"/>
      <c r="AF84" s="452"/>
      <c r="AG84" s="452"/>
    </row>
    <row r="85" spans="1:33" x14ac:dyDescent="0.25">
      <c r="A85" s="452"/>
      <c r="B85" s="452"/>
      <c r="C85" s="452"/>
      <c r="D85" s="452"/>
      <c r="E85" s="452"/>
      <c r="F85" s="452"/>
      <c r="G85" s="452"/>
      <c r="H85" s="452"/>
      <c r="I85" s="452"/>
      <c r="J85" s="452"/>
      <c r="K85" s="452"/>
      <c r="L85" s="452"/>
      <c r="M85" s="452"/>
      <c r="N85" s="452"/>
      <c r="O85" s="452"/>
      <c r="P85" s="452"/>
      <c r="Q85" s="452"/>
      <c r="R85" s="452"/>
      <c r="S85" s="452"/>
      <c r="T85" s="452"/>
      <c r="U85" s="452"/>
      <c r="V85" s="462"/>
      <c r="W85" s="452"/>
      <c r="X85" s="452"/>
      <c r="Y85" s="452"/>
      <c r="Z85" s="452"/>
      <c r="AA85" s="452"/>
      <c r="AB85" s="452"/>
      <c r="AC85" s="452"/>
      <c r="AD85" s="452"/>
      <c r="AE85" s="452"/>
      <c r="AF85" s="452"/>
      <c r="AG85" s="452"/>
    </row>
    <row r="86" spans="1:33" x14ac:dyDescent="0.25">
      <c r="A86" s="452"/>
      <c r="B86" s="452"/>
      <c r="C86" s="452"/>
      <c r="D86" s="452"/>
      <c r="E86" s="452"/>
      <c r="F86" s="452"/>
      <c r="G86" s="452"/>
      <c r="H86" s="452"/>
      <c r="I86" s="452"/>
      <c r="J86" s="452"/>
      <c r="K86" s="452"/>
      <c r="L86" s="452"/>
      <c r="M86" s="452"/>
      <c r="N86" s="452"/>
      <c r="O86" s="452"/>
      <c r="P86" s="452"/>
      <c r="Q86" s="452"/>
      <c r="R86" s="452"/>
      <c r="S86" s="452"/>
      <c r="T86" s="452"/>
      <c r="U86" s="452"/>
      <c r="V86" s="462"/>
      <c r="W86" s="452"/>
      <c r="X86" s="452"/>
      <c r="Y86" s="452"/>
      <c r="Z86" s="452"/>
      <c r="AA86" s="452"/>
      <c r="AB86" s="452"/>
      <c r="AC86" s="452"/>
      <c r="AD86" s="452"/>
      <c r="AE86" s="452"/>
      <c r="AF86" s="452"/>
      <c r="AG86" s="452"/>
    </row>
    <row r="87" spans="1:33" x14ac:dyDescent="0.25">
      <c r="A87" s="452"/>
      <c r="B87" s="452"/>
      <c r="C87" s="452"/>
      <c r="D87" s="452"/>
      <c r="E87" s="452"/>
      <c r="F87" s="452"/>
      <c r="G87" s="452"/>
      <c r="H87" s="452"/>
      <c r="I87" s="452"/>
      <c r="J87" s="452"/>
      <c r="K87" s="452"/>
      <c r="L87" s="452"/>
      <c r="M87" s="452"/>
      <c r="N87" s="452"/>
      <c r="O87" s="452"/>
      <c r="P87" s="452"/>
      <c r="Q87" s="452"/>
      <c r="R87" s="452"/>
      <c r="S87" s="452"/>
      <c r="T87" s="452"/>
      <c r="U87" s="452"/>
      <c r="V87" s="462"/>
      <c r="W87" s="452"/>
      <c r="X87" s="452"/>
      <c r="Y87" s="452"/>
      <c r="Z87" s="452"/>
      <c r="AA87" s="452"/>
      <c r="AB87" s="452"/>
      <c r="AC87" s="452"/>
      <c r="AD87" s="452"/>
      <c r="AE87" s="452"/>
      <c r="AF87" s="452"/>
      <c r="AG87" s="452"/>
    </row>
    <row r="88" spans="1:33" x14ac:dyDescent="0.25">
      <c r="A88" s="452"/>
      <c r="B88" s="452"/>
      <c r="C88" s="452"/>
      <c r="D88" s="452"/>
      <c r="E88" s="452"/>
      <c r="F88" s="452"/>
      <c r="G88" s="452"/>
      <c r="H88" s="452"/>
      <c r="I88" s="452"/>
      <c r="J88" s="452"/>
      <c r="K88" s="452"/>
      <c r="L88" s="452"/>
      <c r="M88" s="452"/>
      <c r="N88" s="452"/>
      <c r="O88" s="452"/>
      <c r="P88" s="452"/>
      <c r="Q88" s="452"/>
      <c r="R88" s="452"/>
      <c r="S88" s="452"/>
      <c r="T88" s="452"/>
      <c r="U88" s="452"/>
      <c r="V88" s="462"/>
      <c r="W88" s="452"/>
      <c r="X88" s="452"/>
      <c r="Y88" s="452"/>
      <c r="Z88" s="452"/>
      <c r="AA88" s="452"/>
      <c r="AB88" s="452"/>
      <c r="AC88" s="452"/>
      <c r="AD88" s="452"/>
      <c r="AE88" s="452"/>
      <c r="AF88" s="452"/>
      <c r="AG88" s="452"/>
    </row>
    <row r="89" spans="1:33" x14ac:dyDescent="0.25">
      <c r="A89" s="452"/>
      <c r="B89" s="452"/>
      <c r="C89" s="452"/>
      <c r="D89" s="452"/>
      <c r="E89" s="452"/>
      <c r="F89" s="452"/>
      <c r="G89" s="452"/>
      <c r="H89" s="452"/>
      <c r="I89" s="452"/>
      <c r="J89" s="452"/>
      <c r="K89" s="452"/>
      <c r="L89" s="452"/>
      <c r="M89" s="452"/>
      <c r="N89" s="452"/>
      <c r="O89" s="452"/>
      <c r="P89" s="452"/>
      <c r="Q89" s="452"/>
      <c r="R89" s="452"/>
      <c r="S89" s="452"/>
      <c r="T89" s="452"/>
      <c r="U89" s="452"/>
      <c r="V89" s="462"/>
      <c r="W89" s="452"/>
      <c r="X89" s="452"/>
      <c r="Y89" s="452"/>
      <c r="Z89" s="452"/>
      <c r="AA89" s="452"/>
      <c r="AB89" s="452"/>
      <c r="AC89" s="452"/>
      <c r="AD89" s="452"/>
      <c r="AE89" s="452"/>
      <c r="AF89" s="452"/>
      <c r="AG89" s="452"/>
    </row>
    <row r="90" spans="1:33" x14ac:dyDescent="0.25">
      <c r="A90" s="452"/>
      <c r="B90" s="452"/>
      <c r="C90" s="452"/>
      <c r="D90" s="452"/>
      <c r="E90" s="452"/>
      <c r="F90" s="452"/>
      <c r="G90" s="452"/>
      <c r="H90" s="452"/>
      <c r="I90" s="452"/>
      <c r="J90" s="452"/>
      <c r="K90" s="452"/>
      <c r="L90" s="452"/>
      <c r="M90" s="452"/>
      <c r="N90" s="452"/>
      <c r="O90" s="452"/>
      <c r="P90" s="452"/>
      <c r="Q90" s="452"/>
      <c r="R90" s="452"/>
      <c r="S90" s="452"/>
      <c r="T90" s="452"/>
      <c r="U90" s="452"/>
      <c r="V90" s="462"/>
      <c r="W90" s="452"/>
      <c r="X90" s="452"/>
      <c r="Y90" s="452"/>
      <c r="Z90" s="452"/>
      <c r="AA90" s="452"/>
      <c r="AB90" s="452"/>
      <c r="AC90" s="452"/>
      <c r="AD90" s="452"/>
      <c r="AE90" s="452"/>
      <c r="AF90" s="452"/>
      <c r="AG90" s="452"/>
    </row>
    <row r="91" spans="1:33" x14ac:dyDescent="0.25">
      <c r="A91" s="452"/>
      <c r="B91" s="452"/>
      <c r="C91" s="452"/>
      <c r="D91" s="452"/>
      <c r="E91" s="452"/>
      <c r="F91" s="452"/>
      <c r="G91" s="452"/>
      <c r="H91" s="452"/>
      <c r="I91" s="452"/>
      <c r="J91" s="452"/>
      <c r="K91" s="452"/>
      <c r="L91" s="452"/>
      <c r="M91" s="452"/>
      <c r="N91" s="452"/>
      <c r="O91" s="452"/>
      <c r="P91" s="452"/>
      <c r="Q91" s="452"/>
      <c r="R91" s="452"/>
      <c r="S91" s="452"/>
      <c r="T91" s="452"/>
      <c r="U91" s="452"/>
      <c r="V91" s="462"/>
      <c r="W91" s="452"/>
      <c r="X91" s="452"/>
      <c r="Y91" s="452"/>
      <c r="Z91" s="452"/>
      <c r="AA91" s="452"/>
      <c r="AB91" s="452"/>
      <c r="AC91" s="452"/>
      <c r="AD91" s="452"/>
      <c r="AE91" s="452"/>
      <c r="AF91" s="452"/>
      <c r="AG91" s="452"/>
    </row>
    <row r="92" spans="1:33" x14ac:dyDescent="0.25">
      <c r="A92" s="452"/>
      <c r="B92" s="452"/>
      <c r="C92" s="452"/>
      <c r="D92" s="452"/>
      <c r="E92" s="452"/>
      <c r="F92" s="452"/>
      <c r="G92" s="452"/>
      <c r="H92" s="452"/>
      <c r="I92" s="452"/>
      <c r="J92" s="452"/>
      <c r="K92" s="452"/>
      <c r="L92" s="452"/>
      <c r="M92" s="452"/>
      <c r="N92" s="452"/>
      <c r="O92" s="452"/>
      <c r="P92" s="452"/>
      <c r="Q92" s="452"/>
      <c r="R92" s="452"/>
      <c r="S92" s="452"/>
      <c r="T92" s="452"/>
      <c r="U92" s="452"/>
      <c r="V92" s="462"/>
      <c r="W92" s="452"/>
      <c r="X92" s="452"/>
      <c r="Y92" s="452"/>
      <c r="Z92" s="452"/>
      <c r="AA92" s="452"/>
      <c r="AB92" s="452"/>
      <c r="AC92" s="452"/>
      <c r="AD92" s="452"/>
      <c r="AE92" s="452"/>
      <c r="AF92" s="452"/>
      <c r="AG92" s="452"/>
    </row>
    <row r="93" spans="1:33" x14ac:dyDescent="0.25">
      <c r="A93" s="452"/>
      <c r="B93" s="452"/>
      <c r="C93" s="452"/>
      <c r="D93" s="452"/>
      <c r="E93" s="452"/>
      <c r="F93" s="452"/>
      <c r="G93" s="452"/>
      <c r="H93" s="452"/>
      <c r="I93" s="452"/>
      <c r="J93" s="452"/>
      <c r="K93" s="452"/>
      <c r="L93" s="452"/>
      <c r="M93" s="452"/>
      <c r="N93" s="452"/>
      <c r="O93" s="452"/>
      <c r="P93" s="452"/>
      <c r="Q93" s="452"/>
      <c r="R93" s="452"/>
      <c r="S93" s="452"/>
      <c r="T93" s="452"/>
      <c r="U93" s="452"/>
      <c r="V93" s="462"/>
      <c r="W93" s="452"/>
      <c r="X93" s="452"/>
      <c r="Y93" s="452"/>
      <c r="Z93" s="452"/>
      <c r="AA93" s="452"/>
      <c r="AB93" s="452"/>
      <c r="AC93" s="452"/>
      <c r="AD93" s="452"/>
      <c r="AE93" s="452"/>
      <c r="AF93" s="452"/>
      <c r="AG93" s="452"/>
    </row>
    <row r="94" spans="1:33" x14ac:dyDescent="0.25">
      <c r="A94" s="452"/>
      <c r="B94" s="452"/>
      <c r="C94" s="452"/>
      <c r="D94" s="452"/>
      <c r="E94" s="452"/>
      <c r="F94" s="452"/>
      <c r="G94" s="452"/>
      <c r="H94" s="452"/>
      <c r="I94" s="452"/>
      <c r="J94" s="452"/>
      <c r="K94" s="452"/>
      <c r="L94" s="452"/>
      <c r="M94" s="452"/>
      <c r="N94" s="452"/>
      <c r="O94" s="452"/>
      <c r="P94" s="452"/>
      <c r="Q94" s="452"/>
      <c r="R94" s="452"/>
      <c r="S94" s="452"/>
      <c r="T94" s="452"/>
      <c r="U94" s="452"/>
      <c r="V94" s="462"/>
      <c r="W94" s="452"/>
      <c r="X94" s="452"/>
      <c r="Y94" s="452"/>
      <c r="Z94" s="452"/>
      <c r="AA94" s="452"/>
      <c r="AB94" s="452"/>
      <c r="AC94" s="452"/>
      <c r="AD94" s="452"/>
      <c r="AE94" s="452"/>
      <c r="AF94" s="452"/>
      <c r="AG94" s="452"/>
    </row>
    <row r="95" spans="1:33" x14ac:dyDescent="0.25">
      <c r="A95" s="452"/>
      <c r="B95" s="452"/>
      <c r="C95" s="452"/>
      <c r="D95" s="452"/>
      <c r="E95" s="452"/>
      <c r="F95" s="452"/>
      <c r="G95" s="452"/>
      <c r="H95" s="452"/>
      <c r="I95" s="452"/>
      <c r="J95" s="452"/>
      <c r="K95" s="452"/>
      <c r="L95" s="452"/>
      <c r="M95" s="452"/>
      <c r="N95" s="452"/>
      <c r="O95" s="452"/>
      <c r="P95" s="452"/>
      <c r="Q95" s="452"/>
      <c r="R95" s="452"/>
      <c r="S95" s="452"/>
      <c r="T95" s="452"/>
      <c r="U95" s="452"/>
      <c r="V95" s="462"/>
      <c r="W95" s="452"/>
      <c r="X95" s="452"/>
      <c r="Y95" s="452"/>
      <c r="Z95" s="452"/>
      <c r="AA95" s="452"/>
      <c r="AB95" s="452"/>
      <c r="AC95" s="452"/>
      <c r="AD95" s="452"/>
      <c r="AE95" s="452"/>
      <c r="AF95" s="452"/>
      <c r="AG95" s="452"/>
    </row>
    <row r="96" spans="1:33" x14ac:dyDescent="0.25">
      <c r="A96" s="452"/>
      <c r="B96" s="452"/>
      <c r="C96" s="452"/>
      <c r="D96" s="452"/>
      <c r="E96" s="452"/>
      <c r="F96" s="452"/>
      <c r="G96" s="452"/>
      <c r="H96" s="452"/>
      <c r="I96" s="452"/>
      <c r="J96" s="452"/>
      <c r="K96" s="452"/>
      <c r="L96" s="452"/>
      <c r="M96" s="452"/>
      <c r="N96" s="452"/>
      <c r="O96" s="452"/>
      <c r="P96" s="452"/>
      <c r="Q96" s="452"/>
      <c r="R96" s="452"/>
      <c r="S96" s="452"/>
      <c r="T96" s="452"/>
      <c r="U96" s="452"/>
      <c r="V96" s="462"/>
      <c r="W96" s="452"/>
      <c r="X96" s="452"/>
      <c r="Y96" s="452"/>
      <c r="Z96" s="452"/>
      <c r="AA96" s="452"/>
      <c r="AB96" s="452"/>
      <c r="AC96" s="452"/>
      <c r="AD96" s="452"/>
      <c r="AE96" s="452"/>
      <c r="AF96" s="452"/>
      <c r="AG96" s="452"/>
    </row>
    <row r="97" spans="1:33" x14ac:dyDescent="0.25">
      <c r="A97" s="452"/>
      <c r="B97" s="452"/>
      <c r="C97" s="452"/>
      <c r="D97" s="452"/>
      <c r="E97" s="452"/>
      <c r="F97" s="452"/>
      <c r="G97" s="452"/>
      <c r="H97" s="452"/>
      <c r="I97" s="452"/>
      <c r="J97" s="452"/>
      <c r="K97" s="452"/>
      <c r="L97" s="452"/>
      <c r="M97" s="452"/>
      <c r="N97" s="452"/>
      <c r="O97" s="452"/>
      <c r="P97" s="452"/>
      <c r="Q97" s="452"/>
      <c r="R97" s="452"/>
      <c r="S97" s="452"/>
      <c r="T97" s="452"/>
      <c r="U97" s="452"/>
      <c r="V97" s="462"/>
      <c r="W97" s="452"/>
      <c r="X97" s="452"/>
      <c r="Y97" s="452"/>
      <c r="Z97" s="452"/>
      <c r="AA97" s="452"/>
      <c r="AB97" s="452"/>
      <c r="AC97" s="452"/>
      <c r="AD97" s="452"/>
      <c r="AE97" s="452"/>
      <c r="AF97" s="452"/>
      <c r="AG97" s="452"/>
    </row>
    <row r="98" spans="1:33" x14ac:dyDescent="0.25">
      <c r="A98" s="452"/>
      <c r="B98" s="452"/>
      <c r="C98" s="452"/>
      <c r="D98" s="452"/>
      <c r="E98" s="452"/>
      <c r="F98" s="452"/>
      <c r="G98" s="452"/>
      <c r="H98" s="452"/>
      <c r="I98" s="452"/>
      <c r="J98" s="452"/>
      <c r="K98" s="452"/>
      <c r="L98" s="452"/>
      <c r="M98" s="452"/>
      <c r="N98" s="452"/>
      <c r="O98" s="452"/>
      <c r="P98" s="452"/>
      <c r="Q98" s="452"/>
      <c r="R98" s="452"/>
      <c r="S98" s="452"/>
      <c r="T98" s="452"/>
      <c r="U98" s="452"/>
      <c r="V98" s="462"/>
      <c r="W98" s="452"/>
      <c r="X98" s="452"/>
      <c r="Y98" s="452"/>
      <c r="Z98" s="452"/>
      <c r="AA98" s="452"/>
      <c r="AB98" s="452"/>
      <c r="AC98" s="452"/>
      <c r="AD98" s="452"/>
      <c r="AE98" s="452"/>
      <c r="AF98" s="452"/>
      <c r="AG98" s="452"/>
    </row>
    <row r="99" spans="1:33" x14ac:dyDescent="0.25">
      <c r="A99" s="452"/>
      <c r="B99" s="452"/>
      <c r="C99" s="452"/>
      <c r="D99" s="452"/>
      <c r="E99" s="452"/>
      <c r="F99" s="452"/>
      <c r="G99" s="452"/>
      <c r="H99" s="452"/>
      <c r="I99" s="452"/>
      <c r="J99" s="452"/>
      <c r="K99" s="452"/>
      <c r="L99" s="452"/>
      <c r="M99" s="452"/>
      <c r="N99" s="452"/>
      <c r="O99" s="452"/>
      <c r="P99" s="452"/>
      <c r="Q99" s="452"/>
      <c r="R99" s="452"/>
      <c r="S99" s="452"/>
      <c r="T99" s="452"/>
      <c r="U99" s="452"/>
      <c r="V99" s="462"/>
      <c r="W99" s="452"/>
      <c r="X99" s="452"/>
      <c r="Y99" s="452"/>
      <c r="Z99" s="452"/>
      <c r="AA99" s="452"/>
      <c r="AB99" s="452"/>
      <c r="AC99" s="452"/>
      <c r="AD99" s="452"/>
      <c r="AE99" s="452"/>
      <c r="AF99" s="452"/>
      <c r="AG99" s="452"/>
    </row>
    <row r="100" spans="1:33" x14ac:dyDescent="0.25">
      <c r="A100" s="452"/>
      <c r="B100" s="452"/>
      <c r="C100" s="452"/>
      <c r="D100" s="452"/>
      <c r="E100" s="452"/>
      <c r="F100" s="452"/>
      <c r="G100" s="452"/>
      <c r="H100" s="452"/>
      <c r="I100" s="452"/>
      <c r="J100" s="452"/>
      <c r="K100" s="452"/>
      <c r="L100" s="452"/>
      <c r="M100" s="452"/>
      <c r="N100" s="452"/>
      <c r="O100" s="452"/>
      <c r="P100" s="452"/>
      <c r="Q100" s="452"/>
      <c r="R100" s="452"/>
      <c r="S100" s="452"/>
      <c r="T100" s="452"/>
      <c r="U100" s="452"/>
      <c r="V100" s="462"/>
      <c r="W100" s="452"/>
      <c r="X100" s="452"/>
      <c r="Y100" s="452"/>
      <c r="Z100" s="452"/>
      <c r="AA100" s="452"/>
      <c r="AB100" s="452"/>
      <c r="AC100" s="452"/>
      <c r="AD100" s="452"/>
      <c r="AE100" s="452"/>
      <c r="AF100" s="452"/>
      <c r="AG100" s="452"/>
    </row>
    <row r="101" spans="1:33" x14ac:dyDescent="0.25">
      <c r="A101" s="452"/>
      <c r="B101" s="452"/>
      <c r="C101" s="452"/>
      <c r="D101" s="452"/>
      <c r="E101" s="452"/>
      <c r="F101" s="452"/>
      <c r="G101" s="452"/>
      <c r="H101" s="452"/>
      <c r="I101" s="452"/>
      <c r="J101" s="452"/>
      <c r="K101" s="452"/>
      <c r="L101" s="452"/>
      <c r="M101" s="452"/>
      <c r="N101" s="452"/>
      <c r="O101" s="452"/>
      <c r="P101" s="452"/>
      <c r="Q101" s="452"/>
      <c r="R101" s="452"/>
      <c r="S101" s="452"/>
      <c r="T101" s="452"/>
      <c r="U101" s="452"/>
      <c r="V101" s="462"/>
      <c r="W101" s="452"/>
      <c r="X101" s="452"/>
      <c r="Y101" s="452"/>
      <c r="Z101" s="452"/>
      <c r="AA101" s="452"/>
      <c r="AB101" s="452"/>
      <c r="AC101" s="452"/>
      <c r="AD101" s="452"/>
      <c r="AE101" s="452"/>
      <c r="AF101" s="452"/>
      <c r="AG101" s="452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AZ103"/>
  <sheetViews>
    <sheetView zoomScale="60" zoomScaleNormal="60" workbookViewId="0">
      <selection activeCell="U8" sqref="U8"/>
    </sheetView>
  </sheetViews>
  <sheetFormatPr baseColWidth="10" defaultColWidth="11.453125" defaultRowHeight="12.5" x14ac:dyDescent="0.25"/>
  <cols>
    <col min="1" max="1" width="6.54296875" style="422" customWidth="1"/>
    <col min="2" max="2" width="9.453125" style="422" customWidth="1"/>
    <col min="3" max="3" width="10.1796875" style="422" customWidth="1"/>
    <col min="4" max="4" width="12.453125" style="422" bestFit="1" customWidth="1"/>
    <col min="5" max="5" width="6.54296875" style="422" customWidth="1"/>
    <col min="6" max="6" width="12.453125" style="422" bestFit="1" customWidth="1"/>
    <col min="7" max="7" width="12.453125" style="422" customWidth="1"/>
    <col min="8" max="8" width="3.54296875" style="422" customWidth="1"/>
    <col min="9" max="9" width="8.54296875" style="422" customWidth="1"/>
    <col min="10" max="13" width="12.453125" style="422" bestFit="1" customWidth="1"/>
    <col min="14" max="15" width="12.54296875" style="422" bestFit="1" customWidth="1"/>
    <col min="16" max="16" width="12" style="422" bestFit="1" customWidth="1"/>
    <col min="17" max="18" width="12.54296875" style="422" bestFit="1" customWidth="1"/>
    <col min="19" max="20" width="12" style="422" bestFit="1" customWidth="1"/>
    <col min="21" max="22" width="12.453125" style="422" bestFit="1" customWidth="1"/>
    <col min="23" max="23" width="12.1796875" style="422" bestFit="1" customWidth="1"/>
    <col min="24" max="24" width="14.453125" style="422" bestFit="1" customWidth="1"/>
    <col min="25" max="26" width="14.54296875" style="422" bestFit="1" customWidth="1"/>
    <col min="27" max="27" width="11.54296875" style="422" bestFit="1" customWidth="1"/>
    <col min="28" max="28" width="14.81640625" style="422" bestFit="1" customWidth="1"/>
    <col min="29" max="30" width="11.54296875" style="422" bestFit="1" customWidth="1"/>
    <col min="31" max="16384" width="11.453125" style="422"/>
  </cols>
  <sheetData>
    <row r="1" spans="1:52" ht="12.75" customHeight="1" thickBot="1" x14ac:dyDescent="0.3">
      <c r="A1" s="421"/>
      <c r="B1" s="421"/>
      <c r="C1" s="421"/>
      <c r="D1" s="421"/>
      <c r="E1" s="421"/>
      <c r="F1" s="421"/>
      <c r="G1" s="421"/>
      <c r="H1" s="421"/>
      <c r="U1" s="421"/>
      <c r="V1" s="421"/>
      <c r="W1" s="421"/>
      <c r="X1" s="421"/>
      <c r="Y1" s="421"/>
      <c r="Z1" s="421"/>
      <c r="AA1" s="421"/>
      <c r="AB1" s="421"/>
      <c r="AC1" s="421"/>
      <c r="AD1" s="421"/>
      <c r="AE1" s="421"/>
      <c r="AF1" s="421"/>
      <c r="AG1" s="421"/>
      <c r="AH1" s="421"/>
      <c r="AI1" s="421"/>
      <c r="AJ1" s="421"/>
      <c r="AK1" s="421"/>
      <c r="AL1" s="421"/>
      <c r="AM1" s="421"/>
      <c r="AN1" s="421"/>
      <c r="AO1" s="421"/>
      <c r="AP1" s="421"/>
      <c r="AQ1" s="421"/>
      <c r="AR1" s="421"/>
      <c r="AS1" s="421"/>
      <c r="AT1" s="421"/>
      <c r="AU1" s="421"/>
      <c r="AV1" s="421"/>
      <c r="AW1" s="421"/>
      <c r="AX1" s="421"/>
      <c r="AY1" s="421"/>
      <c r="AZ1" s="421"/>
    </row>
    <row r="2" spans="1:52" ht="16" thickBot="1" x14ac:dyDescent="0.4">
      <c r="A2" s="421"/>
      <c r="B2" s="424" t="s">
        <v>125</v>
      </c>
      <c r="C2" s="421"/>
      <c r="D2" s="425" t="s">
        <v>117</v>
      </c>
      <c r="E2" s="426">
        <v>1</v>
      </c>
      <c r="F2" s="427" t="s">
        <v>118</v>
      </c>
      <c r="G2" s="426">
        <v>1</v>
      </c>
      <c r="H2" s="421"/>
      <c r="I2" s="428" t="s">
        <v>119</v>
      </c>
      <c r="J2" s="429"/>
    </row>
    <row r="3" spans="1:52" ht="12.75" customHeight="1" thickBot="1" x14ac:dyDescent="0.3">
      <c r="A3" s="421"/>
      <c r="B3" s="421"/>
      <c r="C3" s="421"/>
      <c r="D3" s="421"/>
      <c r="E3" s="421"/>
      <c r="F3" s="421"/>
      <c r="G3" s="421"/>
      <c r="H3" s="421"/>
    </row>
    <row r="4" spans="1:52" s="467" customFormat="1" ht="12.75" customHeight="1" thickBot="1" x14ac:dyDescent="0.4">
      <c r="A4" s="463"/>
      <c r="B4" s="463"/>
      <c r="C4" s="463"/>
      <c r="D4" s="463"/>
      <c r="E4" s="463"/>
      <c r="F4" s="463"/>
      <c r="G4" s="463"/>
      <c r="H4" s="463"/>
      <c r="I4" s="431" t="s">
        <v>73</v>
      </c>
      <c r="J4" s="464">
        <v>0</v>
      </c>
      <c r="K4" s="465">
        <v>0.1</v>
      </c>
      <c r="L4" s="465">
        <v>0.2</v>
      </c>
      <c r="M4" s="465">
        <v>0.3</v>
      </c>
      <c r="N4" s="465">
        <v>0.4</v>
      </c>
      <c r="O4" s="465">
        <v>0.5</v>
      </c>
      <c r="P4" s="465">
        <v>0.6</v>
      </c>
      <c r="Q4" s="465">
        <v>0.7</v>
      </c>
      <c r="R4" s="465">
        <v>0.8</v>
      </c>
      <c r="S4" s="465">
        <v>0.9</v>
      </c>
      <c r="T4" s="466">
        <v>1</v>
      </c>
      <c r="V4" s="435" t="s">
        <v>51</v>
      </c>
    </row>
    <row r="5" spans="1:52" ht="12.75" customHeight="1" x14ac:dyDescent="0.25">
      <c r="A5" s="421"/>
      <c r="B5" s="421"/>
      <c r="C5" s="468" t="s">
        <v>126</v>
      </c>
      <c r="D5" s="437">
        <f>MAX(MAX(J5:T44),ABS(MIN(J5:T44)))</f>
        <v>53.829611951603461</v>
      </c>
      <c r="E5" s="421"/>
      <c r="F5" s="421"/>
      <c r="G5" s="421"/>
      <c r="H5" s="421"/>
      <c r="I5" s="469">
        <v>1</v>
      </c>
      <c r="J5" s="470">
        <v>10.000008232789785</v>
      </c>
      <c r="K5" s="471">
        <v>9.9951848753628703</v>
      </c>
      <c r="L5" s="471">
        <v>9.9825289282703249</v>
      </c>
      <c r="M5" s="471">
        <v>9.9650034781655474</v>
      </c>
      <c r="N5" s="471">
        <v>9.9456532142103775</v>
      </c>
      <c r="O5" s="471">
        <v>9.9273290770242415</v>
      </c>
      <c r="P5" s="471">
        <v>9.9124612632246087</v>
      </c>
      <c r="Q5" s="471">
        <v>9.9028891460780422</v>
      </c>
      <c r="R5" s="471">
        <v>9.8997469361133277</v>
      </c>
      <c r="S5" s="471">
        <v>9.9033993988864655</v>
      </c>
      <c r="T5" s="472">
        <v>9.9134221959295061</v>
      </c>
      <c r="U5" s="430"/>
      <c r="V5" s="473">
        <v>10</v>
      </c>
    </row>
    <row r="6" spans="1:52" ht="12.75" customHeight="1" x14ac:dyDescent="0.25">
      <c r="A6" s="421"/>
      <c r="B6" s="421"/>
      <c r="C6" s="474" t="s">
        <v>37</v>
      </c>
      <c r="D6" s="444">
        <f>IF(D9&lt;0.000001,1,D7/D9)</f>
        <v>4.7289666783409602E-2</v>
      </c>
      <c r="E6" s="421"/>
      <c r="F6" s="421"/>
      <c r="G6" s="421"/>
      <c r="H6" s="421"/>
      <c r="I6" s="475">
        <v>2</v>
      </c>
      <c r="J6" s="476">
        <v>45.41382294853716</v>
      </c>
      <c r="K6" s="447">
        <v>35.566114224302758</v>
      </c>
      <c r="L6" s="447">
        <v>25.697516263078025</v>
      </c>
      <c r="M6" s="447">
        <v>15.778032533884293</v>
      </c>
      <c r="N6" s="447">
        <v>5.8077420411124692</v>
      </c>
      <c r="O6" s="447">
        <v>-4.1894864239332499</v>
      </c>
      <c r="P6" s="447">
        <v>-14.179283407240806</v>
      </c>
      <c r="Q6" s="447">
        <v>-24.132993727516912</v>
      </c>
      <c r="R6" s="447">
        <v>-34.041989078556526</v>
      </c>
      <c r="S6" s="447">
        <v>-43.925640885938705</v>
      </c>
      <c r="T6" s="448">
        <v>-53.829611951603461</v>
      </c>
      <c r="U6" s="430"/>
      <c r="V6" s="449">
        <v>10</v>
      </c>
    </row>
    <row r="7" spans="1:52" ht="12.75" customHeight="1" x14ac:dyDescent="0.25">
      <c r="A7" s="421"/>
      <c r="B7" s="421"/>
      <c r="C7" s="474" t="s">
        <v>36</v>
      </c>
      <c r="D7" s="444">
        <v>0.3</v>
      </c>
      <c r="E7" s="421"/>
      <c r="F7" s="421"/>
      <c r="G7" s="421"/>
      <c r="H7" s="421"/>
      <c r="I7" s="469">
        <v>3</v>
      </c>
      <c r="J7" s="476"/>
      <c r="K7" s="447"/>
      <c r="L7" s="447"/>
      <c r="M7" s="447"/>
      <c r="N7" s="447"/>
      <c r="O7" s="447"/>
      <c r="P7" s="447"/>
      <c r="Q7" s="447"/>
      <c r="R7" s="447"/>
      <c r="S7" s="447"/>
      <c r="T7" s="448"/>
      <c r="U7" s="430"/>
      <c r="V7" s="449"/>
    </row>
    <row r="8" spans="1:52" ht="12.75" customHeight="1" x14ac:dyDescent="0.25">
      <c r="A8" s="421"/>
      <c r="B8" s="421"/>
      <c r="C8" s="477" t="s">
        <v>121</v>
      </c>
      <c r="D8" s="444">
        <f>PlotData!CB5</f>
        <v>8.4852813742385695</v>
      </c>
      <c r="E8" s="421"/>
      <c r="F8" s="421"/>
      <c r="G8" s="421"/>
      <c r="H8" s="421"/>
      <c r="I8" s="475">
        <v>4</v>
      </c>
      <c r="J8" s="476"/>
      <c r="K8" s="447"/>
      <c r="L8" s="447"/>
      <c r="M8" s="447"/>
      <c r="N8" s="447"/>
      <c r="O8" s="447"/>
      <c r="P8" s="447"/>
      <c r="Q8" s="447"/>
      <c r="R8" s="447"/>
      <c r="S8" s="447"/>
      <c r="T8" s="448"/>
      <c r="U8" s="430"/>
      <c r="V8" s="449"/>
    </row>
    <row r="9" spans="1:52" ht="12.75" customHeight="1" thickBot="1" x14ac:dyDescent="0.3">
      <c r="A9" s="421"/>
      <c r="B9" s="421"/>
      <c r="C9" s="478" t="s">
        <v>127</v>
      </c>
      <c r="D9" s="451">
        <f>D5/MAX(0.0001,D8)</f>
        <v>6.3438806066032063</v>
      </c>
      <c r="E9" s="421"/>
      <c r="F9" s="421"/>
      <c r="G9" s="421"/>
      <c r="H9" s="421"/>
      <c r="I9" s="469">
        <v>5</v>
      </c>
      <c r="J9" s="476"/>
      <c r="K9" s="447"/>
      <c r="L9" s="447"/>
      <c r="M9" s="447"/>
      <c r="N9" s="447"/>
      <c r="O9" s="447"/>
      <c r="P9" s="447"/>
      <c r="Q9" s="447"/>
      <c r="R9" s="447"/>
      <c r="S9" s="447"/>
      <c r="T9" s="448"/>
      <c r="U9" s="430"/>
      <c r="V9" s="449"/>
    </row>
    <row r="10" spans="1:52" ht="12.75" customHeight="1" x14ac:dyDescent="0.25">
      <c r="A10" s="421"/>
      <c r="B10" s="421"/>
      <c r="C10" s="421"/>
      <c r="D10" s="421"/>
      <c r="E10" s="421"/>
      <c r="F10" s="421"/>
      <c r="G10" s="421"/>
      <c r="H10" s="421"/>
      <c r="I10" s="475">
        <v>6</v>
      </c>
      <c r="J10" s="476"/>
      <c r="K10" s="447"/>
      <c r="L10" s="447"/>
      <c r="M10" s="447"/>
      <c r="N10" s="447"/>
      <c r="O10" s="447"/>
      <c r="P10" s="447"/>
      <c r="Q10" s="447"/>
      <c r="R10" s="447"/>
      <c r="S10" s="447"/>
      <c r="T10" s="448"/>
      <c r="U10" s="430"/>
      <c r="V10" s="449"/>
    </row>
    <row r="11" spans="1:52" ht="12.75" customHeight="1" x14ac:dyDescent="0.25">
      <c r="A11" s="421"/>
      <c r="B11" s="421"/>
      <c r="C11" s="421"/>
      <c r="D11" s="421"/>
      <c r="E11" s="421"/>
      <c r="F11" s="421"/>
      <c r="G11" s="421"/>
      <c r="H11" s="421"/>
      <c r="I11" s="469">
        <v>7</v>
      </c>
      <c r="J11" s="476"/>
      <c r="K11" s="447"/>
      <c r="L11" s="447"/>
      <c r="M11" s="447"/>
      <c r="N11" s="447"/>
      <c r="O11" s="447"/>
      <c r="P11" s="447"/>
      <c r="Q11" s="447"/>
      <c r="R11" s="447"/>
      <c r="S11" s="447"/>
      <c r="T11" s="448"/>
      <c r="U11" s="430"/>
      <c r="V11" s="449"/>
    </row>
    <row r="12" spans="1:52" ht="12.75" customHeight="1" x14ac:dyDescent="0.25">
      <c r="A12" s="421"/>
      <c r="B12" s="421"/>
      <c r="C12" s="421"/>
      <c r="D12" s="421"/>
      <c r="E12" s="421"/>
      <c r="F12" s="421"/>
      <c r="G12" s="421"/>
      <c r="H12" s="421"/>
      <c r="I12" s="475">
        <v>8</v>
      </c>
      <c r="J12" s="476"/>
      <c r="K12" s="447"/>
      <c r="L12" s="447"/>
      <c r="M12" s="447"/>
      <c r="N12" s="447"/>
      <c r="O12" s="447"/>
      <c r="P12" s="447"/>
      <c r="Q12" s="447"/>
      <c r="R12" s="447"/>
      <c r="S12" s="447"/>
      <c r="T12" s="448"/>
      <c r="U12" s="430"/>
      <c r="V12" s="449"/>
    </row>
    <row r="13" spans="1:52" ht="12.75" customHeight="1" x14ac:dyDescent="0.25">
      <c r="A13" s="421"/>
      <c r="B13" s="421"/>
      <c r="C13" s="421"/>
      <c r="D13" s="421"/>
      <c r="E13" s="421"/>
      <c r="F13" s="421"/>
      <c r="G13" s="421"/>
      <c r="H13" s="421"/>
      <c r="I13" s="469">
        <v>9</v>
      </c>
      <c r="J13" s="476"/>
      <c r="K13" s="447"/>
      <c r="L13" s="447"/>
      <c r="M13" s="447"/>
      <c r="N13" s="447"/>
      <c r="O13" s="447"/>
      <c r="P13" s="447"/>
      <c r="Q13" s="447"/>
      <c r="R13" s="447"/>
      <c r="S13" s="447"/>
      <c r="T13" s="448"/>
      <c r="U13" s="430"/>
      <c r="V13" s="449"/>
    </row>
    <row r="14" spans="1:52" ht="12.75" customHeight="1" x14ac:dyDescent="0.25">
      <c r="A14" s="421"/>
      <c r="B14" s="421"/>
      <c r="C14" s="421"/>
      <c r="D14" s="421"/>
      <c r="E14" s="421"/>
      <c r="F14" s="421"/>
      <c r="G14" s="421"/>
      <c r="H14" s="421"/>
      <c r="I14" s="475">
        <v>10</v>
      </c>
      <c r="J14" s="476"/>
      <c r="K14" s="447"/>
      <c r="L14" s="447"/>
      <c r="M14" s="447"/>
      <c r="N14" s="447"/>
      <c r="O14" s="447"/>
      <c r="P14" s="447"/>
      <c r="Q14" s="447"/>
      <c r="R14" s="447"/>
      <c r="S14" s="447"/>
      <c r="T14" s="448"/>
      <c r="U14" s="430"/>
      <c r="V14" s="449"/>
    </row>
    <row r="15" spans="1:52" ht="12.75" customHeight="1" x14ac:dyDescent="0.25">
      <c r="A15" s="421"/>
      <c r="B15" s="421"/>
      <c r="C15" s="421"/>
      <c r="D15" s="421"/>
      <c r="E15" s="421"/>
      <c r="F15" s="421"/>
      <c r="G15" s="421"/>
      <c r="H15" s="421"/>
      <c r="I15" s="469">
        <v>11</v>
      </c>
      <c r="J15" s="476"/>
      <c r="K15" s="447"/>
      <c r="L15" s="447"/>
      <c r="M15" s="447"/>
      <c r="N15" s="447"/>
      <c r="O15" s="447"/>
      <c r="P15" s="447"/>
      <c r="Q15" s="447"/>
      <c r="R15" s="447"/>
      <c r="S15" s="447"/>
      <c r="T15" s="448"/>
      <c r="U15" s="430"/>
      <c r="V15" s="449"/>
    </row>
    <row r="16" spans="1:52" ht="12.75" customHeight="1" x14ac:dyDescent="0.25">
      <c r="A16" s="421"/>
      <c r="B16" s="421"/>
      <c r="C16" s="421"/>
      <c r="D16" s="421"/>
      <c r="E16" s="421"/>
      <c r="F16" s="421"/>
      <c r="G16" s="421"/>
      <c r="H16" s="421"/>
      <c r="I16" s="475">
        <v>12</v>
      </c>
      <c r="J16" s="476"/>
      <c r="K16" s="447"/>
      <c r="L16" s="447"/>
      <c r="M16" s="447"/>
      <c r="N16" s="447"/>
      <c r="O16" s="447"/>
      <c r="P16" s="447"/>
      <c r="Q16" s="447"/>
      <c r="R16" s="447"/>
      <c r="S16" s="447"/>
      <c r="T16" s="448"/>
      <c r="U16" s="430"/>
      <c r="V16" s="449"/>
    </row>
    <row r="17" spans="1:24" ht="12.75" customHeight="1" x14ac:dyDescent="0.25">
      <c r="A17" s="421"/>
      <c r="B17" s="421"/>
      <c r="C17" s="421"/>
      <c r="D17" s="421"/>
      <c r="E17" s="421"/>
      <c r="F17" s="421"/>
      <c r="G17" s="421"/>
      <c r="H17" s="421"/>
      <c r="I17" s="469">
        <v>13</v>
      </c>
      <c r="J17" s="476"/>
      <c r="K17" s="447"/>
      <c r="L17" s="447"/>
      <c r="M17" s="447"/>
      <c r="N17" s="447"/>
      <c r="O17" s="447"/>
      <c r="P17" s="447"/>
      <c r="Q17" s="447"/>
      <c r="R17" s="447"/>
      <c r="S17" s="447"/>
      <c r="T17" s="448"/>
      <c r="U17" s="430"/>
      <c r="V17" s="449"/>
    </row>
    <row r="18" spans="1:24" ht="12.75" customHeight="1" x14ac:dyDescent="0.25">
      <c r="A18" s="421"/>
      <c r="B18" s="421"/>
      <c r="C18" s="421"/>
      <c r="D18" s="421"/>
      <c r="E18" s="421"/>
      <c r="F18" s="421"/>
      <c r="G18" s="421"/>
      <c r="H18" s="421"/>
      <c r="I18" s="475">
        <v>14</v>
      </c>
      <c r="J18" s="476"/>
      <c r="K18" s="447"/>
      <c r="L18" s="447"/>
      <c r="M18" s="447"/>
      <c r="N18" s="447"/>
      <c r="O18" s="447"/>
      <c r="P18" s="447"/>
      <c r="Q18" s="447"/>
      <c r="R18" s="447"/>
      <c r="S18" s="447"/>
      <c r="T18" s="448"/>
      <c r="U18" s="430"/>
      <c r="V18" s="449"/>
    </row>
    <row r="19" spans="1:24" ht="12.75" customHeight="1" x14ac:dyDescent="0.25">
      <c r="A19" s="421"/>
      <c r="B19" s="421"/>
      <c r="C19" s="421"/>
      <c r="D19" s="421"/>
      <c r="E19" s="421"/>
      <c r="F19" s="421"/>
      <c r="G19" s="421"/>
      <c r="H19" s="421"/>
      <c r="I19" s="469">
        <v>15</v>
      </c>
      <c r="J19" s="476"/>
      <c r="K19" s="447"/>
      <c r="L19" s="447"/>
      <c r="M19" s="447"/>
      <c r="N19" s="447"/>
      <c r="O19" s="447"/>
      <c r="P19" s="447"/>
      <c r="Q19" s="447"/>
      <c r="R19" s="447"/>
      <c r="S19" s="447"/>
      <c r="T19" s="448"/>
      <c r="U19" s="430"/>
      <c r="V19" s="449"/>
    </row>
    <row r="20" spans="1:24" ht="12.75" customHeight="1" x14ac:dyDescent="0.25">
      <c r="A20" s="421"/>
      <c r="B20" s="421"/>
      <c r="C20" s="421"/>
      <c r="D20" s="421"/>
      <c r="E20" s="421"/>
      <c r="F20" s="421"/>
      <c r="G20" s="421"/>
      <c r="H20" s="421"/>
      <c r="I20" s="475">
        <v>16</v>
      </c>
      <c r="J20" s="476"/>
      <c r="K20" s="447"/>
      <c r="L20" s="447"/>
      <c r="M20" s="447"/>
      <c r="N20" s="447"/>
      <c r="O20" s="447"/>
      <c r="P20" s="447"/>
      <c r="Q20" s="447"/>
      <c r="R20" s="447"/>
      <c r="S20" s="447"/>
      <c r="T20" s="448"/>
      <c r="U20" s="430"/>
      <c r="V20" s="449"/>
    </row>
    <row r="21" spans="1:24" ht="12.75" customHeight="1" x14ac:dyDescent="0.25">
      <c r="A21" s="421"/>
      <c r="B21" s="421"/>
      <c r="C21" s="421"/>
      <c r="D21" s="421"/>
      <c r="E21" s="421"/>
      <c r="F21" s="421"/>
      <c r="G21" s="421"/>
      <c r="H21" s="421"/>
      <c r="I21" s="469">
        <v>17</v>
      </c>
      <c r="J21" s="476"/>
      <c r="K21" s="447"/>
      <c r="L21" s="447"/>
      <c r="M21" s="447"/>
      <c r="N21" s="447"/>
      <c r="O21" s="447"/>
      <c r="P21" s="447"/>
      <c r="Q21" s="447"/>
      <c r="R21" s="447"/>
      <c r="S21" s="447"/>
      <c r="T21" s="448"/>
      <c r="U21" s="430"/>
      <c r="V21" s="449"/>
    </row>
    <row r="22" spans="1:24" ht="12.75" customHeight="1" x14ac:dyDescent="0.25">
      <c r="A22" s="421"/>
      <c r="B22" s="421"/>
      <c r="C22" s="421"/>
      <c r="D22" s="421"/>
      <c r="E22" s="421"/>
      <c r="F22" s="421"/>
      <c r="G22" s="421"/>
      <c r="H22" s="452"/>
      <c r="I22" s="475">
        <v>18</v>
      </c>
      <c r="J22" s="476"/>
      <c r="K22" s="447"/>
      <c r="L22" s="447"/>
      <c r="M22" s="447"/>
      <c r="N22" s="447"/>
      <c r="O22" s="447"/>
      <c r="P22" s="447"/>
      <c r="Q22" s="447"/>
      <c r="R22" s="447"/>
      <c r="S22" s="447"/>
      <c r="T22" s="448"/>
      <c r="U22" s="430"/>
      <c r="V22" s="449"/>
      <c r="X22" s="421"/>
    </row>
    <row r="23" spans="1:24" ht="12.75" customHeight="1" x14ac:dyDescent="0.25">
      <c r="A23" s="421"/>
      <c r="B23" s="421"/>
      <c r="C23" s="421"/>
      <c r="D23" s="421"/>
      <c r="E23" s="421"/>
      <c r="F23" s="421"/>
      <c r="G23" s="421"/>
      <c r="H23" s="421"/>
      <c r="I23" s="469">
        <v>19</v>
      </c>
      <c r="J23" s="476"/>
      <c r="K23" s="447"/>
      <c r="L23" s="447"/>
      <c r="M23" s="447"/>
      <c r="N23" s="447"/>
      <c r="O23" s="447"/>
      <c r="P23" s="447"/>
      <c r="Q23" s="447"/>
      <c r="R23" s="447"/>
      <c r="S23" s="447"/>
      <c r="T23" s="448"/>
      <c r="U23" s="430"/>
      <c r="V23" s="449"/>
      <c r="X23" s="421"/>
    </row>
    <row r="24" spans="1:24" ht="12.75" customHeight="1" x14ac:dyDescent="0.25">
      <c r="A24" s="421"/>
      <c r="B24" s="421"/>
      <c r="C24" s="421"/>
      <c r="D24" s="421"/>
      <c r="E24" s="421"/>
      <c r="F24" s="421"/>
      <c r="G24" s="421"/>
      <c r="H24" s="421"/>
      <c r="I24" s="475">
        <v>20</v>
      </c>
      <c r="J24" s="476"/>
      <c r="K24" s="447"/>
      <c r="L24" s="447"/>
      <c r="M24" s="447"/>
      <c r="N24" s="447"/>
      <c r="O24" s="447"/>
      <c r="P24" s="447"/>
      <c r="Q24" s="447"/>
      <c r="R24" s="447"/>
      <c r="S24" s="447"/>
      <c r="T24" s="448"/>
      <c r="U24" s="430"/>
      <c r="V24" s="449"/>
      <c r="X24" s="421"/>
    </row>
    <row r="25" spans="1:24" ht="12.75" customHeight="1" x14ac:dyDescent="0.25">
      <c r="A25" s="421"/>
      <c r="B25" s="421"/>
      <c r="C25" s="421"/>
      <c r="D25" s="421"/>
      <c r="E25" s="421"/>
      <c r="F25" s="421"/>
      <c r="G25" s="421"/>
      <c r="H25" s="421"/>
      <c r="I25" s="469">
        <v>21</v>
      </c>
      <c r="J25" s="476"/>
      <c r="K25" s="447"/>
      <c r="L25" s="447"/>
      <c r="M25" s="447"/>
      <c r="N25" s="447"/>
      <c r="O25" s="447"/>
      <c r="P25" s="447"/>
      <c r="Q25" s="447"/>
      <c r="R25" s="447"/>
      <c r="S25" s="447"/>
      <c r="T25" s="448"/>
      <c r="U25" s="430"/>
      <c r="V25" s="449"/>
      <c r="X25" s="421"/>
    </row>
    <row r="26" spans="1:24" ht="12.75" customHeight="1" x14ac:dyDescent="0.25">
      <c r="I26" s="475">
        <v>22</v>
      </c>
      <c r="J26" s="476"/>
      <c r="K26" s="447"/>
      <c r="L26" s="447"/>
      <c r="M26" s="447"/>
      <c r="N26" s="447"/>
      <c r="O26" s="447"/>
      <c r="P26" s="447"/>
      <c r="Q26" s="447"/>
      <c r="R26" s="447"/>
      <c r="S26" s="447"/>
      <c r="T26" s="448"/>
      <c r="U26" s="430"/>
      <c r="V26" s="449"/>
      <c r="X26" s="421"/>
    </row>
    <row r="27" spans="1:24" ht="12.75" customHeight="1" x14ac:dyDescent="0.25">
      <c r="I27" s="469">
        <v>23</v>
      </c>
      <c r="J27" s="476"/>
      <c r="K27" s="447"/>
      <c r="L27" s="447"/>
      <c r="M27" s="447"/>
      <c r="N27" s="447"/>
      <c r="O27" s="447"/>
      <c r="P27" s="447"/>
      <c r="Q27" s="447"/>
      <c r="R27" s="447"/>
      <c r="S27" s="447"/>
      <c r="T27" s="448"/>
      <c r="U27" s="430"/>
      <c r="V27" s="449"/>
      <c r="X27" s="421"/>
    </row>
    <row r="28" spans="1:24" ht="12.75" customHeight="1" x14ac:dyDescent="0.25">
      <c r="I28" s="475">
        <v>24</v>
      </c>
      <c r="J28" s="476"/>
      <c r="K28" s="447"/>
      <c r="L28" s="447"/>
      <c r="M28" s="447"/>
      <c r="N28" s="447"/>
      <c r="O28" s="447"/>
      <c r="P28" s="447"/>
      <c r="Q28" s="447"/>
      <c r="R28" s="447"/>
      <c r="S28" s="447"/>
      <c r="T28" s="448"/>
      <c r="U28" s="430"/>
      <c r="V28" s="449"/>
      <c r="X28" s="421"/>
    </row>
    <row r="29" spans="1:24" ht="12.75" customHeight="1" x14ac:dyDescent="0.25">
      <c r="I29" s="469">
        <v>25</v>
      </c>
      <c r="J29" s="476"/>
      <c r="K29" s="447"/>
      <c r="L29" s="447"/>
      <c r="M29" s="447"/>
      <c r="N29" s="447"/>
      <c r="O29" s="447"/>
      <c r="P29" s="447"/>
      <c r="Q29" s="447"/>
      <c r="R29" s="447"/>
      <c r="S29" s="447"/>
      <c r="T29" s="448"/>
      <c r="U29" s="430"/>
      <c r="V29" s="449"/>
      <c r="X29" s="421"/>
    </row>
    <row r="30" spans="1:24" ht="12.75" customHeight="1" x14ac:dyDescent="0.25">
      <c r="I30" s="475">
        <v>26</v>
      </c>
      <c r="J30" s="476"/>
      <c r="K30" s="447"/>
      <c r="L30" s="447"/>
      <c r="M30" s="447"/>
      <c r="N30" s="447"/>
      <c r="O30" s="447"/>
      <c r="P30" s="447"/>
      <c r="Q30" s="447"/>
      <c r="R30" s="447"/>
      <c r="S30" s="447"/>
      <c r="T30" s="448"/>
      <c r="U30" s="430"/>
      <c r="V30" s="449"/>
      <c r="X30" s="421"/>
    </row>
    <row r="31" spans="1:24" ht="12.75" customHeight="1" x14ac:dyDescent="0.25">
      <c r="I31" s="469">
        <v>27</v>
      </c>
      <c r="J31" s="476"/>
      <c r="K31" s="447"/>
      <c r="L31" s="447"/>
      <c r="M31" s="447"/>
      <c r="N31" s="447"/>
      <c r="O31" s="447"/>
      <c r="P31" s="447"/>
      <c r="Q31" s="447"/>
      <c r="R31" s="447"/>
      <c r="S31" s="447"/>
      <c r="T31" s="448"/>
      <c r="U31" s="430"/>
      <c r="V31" s="449"/>
    </row>
    <row r="32" spans="1:24" ht="12.75" customHeight="1" x14ac:dyDescent="0.25">
      <c r="I32" s="475">
        <v>28</v>
      </c>
      <c r="J32" s="476"/>
      <c r="K32" s="447"/>
      <c r="L32" s="447"/>
      <c r="M32" s="447"/>
      <c r="N32" s="447"/>
      <c r="O32" s="447"/>
      <c r="P32" s="447"/>
      <c r="Q32" s="447"/>
      <c r="R32" s="447"/>
      <c r="S32" s="447"/>
      <c r="T32" s="448"/>
      <c r="U32" s="430"/>
      <c r="V32" s="449"/>
    </row>
    <row r="33" spans="2:22" ht="12.75" customHeight="1" x14ac:dyDescent="0.25">
      <c r="I33" s="469">
        <v>29</v>
      </c>
      <c r="J33" s="476"/>
      <c r="K33" s="447"/>
      <c r="L33" s="447"/>
      <c r="M33" s="447"/>
      <c r="N33" s="447"/>
      <c r="O33" s="447"/>
      <c r="P33" s="447"/>
      <c r="Q33" s="447"/>
      <c r="R33" s="447"/>
      <c r="S33" s="447"/>
      <c r="T33" s="448"/>
      <c r="U33" s="430"/>
      <c r="V33" s="449"/>
    </row>
    <row r="34" spans="2:22" ht="12.75" customHeight="1" x14ac:dyDescent="0.25">
      <c r="I34" s="475">
        <v>30</v>
      </c>
      <c r="J34" s="476"/>
      <c r="K34" s="447"/>
      <c r="L34" s="447"/>
      <c r="M34" s="447"/>
      <c r="N34" s="447"/>
      <c r="O34" s="447"/>
      <c r="P34" s="447"/>
      <c r="Q34" s="447"/>
      <c r="R34" s="447"/>
      <c r="S34" s="447"/>
      <c r="T34" s="448"/>
      <c r="U34" s="430"/>
      <c r="V34" s="449"/>
    </row>
    <row r="35" spans="2:22" ht="12.75" customHeight="1" thickBot="1" x14ac:dyDescent="0.3">
      <c r="I35" s="469">
        <v>31</v>
      </c>
      <c r="J35" s="476"/>
      <c r="K35" s="447"/>
      <c r="L35" s="447"/>
      <c r="M35" s="447"/>
      <c r="N35" s="447"/>
      <c r="O35" s="447"/>
      <c r="P35" s="447"/>
      <c r="Q35" s="447"/>
      <c r="R35" s="447"/>
      <c r="S35" s="447"/>
      <c r="T35" s="448"/>
      <c r="U35" s="430"/>
      <c r="V35" s="449"/>
    </row>
    <row r="36" spans="2:22" ht="12.75" customHeight="1" x14ac:dyDescent="0.25">
      <c r="B36" s="421"/>
      <c r="C36" s="421"/>
      <c r="D36" s="470" t="s">
        <v>128</v>
      </c>
      <c r="E36" s="479">
        <f>MAX(J5:T44)</f>
        <v>45.41382294853716</v>
      </c>
      <c r="I36" s="475">
        <v>32</v>
      </c>
      <c r="J36" s="476"/>
      <c r="K36" s="447"/>
      <c r="L36" s="447"/>
      <c r="M36" s="447"/>
      <c r="N36" s="447"/>
      <c r="O36" s="447"/>
      <c r="P36" s="447"/>
      <c r="Q36" s="447"/>
      <c r="R36" s="447"/>
      <c r="S36" s="447"/>
      <c r="T36" s="448"/>
      <c r="U36" s="430"/>
      <c r="V36" s="449"/>
    </row>
    <row r="37" spans="2:22" ht="12.75" customHeight="1" thickBot="1" x14ac:dyDescent="0.3">
      <c r="D37" s="480" t="s">
        <v>129</v>
      </c>
      <c r="E37" s="481">
        <f>MIN(J5:T44)</f>
        <v>-53.829611951603461</v>
      </c>
      <c r="I37" s="469">
        <v>33</v>
      </c>
      <c r="J37" s="476"/>
      <c r="K37" s="447"/>
      <c r="L37" s="447"/>
      <c r="M37" s="447"/>
      <c r="N37" s="447"/>
      <c r="O37" s="447"/>
      <c r="P37" s="447"/>
      <c r="Q37" s="447"/>
      <c r="R37" s="447"/>
      <c r="S37" s="447"/>
      <c r="T37" s="448"/>
      <c r="U37" s="430"/>
      <c r="V37" s="449"/>
    </row>
    <row r="38" spans="2:22" ht="12.75" customHeight="1" x14ac:dyDescent="0.25">
      <c r="I38" s="475">
        <v>34</v>
      </c>
      <c r="J38" s="476"/>
      <c r="K38" s="447"/>
      <c r="L38" s="447"/>
      <c r="M38" s="447"/>
      <c r="N38" s="447"/>
      <c r="O38" s="447"/>
      <c r="P38" s="447"/>
      <c r="Q38" s="447"/>
      <c r="R38" s="447"/>
      <c r="S38" s="447"/>
      <c r="T38" s="448"/>
      <c r="U38" s="430"/>
      <c r="V38" s="449"/>
    </row>
    <row r="39" spans="2:22" x14ac:dyDescent="0.25">
      <c r="I39" s="469">
        <v>35</v>
      </c>
      <c r="J39" s="476"/>
      <c r="K39" s="447"/>
      <c r="L39" s="447"/>
      <c r="M39" s="447"/>
      <c r="N39" s="447"/>
      <c r="O39" s="447"/>
      <c r="P39" s="447"/>
      <c r="Q39" s="447"/>
      <c r="R39" s="447"/>
      <c r="S39" s="447"/>
      <c r="T39" s="448"/>
      <c r="U39" s="430"/>
      <c r="V39" s="449"/>
    </row>
    <row r="40" spans="2:22" x14ac:dyDescent="0.25">
      <c r="I40" s="475">
        <v>36</v>
      </c>
      <c r="J40" s="476"/>
      <c r="K40" s="447"/>
      <c r="L40" s="447"/>
      <c r="M40" s="447"/>
      <c r="N40" s="447"/>
      <c r="O40" s="447"/>
      <c r="P40" s="447"/>
      <c r="Q40" s="447"/>
      <c r="R40" s="447"/>
      <c r="S40" s="447"/>
      <c r="T40" s="448"/>
      <c r="U40" s="430"/>
      <c r="V40" s="449"/>
    </row>
    <row r="41" spans="2:22" x14ac:dyDescent="0.25">
      <c r="I41" s="469">
        <v>37</v>
      </c>
      <c r="J41" s="476"/>
      <c r="K41" s="447"/>
      <c r="L41" s="447"/>
      <c r="M41" s="447"/>
      <c r="N41" s="447"/>
      <c r="O41" s="447"/>
      <c r="P41" s="447"/>
      <c r="Q41" s="447"/>
      <c r="R41" s="447"/>
      <c r="S41" s="447"/>
      <c r="T41" s="448"/>
      <c r="U41" s="430"/>
      <c r="V41" s="449"/>
    </row>
    <row r="42" spans="2:22" x14ac:dyDescent="0.25">
      <c r="I42" s="475">
        <v>38</v>
      </c>
      <c r="J42" s="476"/>
      <c r="K42" s="447"/>
      <c r="L42" s="447"/>
      <c r="M42" s="447"/>
      <c r="N42" s="447"/>
      <c r="O42" s="447"/>
      <c r="P42" s="447"/>
      <c r="Q42" s="447"/>
      <c r="R42" s="447"/>
      <c r="S42" s="447"/>
      <c r="T42" s="448"/>
      <c r="U42" s="430"/>
      <c r="V42" s="449"/>
    </row>
    <row r="43" spans="2:22" x14ac:dyDescent="0.25">
      <c r="I43" s="469">
        <v>39</v>
      </c>
      <c r="J43" s="476"/>
      <c r="K43" s="447"/>
      <c r="L43" s="447"/>
      <c r="M43" s="447"/>
      <c r="N43" s="447"/>
      <c r="O43" s="447"/>
      <c r="P43" s="447"/>
      <c r="Q43" s="447"/>
      <c r="R43" s="447"/>
      <c r="S43" s="447"/>
      <c r="T43" s="448"/>
      <c r="U43" s="430"/>
      <c r="V43" s="449"/>
    </row>
    <row r="44" spans="2:22" ht="13" thickBot="1" x14ac:dyDescent="0.3">
      <c r="I44" s="475">
        <v>40</v>
      </c>
      <c r="J44" s="476"/>
      <c r="K44" s="447"/>
      <c r="L44" s="447"/>
      <c r="M44" s="447"/>
      <c r="N44" s="447"/>
      <c r="O44" s="447"/>
      <c r="P44" s="447"/>
      <c r="Q44" s="447"/>
      <c r="R44" s="447"/>
      <c r="S44" s="447"/>
      <c r="T44" s="448"/>
      <c r="U44" s="430"/>
      <c r="V44" s="461"/>
    </row>
    <row r="45" spans="2:22" x14ac:dyDescent="0.25">
      <c r="I45" s="452"/>
      <c r="J45" s="452"/>
    </row>
    <row r="46" spans="2:22" x14ac:dyDescent="0.25">
      <c r="I46" s="452"/>
      <c r="J46" s="452"/>
    </row>
    <row r="47" spans="2:22" x14ac:dyDescent="0.25">
      <c r="I47" s="452"/>
      <c r="J47" s="452"/>
    </row>
    <row r="48" spans="2:22" x14ac:dyDescent="0.25">
      <c r="I48" s="452"/>
      <c r="J48" s="452"/>
    </row>
    <row r="49" spans="9:10" x14ac:dyDescent="0.25">
      <c r="I49" s="452"/>
      <c r="J49" s="452"/>
    </row>
    <row r="50" spans="9:10" x14ac:dyDescent="0.25">
      <c r="I50" s="452"/>
      <c r="J50" s="452"/>
    </row>
    <row r="51" spans="9:10" x14ac:dyDescent="0.25">
      <c r="I51" s="452"/>
      <c r="J51" s="452"/>
    </row>
    <row r="52" spans="9:10" x14ac:dyDescent="0.25">
      <c r="I52" s="452"/>
      <c r="J52" s="452"/>
    </row>
    <row r="53" spans="9:10" x14ac:dyDescent="0.25">
      <c r="I53" s="452"/>
      <c r="J53" s="452"/>
    </row>
    <row r="54" spans="9:10" x14ac:dyDescent="0.25">
      <c r="I54" s="452"/>
      <c r="J54" s="452"/>
    </row>
    <row r="55" spans="9:10" x14ac:dyDescent="0.25">
      <c r="I55" s="452"/>
      <c r="J55" s="452"/>
    </row>
    <row r="73" spans="1:34" x14ac:dyDescent="0.25">
      <c r="A73" s="452"/>
      <c r="B73" s="452"/>
      <c r="C73" s="452"/>
      <c r="D73" s="452"/>
      <c r="E73" s="452"/>
      <c r="F73" s="452"/>
      <c r="G73" s="452"/>
      <c r="H73" s="452"/>
      <c r="I73" s="452"/>
      <c r="J73" s="452"/>
      <c r="K73" s="452"/>
      <c r="L73" s="452"/>
      <c r="M73" s="452"/>
      <c r="N73" s="452"/>
      <c r="O73" s="452"/>
      <c r="P73" s="452"/>
      <c r="Q73" s="452"/>
      <c r="R73" s="452"/>
      <c r="S73" s="452"/>
      <c r="T73" s="452"/>
      <c r="U73" s="452"/>
      <c r="V73" s="452"/>
      <c r="W73" s="452"/>
      <c r="X73" s="452"/>
      <c r="Y73" s="452"/>
      <c r="Z73" s="452"/>
      <c r="AA73" s="452"/>
      <c r="AB73" s="452"/>
      <c r="AC73" s="452"/>
      <c r="AD73" s="452"/>
      <c r="AE73" s="452"/>
      <c r="AF73" s="452"/>
      <c r="AG73" s="452"/>
      <c r="AH73" s="452"/>
    </row>
    <row r="74" spans="1:34" x14ac:dyDescent="0.25">
      <c r="A74" s="452"/>
      <c r="B74" s="452"/>
      <c r="C74" s="452"/>
      <c r="D74" s="452"/>
      <c r="E74" s="452"/>
      <c r="F74" s="452"/>
      <c r="G74" s="452"/>
      <c r="H74" s="452"/>
      <c r="I74" s="452"/>
      <c r="J74" s="452"/>
      <c r="K74" s="452"/>
      <c r="L74" s="452"/>
      <c r="M74" s="452"/>
      <c r="N74" s="452"/>
      <c r="O74" s="452"/>
      <c r="P74" s="452"/>
      <c r="Q74" s="452"/>
      <c r="R74" s="452"/>
      <c r="S74" s="452"/>
      <c r="T74" s="452"/>
      <c r="U74" s="452"/>
      <c r="V74" s="452"/>
      <c r="W74" s="452"/>
      <c r="X74" s="452"/>
      <c r="Y74" s="452"/>
      <c r="Z74" s="452"/>
      <c r="AA74" s="452"/>
      <c r="AB74" s="452"/>
      <c r="AC74" s="452"/>
      <c r="AD74" s="452"/>
      <c r="AE74" s="452"/>
      <c r="AF74" s="452"/>
      <c r="AG74" s="452"/>
      <c r="AH74" s="452"/>
    </row>
    <row r="75" spans="1:34" x14ac:dyDescent="0.25">
      <c r="A75" s="452"/>
      <c r="B75" s="452"/>
      <c r="C75" s="452"/>
      <c r="D75" s="452"/>
      <c r="E75" s="452"/>
      <c r="F75" s="452"/>
      <c r="G75" s="452"/>
      <c r="H75" s="452"/>
      <c r="I75" s="452"/>
      <c r="J75" s="452"/>
      <c r="K75" s="452"/>
      <c r="L75" s="452"/>
      <c r="M75" s="452"/>
      <c r="N75" s="452"/>
      <c r="O75" s="452"/>
      <c r="P75" s="452"/>
      <c r="Q75" s="452"/>
      <c r="R75" s="452"/>
      <c r="S75" s="452"/>
      <c r="T75" s="452"/>
      <c r="U75" s="452"/>
      <c r="V75" s="452"/>
      <c r="W75" s="452"/>
      <c r="X75" s="452"/>
      <c r="Y75" s="452"/>
      <c r="Z75" s="452"/>
      <c r="AA75" s="452"/>
      <c r="AB75" s="452"/>
      <c r="AC75" s="452"/>
      <c r="AD75" s="452"/>
      <c r="AE75" s="452"/>
      <c r="AF75" s="452"/>
      <c r="AG75" s="452"/>
      <c r="AH75" s="452"/>
    </row>
    <row r="76" spans="1:34" x14ac:dyDescent="0.25">
      <c r="A76" s="452"/>
      <c r="B76" s="452"/>
      <c r="C76" s="452"/>
      <c r="D76" s="452"/>
      <c r="E76" s="452"/>
      <c r="F76" s="452"/>
      <c r="G76" s="452"/>
      <c r="H76" s="452"/>
      <c r="I76" s="452"/>
      <c r="J76" s="452"/>
      <c r="K76" s="452"/>
      <c r="L76" s="452"/>
      <c r="M76" s="452"/>
      <c r="N76" s="452"/>
      <c r="O76" s="452"/>
      <c r="P76" s="452"/>
      <c r="Q76" s="452"/>
      <c r="R76" s="452"/>
      <c r="S76" s="452"/>
      <c r="T76" s="452"/>
      <c r="U76" s="452"/>
      <c r="V76" s="452"/>
      <c r="W76" s="452"/>
      <c r="X76" s="452"/>
      <c r="Y76" s="452"/>
      <c r="Z76" s="452"/>
      <c r="AA76" s="452"/>
      <c r="AB76" s="452"/>
      <c r="AC76" s="452"/>
      <c r="AD76" s="452"/>
      <c r="AE76" s="452"/>
      <c r="AF76" s="452"/>
      <c r="AG76" s="452"/>
      <c r="AH76" s="452"/>
    </row>
    <row r="77" spans="1:34" x14ac:dyDescent="0.25">
      <c r="A77" s="452"/>
      <c r="B77" s="452"/>
      <c r="C77" s="452"/>
      <c r="D77" s="452"/>
      <c r="E77" s="452"/>
      <c r="F77" s="452"/>
      <c r="G77" s="452"/>
      <c r="H77" s="452"/>
      <c r="I77" s="452"/>
      <c r="J77" s="452"/>
      <c r="K77" s="452"/>
      <c r="L77" s="452"/>
      <c r="M77" s="452"/>
      <c r="N77" s="452"/>
      <c r="O77" s="452"/>
      <c r="P77" s="452"/>
      <c r="Q77" s="452"/>
      <c r="R77" s="452"/>
      <c r="S77" s="452"/>
      <c r="T77" s="452"/>
      <c r="U77" s="452"/>
      <c r="V77" s="452"/>
      <c r="W77" s="452"/>
      <c r="X77" s="452"/>
      <c r="Y77" s="452"/>
      <c r="Z77" s="452"/>
      <c r="AA77" s="452"/>
      <c r="AB77" s="452"/>
      <c r="AC77" s="452"/>
      <c r="AD77" s="452"/>
      <c r="AE77" s="452"/>
      <c r="AF77" s="452"/>
      <c r="AG77" s="452"/>
      <c r="AH77" s="452"/>
    </row>
    <row r="78" spans="1:34" x14ac:dyDescent="0.25">
      <c r="A78" s="452"/>
      <c r="B78" s="452"/>
      <c r="C78" s="452"/>
      <c r="D78" s="452"/>
      <c r="E78" s="452"/>
      <c r="F78" s="452"/>
      <c r="G78" s="452"/>
      <c r="H78" s="452"/>
      <c r="I78" s="452"/>
      <c r="J78" s="452"/>
      <c r="K78" s="452"/>
      <c r="L78" s="452"/>
      <c r="M78" s="452"/>
      <c r="N78" s="452"/>
      <c r="O78" s="452"/>
      <c r="P78" s="452"/>
      <c r="Q78" s="452"/>
      <c r="R78" s="452"/>
      <c r="S78" s="452"/>
      <c r="T78" s="452"/>
      <c r="U78" s="452"/>
      <c r="V78" s="452"/>
      <c r="W78" s="452"/>
      <c r="X78" s="452"/>
      <c r="Y78" s="452"/>
      <c r="Z78" s="452"/>
      <c r="AA78" s="452"/>
      <c r="AB78" s="452"/>
      <c r="AC78" s="452"/>
      <c r="AD78" s="452"/>
      <c r="AE78" s="452"/>
      <c r="AF78" s="452"/>
      <c r="AG78" s="452"/>
      <c r="AH78" s="452"/>
    </row>
    <row r="79" spans="1:34" x14ac:dyDescent="0.25">
      <c r="A79" s="452"/>
      <c r="B79" s="452"/>
      <c r="C79" s="452"/>
      <c r="D79" s="452"/>
      <c r="E79" s="452"/>
      <c r="F79" s="452"/>
      <c r="G79" s="452"/>
      <c r="H79" s="452"/>
      <c r="I79" s="452"/>
      <c r="J79" s="452"/>
      <c r="K79" s="452"/>
      <c r="L79" s="452"/>
      <c r="M79" s="452"/>
      <c r="N79" s="452"/>
      <c r="O79" s="452"/>
      <c r="P79" s="452"/>
      <c r="Q79" s="452"/>
      <c r="R79" s="452"/>
      <c r="S79" s="452"/>
      <c r="T79" s="452"/>
      <c r="U79" s="452"/>
      <c r="V79" s="452"/>
      <c r="W79" s="452"/>
      <c r="X79" s="452"/>
      <c r="Y79" s="452"/>
      <c r="Z79" s="452"/>
      <c r="AA79" s="452"/>
      <c r="AB79" s="452"/>
      <c r="AC79" s="452"/>
      <c r="AD79" s="452"/>
      <c r="AE79" s="452"/>
      <c r="AF79" s="452"/>
      <c r="AG79" s="452"/>
      <c r="AH79" s="452"/>
    </row>
    <row r="80" spans="1:34" x14ac:dyDescent="0.25">
      <c r="A80" s="452"/>
      <c r="B80" s="452"/>
      <c r="C80" s="452"/>
      <c r="D80" s="452"/>
      <c r="E80" s="452"/>
      <c r="F80" s="452"/>
      <c r="G80" s="452"/>
      <c r="H80" s="452"/>
      <c r="I80" s="452"/>
      <c r="J80" s="452"/>
      <c r="K80" s="452"/>
      <c r="L80" s="452"/>
      <c r="M80" s="452"/>
      <c r="N80" s="452"/>
      <c r="O80" s="452"/>
      <c r="P80" s="452"/>
      <c r="Q80" s="452"/>
      <c r="R80" s="452"/>
      <c r="S80" s="452"/>
      <c r="T80" s="452"/>
      <c r="U80" s="452"/>
      <c r="V80" s="452"/>
      <c r="W80" s="452"/>
      <c r="X80" s="452"/>
      <c r="Y80" s="452"/>
      <c r="Z80" s="452"/>
      <c r="AA80" s="452"/>
      <c r="AB80" s="452"/>
      <c r="AC80" s="452"/>
      <c r="AD80" s="452"/>
      <c r="AE80" s="452"/>
      <c r="AF80" s="452"/>
      <c r="AG80" s="452"/>
      <c r="AH80" s="452"/>
    </row>
    <row r="81" spans="1:34" x14ac:dyDescent="0.25">
      <c r="A81" s="452"/>
      <c r="B81" s="452"/>
      <c r="C81" s="452"/>
      <c r="D81" s="452"/>
      <c r="E81" s="452"/>
      <c r="F81" s="452"/>
      <c r="G81" s="452"/>
      <c r="H81" s="452"/>
      <c r="I81" s="452"/>
      <c r="J81" s="452"/>
      <c r="K81" s="452"/>
      <c r="L81" s="452"/>
      <c r="M81" s="452"/>
      <c r="N81" s="452"/>
      <c r="O81" s="452"/>
      <c r="P81" s="452"/>
      <c r="Q81" s="452"/>
      <c r="R81" s="452"/>
      <c r="S81" s="452"/>
      <c r="T81" s="452"/>
      <c r="U81" s="452"/>
      <c r="V81" s="452"/>
      <c r="W81" s="452"/>
      <c r="X81" s="452"/>
      <c r="Y81" s="452"/>
      <c r="Z81" s="452"/>
      <c r="AA81" s="452"/>
      <c r="AB81" s="452"/>
      <c r="AC81" s="452"/>
      <c r="AD81" s="452"/>
      <c r="AE81" s="452"/>
      <c r="AF81" s="452"/>
      <c r="AG81" s="452"/>
      <c r="AH81" s="452"/>
    </row>
    <row r="82" spans="1:34" x14ac:dyDescent="0.25">
      <c r="A82" s="452"/>
      <c r="B82" s="452"/>
      <c r="C82" s="452"/>
      <c r="D82" s="452"/>
      <c r="E82" s="452"/>
      <c r="F82" s="452"/>
      <c r="G82" s="452"/>
      <c r="H82" s="452"/>
      <c r="I82" s="452"/>
      <c r="J82" s="452"/>
      <c r="K82" s="452"/>
      <c r="L82" s="452"/>
      <c r="M82" s="452"/>
      <c r="N82" s="452"/>
      <c r="O82" s="452"/>
      <c r="P82" s="452"/>
      <c r="Q82" s="452"/>
      <c r="R82" s="452"/>
      <c r="S82" s="452"/>
      <c r="T82" s="452"/>
      <c r="U82" s="452"/>
      <c r="V82" s="452"/>
      <c r="W82" s="452"/>
      <c r="X82" s="452"/>
      <c r="Y82" s="452"/>
      <c r="Z82" s="452"/>
      <c r="AA82" s="452"/>
      <c r="AB82" s="452"/>
      <c r="AC82" s="452"/>
      <c r="AD82" s="452"/>
      <c r="AE82" s="452"/>
      <c r="AF82" s="452"/>
      <c r="AG82" s="452"/>
      <c r="AH82" s="452"/>
    </row>
    <row r="83" spans="1:34" x14ac:dyDescent="0.25">
      <c r="A83" s="452"/>
      <c r="B83" s="452"/>
      <c r="C83" s="452"/>
      <c r="D83" s="452"/>
      <c r="E83" s="452"/>
      <c r="F83" s="452"/>
      <c r="G83" s="452"/>
      <c r="H83" s="452"/>
      <c r="I83" s="452"/>
      <c r="J83" s="452"/>
      <c r="K83" s="452"/>
      <c r="L83" s="452"/>
      <c r="M83" s="452"/>
      <c r="N83" s="452"/>
      <c r="O83" s="452"/>
      <c r="P83" s="452"/>
      <c r="Q83" s="452"/>
      <c r="R83" s="452"/>
      <c r="S83" s="452"/>
      <c r="T83" s="452"/>
      <c r="U83" s="452"/>
      <c r="V83" s="452"/>
      <c r="W83" s="452"/>
      <c r="X83" s="452"/>
      <c r="Y83" s="452"/>
      <c r="Z83" s="452"/>
      <c r="AA83" s="452"/>
      <c r="AB83" s="452"/>
      <c r="AC83" s="452"/>
      <c r="AD83" s="452"/>
      <c r="AE83" s="452"/>
      <c r="AF83" s="452"/>
      <c r="AG83" s="452"/>
      <c r="AH83" s="452"/>
    </row>
    <row r="84" spans="1:34" x14ac:dyDescent="0.25">
      <c r="A84" s="452"/>
      <c r="B84" s="452"/>
      <c r="C84" s="452"/>
      <c r="D84" s="452"/>
      <c r="E84" s="452"/>
      <c r="F84" s="452"/>
      <c r="G84" s="452"/>
      <c r="H84" s="452"/>
      <c r="I84" s="452"/>
      <c r="J84" s="452"/>
      <c r="K84" s="452"/>
      <c r="L84" s="452"/>
      <c r="M84" s="452"/>
      <c r="N84" s="452"/>
      <c r="O84" s="452"/>
      <c r="P84" s="452"/>
      <c r="Q84" s="452"/>
      <c r="R84" s="452"/>
      <c r="S84" s="452"/>
      <c r="T84" s="452"/>
      <c r="U84" s="452"/>
      <c r="V84" s="452"/>
      <c r="W84" s="452"/>
      <c r="X84" s="452"/>
      <c r="Y84" s="452"/>
      <c r="Z84" s="452"/>
      <c r="AA84" s="452"/>
      <c r="AB84" s="452"/>
      <c r="AC84" s="452"/>
      <c r="AD84" s="452"/>
      <c r="AE84" s="452"/>
      <c r="AF84" s="452"/>
      <c r="AG84" s="452"/>
      <c r="AH84" s="452"/>
    </row>
    <row r="85" spans="1:34" x14ac:dyDescent="0.25">
      <c r="A85" s="452"/>
      <c r="B85" s="452"/>
      <c r="C85" s="452"/>
      <c r="D85" s="452"/>
      <c r="E85" s="452"/>
      <c r="F85" s="452"/>
      <c r="G85" s="452"/>
      <c r="H85" s="452"/>
      <c r="I85" s="452"/>
      <c r="J85" s="452"/>
      <c r="K85" s="452"/>
      <c r="L85" s="452"/>
      <c r="M85" s="452"/>
      <c r="N85" s="452"/>
      <c r="O85" s="452"/>
      <c r="P85" s="452"/>
      <c r="Q85" s="452"/>
      <c r="R85" s="452"/>
      <c r="S85" s="452"/>
      <c r="T85" s="452"/>
      <c r="U85" s="452"/>
      <c r="V85" s="452"/>
      <c r="W85" s="452"/>
      <c r="X85" s="452"/>
      <c r="Y85" s="452"/>
      <c r="Z85" s="452"/>
      <c r="AA85" s="452"/>
      <c r="AB85" s="452"/>
      <c r="AC85" s="452"/>
      <c r="AD85" s="452"/>
      <c r="AE85" s="452"/>
      <c r="AF85" s="452"/>
      <c r="AG85" s="452"/>
      <c r="AH85" s="452"/>
    </row>
    <row r="86" spans="1:34" x14ac:dyDescent="0.25">
      <c r="A86" s="452"/>
      <c r="B86" s="452"/>
      <c r="C86" s="452"/>
      <c r="D86" s="452"/>
      <c r="E86" s="452"/>
      <c r="F86" s="452"/>
      <c r="G86" s="452"/>
      <c r="H86" s="452"/>
      <c r="I86" s="452"/>
      <c r="J86" s="452"/>
      <c r="K86" s="452"/>
      <c r="L86" s="452"/>
      <c r="M86" s="452"/>
      <c r="N86" s="452"/>
      <c r="O86" s="452"/>
      <c r="P86" s="452"/>
      <c r="Q86" s="452"/>
      <c r="R86" s="452"/>
      <c r="S86" s="452"/>
      <c r="T86" s="452"/>
      <c r="U86" s="452"/>
      <c r="V86" s="452"/>
      <c r="W86" s="452"/>
      <c r="X86" s="452"/>
      <c r="Y86" s="452"/>
      <c r="Z86" s="452"/>
      <c r="AA86" s="452"/>
      <c r="AB86" s="452"/>
      <c r="AC86" s="452"/>
      <c r="AD86" s="452"/>
      <c r="AE86" s="452"/>
      <c r="AF86" s="452"/>
      <c r="AG86" s="452"/>
      <c r="AH86" s="452"/>
    </row>
    <row r="87" spans="1:34" x14ac:dyDescent="0.25">
      <c r="A87" s="452"/>
      <c r="B87" s="452"/>
      <c r="C87" s="452"/>
      <c r="D87" s="452"/>
      <c r="E87" s="452"/>
      <c r="F87" s="452"/>
      <c r="G87" s="452"/>
      <c r="H87" s="452"/>
      <c r="I87" s="452"/>
      <c r="J87" s="452"/>
      <c r="K87" s="452"/>
      <c r="L87" s="452"/>
      <c r="M87" s="452"/>
      <c r="N87" s="452"/>
      <c r="O87" s="452"/>
      <c r="P87" s="452"/>
      <c r="Q87" s="452"/>
      <c r="R87" s="452"/>
      <c r="S87" s="452"/>
      <c r="T87" s="452"/>
      <c r="U87" s="452"/>
      <c r="V87" s="452"/>
      <c r="W87" s="452"/>
      <c r="X87" s="452"/>
      <c r="Y87" s="452"/>
      <c r="Z87" s="452"/>
      <c r="AA87" s="452"/>
      <c r="AB87" s="452"/>
      <c r="AC87" s="452"/>
      <c r="AD87" s="452"/>
      <c r="AE87" s="452"/>
      <c r="AF87" s="452"/>
      <c r="AG87" s="452"/>
      <c r="AH87" s="452"/>
    </row>
    <row r="88" spans="1:34" x14ac:dyDescent="0.25">
      <c r="A88" s="452"/>
      <c r="B88" s="452"/>
      <c r="C88" s="452"/>
      <c r="D88" s="452"/>
      <c r="E88" s="452"/>
      <c r="F88" s="452"/>
      <c r="G88" s="452"/>
      <c r="H88" s="452"/>
      <c r="I88" s="452"/>
      <c r="J88" s="452"/>
      <c r="K88" s="452"/>
      <c r="L88" s="452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452"/>
      <c r="Z88" s="452"/>
      <c r="AA88" s="452"/>
      <c r="AB88" s="452"/>
      <c r="AC88" s="452"/>
      <c r="AD88" s="452"/>
      <c r="AE88" s="452"/>
      <c r="AF88" s="452"/>
      <c r="AG88" s="452"/>
      <c r="AH88" s="452"/>
    </row>
    <row r="89" spans="1:34" x14ac:dyDescent="0.25">
      <c r="A89" s="452"/>
      <c r="B89" s="452"/>
      <c r="C89" s="452"/>
      <c r="D89" s="452"/>
      <c r="E89" s="452"/>
      <c r="F89" s="452"/>
      <c r="G89" s="452"/>
      <c r="H89" s="452"/>
      <c r="I89" s="452"/>
      <c r="J89" s="452"/>
      <c r="K89" s="452"/>
      <c r="L89" s="452"/>
      <c r="M89" s="452"/>
      <c r="N89" s="452"/>
      <c r="O89" s="452"/>
      <c r="P89" s="452"/>
      <c r="Q89" s="452"/>
      <c r="R89" s="452"/>
      <c r="S89" s="452"/>
      <c r="T89" s="452"/>
      <c r="U89" s="452"/>
      <c r="V89" s="452"/>
      <c r="W89" s="452"/>
      <c r="X89" s="452"/>
      <c r="Y89" s="452"/>
      <c r="Z89" s="452"/>
      <c r="AA89" s="452"/>
      <c r="AB89" s="452"/>
      <c r="AC89" s="452"/>
      <c r="AD89" s="452"/>
      <c r="AE89" s="452"/>
      <c r="AF89" s="452"/>
      <c r="AG89" s="452"/>
      <c r="AH89" s="452"/>
    </row>
    <row r="90" spans="1:34" x14ac:dyDescent="0.25">
      <c r="A90" s="452"/>
      <c r="B90" s="452"/>
      <c r="C90" s="452"/>
      <c r="D90" s="452"/>
      <c r="E90" s="452"/>
      <c r="F90" s="452"/>
      <c r="G90" s="452"/>
      <c r="H90" s="452"/>
      <c r="I90" s="452"/>
      <c r="J90" s="452"/>
      <c r="K90" s="452"/>
      <c r="L90" s="452"/>
      <c r="M90" s="452"/>
      <c r="N90" s="452"/>
      <c r="O90" s="452"/>
      <c r="P90" s="452"/>
      <c r="Q90" s="452"/>
      <c r="R90" s="452"/>
      <c r="S90" s="452"/>
      <c r="T90" s="452"/>
      <c r="U90" s="452"/>
      <c r="V90" s="452"/>
      <c r="W90" s="452"/>
      <c r="X90" s="452"/>
      <c r="Y90" s="452"/>
      <c r="Z90" s="452"/>
      <c r="AA90" s="452"/>
      <c r="AB90" s="452"/>
      <c r="AC90" s="452"/>
      <c r="AD90" s="452"/>
      <c r="AE90" s="452"/>
      <c r="AF90" s="452"/>
      <c r="AG90" s="452"/>
      <c r="AH90" s="452"/>
    </row>
    <row r="91" spans="1:34" x14ac:dyDescent="0.25">
      <c r="A91" s="452"/>
      <c r="B91" s="452"/>
      <c r="C91" s="452"/>
      <c r="D91" s="452"/>
      <c r="E91" s="452"/>
      <c r="F91" s="452"/>
      <c r="G91" s="452"/>
      <c r="H91" s="452"/>
      <c r="I91" s="452"/>
      <c r="J91" s="452"/>
      <c r="K91" s="452"/>
      <c r="L91" s="452"/>
      <c r="M91" s="452"/>
      <c r="N91" s="452"/>
      <c r="O91" s="452"/>
      <c r="P91" s="452"/>
      <c r="Q91" s="452"/>
      <c r="R91" s="452"/>
      <c r="S91" s="452"/>
      <c r="T91" s="452"/>
      <c r="U91" s="452"/>
      <c r="V91" s="452"/>
      <c r="W91" s="452"/>
      <c r="X91" s="452"/>
      <c r="Y91" s="452"/>
      <c r="Z91" s="452"/>
      <c r="AA91" s="452"/>
      <c r="AB91" s="452"/>
      <c r="AC91" s="452"/>
      <c r="AD91" s="452"/>
      <c r="AE91" s="452"/>
      <c r="AF91" s="452"/>
      <c r="AG91" s="452"/>
      <c r="AH91" s="452"/>
    </row>
    <row r="92" spans="1:34" x14ac:dyDescent="0.25">
      <c r="A92" s="452"/>
      <c r="B92" s="452"/>
      <c r="C92" s="452"/>
      <c r="D92" s="452"/>
      <c r="E92" s="452"/>
      <c r="F92" s="452"/>
      <c r="G92" s="452"/>
      <c r="H92" s="452"/>
      <c r="I92" s="452"/>
      <c r="J92" s="452"/>
      <c r="K92" s="452"/>
      <c r="L92" s="452"/>
      <c r="M92" s="452"/>
      <c r="N92" s="452"/>
      <c r="O92" s="452"/>
      <c r="P92" s="452"/>
      <c r="Q92" s="452"/>
      <c r="R92" s="452"/>
      <c r="S92" s="452"/>
      <c r="T92" s="452"/>
      <c r="U92" s="452"/>
      <c r="V92" s="452"/>
      <c r="W92" s="452"/>
      <c r="X92" s="452"/>
      <c r="Y92" s="452"/>
      <c r="Z92" s="452"/>
      <c r="AA92" s="452"/>
      <c r="AB92" s="452"/>
      <c r="AC92" s="452"/>
      <c r="AD92" s="452"/>
      <c r="AE92" s="452"/>
      <c r="AF92" s="452"/>
      <c r="AG92" s="452"/>
      <c r="AH92" s="452"/>
    </row>
    <row r="93" spans="1:34" x14ac:dyDescent="0.25">
      <c r="A93" s="452"/>
      <c r="B93" s="452"/>
      <c r="C93" s="452"/>
      <c r="D93" s="452"/>
      <c r="E93" s="452"/>
      <c r="F93" s="452"/>
      <c r="G93" s="452"/>
      <c r="H93" s="452"/>
      <c r="I93" s="452"/>
      <c r="J93" s="452"/>
      <c r="K93" s="452"/>
      <c r="L93" s="452"/>
      <c r="M93" s="452"/>
      <c r="N93" s="452"/>
      <c r="O93" s="452"/>
      <c r="P93" s="452"/>
      <c r="Q93" s="452"/>
      <c r="R93" s="452"/>
      <c r="S93" s="452"/>
      <c r="T93" s="452"/>
      <c r="U93" s="452"/>
      <c r="V93" s="452"/>
      <c r="W93" s="452"/>
      <c r="X93" s="452"/>
      <c r="Y93" s="452"/>
      <c r="Z93" s="452"/>
      <c r="AA93" s="452"/>
      <c r="AB93" s="452"/>
      <c r="AC93" s="452"/>
      <c r="AD93" s="452"/>
      <c r="AE93" s="452"/>
      <c r="AF93" s="452"/>
      <c r="AG93" s="452"/>
      <c r="AH93" s="452"/>
    </row>
    <row r="94" spans="1:34" x14ac:dyDescent="0.25">
      <c r="A94" s="452"/>
      <c r="B94" s="452"/>
      <c r="C94" s="452"/>
      <c r="D94" s="452"/>
      <c r="E94" s="452"/>
      <c r="F94" s="452"/>
      <c r="G94" s="452"/>
      <c r="H94" s="452"/>
      <c r="I94" s="452"/>
      <c r="J94" s="452"/>
      <c r="K94" s="452"/>
      <c r="L94" s="452"/>
      <c r="M94" s="452"/>
      <c r="N94" s="452"/>
      <c r="O94" s="452"/>
      <c r="P94" s="452"/>
      <c r="Q94" s="452"/>
      <c r="R94" s="452"/>
      <c r="S94" s="452"/>
      <c r="T94" s="452"/>
      <c r="U94" s="452"/>
      <c r="V94" s="452"/>
      <c r="W94" s="452"/>
      <c r="X94" s="452"/>
      <c r="Y94" s="452"/>
      <c r="Z94" s="452"/>
      <c r="AA94" s="452"/>
      <c r="AB94" s="452"/>
      <c r="AC94" s="452"/>
      <c r="AD94" s="452"/>
      <c r="AE94" s="452"/>
      <c r="AF94" s="452"/>
      <c r="AG94" s="452"/>
      <c r="AH94" s="452"/>
    </row>
    <row r="95" spans="1:34" x14ac:dyDescent="0.25">
      <c r="A95" s="452"/>
      <c r="B95" s="452"/>
      <c r="C95" s="452"/>
      <c r="D95" s="452"/>
      <c r="E95" s="452"/>
      <c r="F95" s="452"/>
      <c r="G95" s="452"/>
      <c r="H95" s="452"/>
      <c r="I95" s="452"/>
      <c r="J95" s="452"/>
      <c r="K95" s="452"/>
      <c r="L95" s="452"/>
      <c r="M95" s="452"/>
      <c r="N95" s="452"/>
      <c r="O95" s="452"/>
      <c r="P95" s="452"/>
      <c r="Q95" s="452"/>
      <c r="R95" s="452"/>
      <c r="S95" s="452"/>
      <c r="T95" s="452"/>
      <c r="U95" s="452"/>
      <c r="V95" s="452"/>
      <c r="W95" s="452"/>
      <c r="X95" s="452"/>
      <c r="Y95" s="452"/>
      <c r="Z95" s="452"/>
      <c r="AA95" s="452"/>
      <c r="AB95" s="452"/>
      <c r="AC95" s="452"/>
      <c r="AD95" s="452"/>
      <c r="AE95" s="452"/>
      <c r="AF95" s="452"/>
      <c r="AG95" s="452"/>
      <c r="AH95" s="452"/>
    </row>
    <row r="96" spans="1:34" x14ac:dyDescent="0.25">
      <c r="A96" s="452"/>
      <c r="B96" s="452"/>
      <c r="C96" s="452"/>
      <c r="D96" s="452"/>
      <c r="E96" s="452"/>
      <c r="F96" s="452"/>
      <c r="G96" s="452"/>
      <c r="H96" s="452"/>
      <c r="I96" s="452"/>
      <c r="J96" s="452"/>
      <c r="K96" s="452"/>
      <c r="L96" s="452"/>
      <c r="M96" s="452"/>
      <c r="N96" s="452"/>
      <c r="O96" s="452"/>
      <c r="P96" s="452"/>
      <c r="Q96" s="452"/>
      <c r="R96" s="452"/>
      <c r="S96" s="452"/>
      <c r="T96" s="452"/>
      <c r="U96" s="452"/>
      <c r="V96" s="452"/>
      <c r="W96" s="452"/>
      <c r="X96" s="452"/>
      <c r="Y96" s="452"/>
      <c r="Z96" s="452"/>
      <c r="AA96" s="452"/>
      <c r="AB96" s="452"/>
      <c r="AC96" s="452"/>
      <c r="AD96" s="452"/>
      <c r="AE96" s="452"/>
      <c r="AF96" s="452"/>
      <c r="AG96" s="452"/>
      <c r="AH96" s="452"/>
    </row>
    <row r="97" spans="1:34" x14ac:dyDescent="0.25">
      <c r="A97" s="452"/>
      <c r="B97" s="452"/>
      <c r="C97" s="452"/>
      <c r="D97" s="452"/>
      <c r="E97" s="452"/>
      <c r="F97" s="452"/>
      <c r="G97" s="452"/>
      <c r="H97" s="452"/>
      <c r="I97" s="452"/>
      <c r="J97" s="452"/>
      <c r="K97" s="452"/>
      <c r="L97" s="452"/>
      <c r="M97" s="452"/>
      <c r="N97" s="452"/>
      <c r="O97" s="452"/>
      <c r="P97" s="452"/>
      <c r="Q97" s="452"/>
      <c r="R97" s="452"/>
      <c r="S97" s="452"/>
      <c r="T97" s="452"/>
      <c r="U97" s="452"/>
      <c r="V97" s="452"/>
      <c r="W97" s="452"/>
      <c r="X97" s="452"/>
      <c r="Y97" s="452"/>
      <c r="Z97" s="452"/>
      <c r="AA97" s="452"/>
      <c r="AB97" s="452"/>
      <c r="AC97" s="452"/>
      <c r="AD97" s="452"/>
      <c r="AE97" s="452"/>
      <c r="AF97" s="452"/>
      <c r="AG97" s="452"/>
      <c r="AH97" s="452"/>
    </row>
    <row r="98" spans="1:34" x14ac:dyDescent="0.25">
      <c r="A98" s="452"/>
      <c r="B98" s="452"/>
      <c r="C98" s="452"/>
      <c r="D98" s="452"/>
      <c r="E98" s="452"/>
      <c r="F98" s="452"/>
      <c r="G98" s="452"/>
      <c r="H98" s="452"/>
      <c r="I98" s="452"/>
      <c r="J98" s="452"/>
      <c r="K98" s="452"/>
      <c r="L98" s="452"/>
      <c r="M98" s="452"/>
      <c r="N98" s="452"/>
      <c r="O98" s="452"/>
      <c r="P98" s="452"/>
      <c r="Q98" s="452"/>
      <c r="R98" s="452"/>
      <c r="S98" s="452"/>
      <c r="T98" s="452"/>
      <c r="U98" s="452"/>
      <c r="V98" s="452"/>
      <c r="W98" s="452"/>
      <c r="X98" s="452"/>
      <c r="Y98" s="452"/>
      <c r="Z98" s="452"/>
      <c r="AA98" s="452"/>
      <c r="AB98" s="452"/>
      <c r="AC98" s="452"/>
      <c r="AD98" s="452"/>
      <c r="AE98" s="452"/>
      <c r="AF98" s="452"/>
      <c r="AG98" s="452"/>
      <c r="AH98" s="452"/>
    </row>
    <row r="99" spans="1:34" x14ac:dyDescent="0.25">
      <c r="A99" s="452"/>
      <c r="B99" s="452"/>
      <c r="C99" s="452"/>
      <c r="D99" s="452"/>
      <c r="E99" s="452"/>
      <c r="F99" s="452"/>
      <c r="G99" s="452"/>
      <c r="H99" s="452"/>
      <c r="I99" s="452"/>
      <c r="J99" s="452"/>
      <c r="K99" s="452"/>
      <c r="L99" s="452"/>
      <c r="M99" s="452"/>
      <c r="N99" s="452"/>
      <c r="O99" s="452"/>
      <c r="P99" s="452"/>
      <c r="Q99" s="452"/>
      <c r="R99" s="452"/>
      <c r="S99" s="452"/>
      <c r="T99" s="452"/>
      <c r="U99" s="452"/>
      <c r="V99" s="452"/>
      <c r="W99" s="452"/>
      <c r="X99" s="452"/>
      <c r="Y99" s="452"/>
      <c r="Z99" s="452"/>
      <c r="AA99" s="452"/>
      <c r="AB99" s="452"/>
      <c r="AC99" s="452"/>
      <c r="AD99" s="452"/>
      <c r="AE99" s="452"/>
      <c r="AF99" s="452"/>
      <c r="AG99" s="452"/>
      <c r="AH99" s="452"/>
    </row>
    <row r="100" spans="1:34" x14ac:dyDescent="0.25">
      <c r="A100" s="452"/>
      <c r="B100" s="452"/>
      <c r="C100" s="452"/>
      <c r="D100" s="452"/>
      <c r="E100" s="452"/>
      <c r="F100" s="452"/>
      <c r="G100" s="452"/>
      <c r="H100" s="452"/>
      <c r="I100" s="452"/>
      <c r="J100" s="452"/>
      <c r="K100" s="452"/>
      <c r="L100" s="452"/>
      <c r="M100" s="452"/>
      <c r="N100" s="452"/>
      <c r="O100" s="452"/>
      <c r="P100" s="452"/>
      <c r="Q100" s="452"/>
      <c r="R100" s="452"/>
      <c r="S100" s="452"/>
      <c r="T100" s="452"/>
      <c r="U100" s="452"/>
      <c r="V100" s="452"/>
      <c r="W100" s="452"/>
      <c r="X100" s="452"/>
      <c r="Y100" s="452"/>
      <c r="Z100" s="452"/>
      <c r="AA100" s="452"/>
      <c r="AB100" s="452"/>
      <c r="AC100" s="452"/>
      <c r="AD100" s="452"/>
      <c r="AE100" s="452"/>
      <c r="AF100" s="452"/>
      <c r="AG100" s="452"/>
      <c r="AH100" s="452"/>
    </row>
    <row r="101" spans="1:34" x14ac:dyDescent="0.25">
      <c r="A101" s="452"/>
      <c r="B101" s="452"/>
      <c r="C101" s="452"/>
      <c r="D101" s="452"/>
      <c r="E101" s="452"/>
      <c r="F101" s="452"/>
      <c r="G101" s="452"/>
      <c r="H101" s="452"/>
      <c r="I101" s="452"/>
      <c r="J101" s="452"/>
      <c r="K101" s="452"/>
      <c r="L101" s="452"/>
      <c r="M101" s="452"/>
      <c r="N101" s="452"/>
      <c r="O101" s="452"/>
      <c r="P101" s="452"/>
      <c r="Q101" s="452"/>
      <c r="R101" s="452"/>
      <c r="S101" s="452"/>
      <c r="T101" s="452"/>
      <c r="U101" s="452"/>
      <c r="V101" s="452"/>
      <c r="W101" s="452"/>
      <c r="X101" s="452"/>
      <c r="Y101" s="452"/>
      <c r="Z101" s="452"/>
      <c r="AA101" s="452"/>
      <c r="AB101" s="452"/>
      <c r="AC101" s="452"/>
      <c r="AD101" s="452"/>
      <c r="AE101" s="452"/>
      <c r="AF101" s="452"/>
      <c r="AG101" s="452"/>
      <c r="AH101" s="452"/>
    </row>
    <row r="102" spans="1:34" x14ac:dyDescent="0.25">
      <c r="A102" s="452"/>
      <c r="B102" s="452"/>
      <c r="C102" s="452"/>
      <c r="D102" s="452"/>
      <c r="E102" s="452"/>
      <c r="F102" s="452"/>
      <c r="G102" s="452"/>
      <c r="H102" s="452"/>
      <c r="I102" s="452"/>
      <c r="J102" s="452"/>
      <c r="K102" s="452"/>
      <c r="L102" s="452"/>
      <c r="M102" s="452"/>
      <c r="N102" s="452"/>
      <c r="O102" s="452"/>
      <c r="P102" s="452"/>
      <c r="Q102" s="452"/>
      <c r="R102" s="452"/>
      <c r="S102" s="452"/>
      <c r="T102" s="452"/>
      <c r="U102" s="452"/>
      <c r="V102" s="452"/>
      <c r="W102" s="452"/>
      <c r="X102" s="452"/>
      <c r="Y102" s="452"/>
      <c r="Z102" s="452"/>
      <c r="AA102" s="452"/>
      <c r="AB102" s="452"/>
      <c r="AC102" s="452"/>
      <c r="AD102" s="452"/>
      <c r="AE102" s="452"/>
      <c r="AF102" s="452"/>
      <c r="AG102" s="452"/>
      <c r="AH102" s="452"/>
    </row>
    <row r="103" spans="1:34" x14ac:dyDescent="0.25">
      <c r="A103" s="452"/>
      <c r="B103" s="452"/>
      <c r="C103" s="452"/>
      <c r="D103" s="452"/>
      <c r="E103" s="452"/>
      <c r="F103" s="452"/>
      <c r="G103" s="452"/>
      <c r="H103" s="452"/>
      <c r="I103" s="452"/>
      <c r="J103" s="452"/>
      <c r="K103" s="452"/>
      <c r="L103" s="452"/>
      <c r="M103" s="452"/>
      <c r="N103" s="452"/>
      <c r="O103" s="452"/>
      <c r="P103" s="452"/>
      <c r="Q103" s="452"/>
      <c r="R103" s="452"/>
      <c r="S103" s="452"/>
      <c r="T103" s="452"/>
      <c r="U103" s="452"/>
      <c r="V103" s="452"/>
      <c r="W103" s="452"/>
      <c r="X103" s="452"/>
      <c r="Y103" s="452"/>
      <c r="Z103" s="452"/>
      <c r="AA103" s="452"/>
      <c r="AB103" s="452"/>
      <c r="AC103" s="452"/>
      <c r="AD103" s="452"/>
      <c r="AE103" s="452"/>
      <c r="AF103" s="452"/>
      <c r="AG103" s="452"/>
      <c r="AH103" s="452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AZ100"/>
  <sheetViews>
    <sheetView zoomScale="60" zoomScaleNormal="60" workbookViewId="0">
      <selection activeCell="D45" sqref="D45"/>
    </sheetView>
  </sheetViews>
  <sheetFormatPr baseColWidth="10" defaultColWidth="11.453125" defaultRowHeight="12.5" x14ac:dyDescent="0.25"/>
  <cols>
    <col min="1" max="1" width="6.54296875" style="422" customWidth="1"/>
    <col min="2" max="3" width="9.453125" style="422" customWidth="1"/>
    <col min="4" max="4" width="12.54296875" style="422" bestFit="1" customWidth="1"/>
    <col min="5" max="5" width="6.54296875" style="422" customWidth="1"/>
    <col min="6" max="6" width="12.453125" style="422" bestFit="1" customWidth="1"/>
    <col min="7" max="7" width="12.453125" style="422" customWidth="1"/>
    <col min="8" max="8" width="3.54296875" style="422" customWidth="1"/>
    <col min="9" max="9" width="8.81640625" style="422" customWidth="1"/>
    <col min="10" max="13" width="12.54296875" style="422" bestFit="1" customWidth="1"/>
    <col min="14" max="15" width="12.81640625" style="422" bestFit="1" customWidth="1"/>
    <col min="16" max="16" width="12.1796875" style="422" bestFit="1" customWidth="1"/>
    <col min="17" max="18" width="12.81640625" style="422" bestFit="1" customWidth="1"/>
    <col min="19" max="19" width="12.1796875" style="422" bestFit="1" customWidth="1"/>
    <col min="20" max="20" width="14.453125" style="422" bestFit="1" customWidth="1"/>
    <col min="21" max="21" width="12.453125" style="422" bestFit="1" customWidth="1"/>
    <col min="22" max="22" width="12.54296875" style="422" bestFit="1" customWidth="1"/>
    <col min="23" max="23" width="12.1796875" style="422" bestFit="1" customWidth="1"/>
    <col min="24" max="24" width="14.453125" style="422" bestFit="1" customWidth="1"/>
    <col min="25" max="26" width="14.54296875" style="422" bestFit="1" customWidth="1"/>
    <col min="27" max="27" width="11.54296875" style="422" bestFit="1" customWidth="1"/>
    <col min="28" max="28" width="14.81640625" style="422" bestFit="1" customWidth="1"/>
    <col min="29" max="30" width="11.54296875" style="422" bestFit="1" customWidth="1"/>
    <col min="31" max="16384" width="11.453125" style="422"/>
  </cols>
  <sheetData>
    <row r="1" spans="1:52" ht="12.75" customHeight="1" thickBot="1" x14ac:dyDescent="0.3">
      <c r="A1" s="421"/>
      <c r="B1" s="421"/>
      <c r="C1" s="421"/>
      <c r="D1" s="421"/>
      <c r="E1" s="421"/>
      <c r="F1" s="421"/>
      <c r="G1" s="421"/>
      <c r="H1" s="421"/>
      <c r="O1" s="421"/>
      <c r="P1" s="421"/>
      <c r="Q1" s="421"/>
      <c r="R1" s="421"/>
      <c r="S1" s="421"/>
      <c r="T1" s="421"/>
      <c r="U1" s="421"/>
      <c r="V1" s="421"/>
      <c r="W1" s="421"/>
      <c r="X1" s="421"/>
      <c r="Y1" s="421"/>
      <c r="Z1" s="421"/>
      <c r="AA1" s="421"/>
      <c r="AB1" s="421"/>
      <c r="AC1" s="421"/>
      <c r="AD1" s="421"/>
      <c r="AE1" s="421"/>
      <c r="AF1" s="421"/>
      <c r="AG1" s="421"/>
      <c r="AH1" s="421"/>
      <c r="AI1" s="421"/>
      <c r="AJ1" s="421"/>
      <c r="AK1" s="421"/>
      <c r="AL1" s="421"/>
      <c r="AM1" s="421"/>
      <c r="AN1" s="421"/>
      <c r="AO1" s="421"/>
      <c r="AP1" s="421"/>
      <c r="AQ1" s="421"/>
      <c r="AR1" s="421"/>
      <c r="AS1" s="421"/>
      <c r="AT1" s="421"/>
      <c r="AU1" s="421"/>
      <c r="AV1" s="421"/>
      <c r="AW1" s="421"/>
      <c r="AX1" s="421"/>
      <c r="AY1" s="421"/>
      <c r="AZ1" s="421"/>
    </row>
    <row r="2" spans="1:52" ht="16" thickBot="1" x14ac:dyDescent="0.4">
      <c r="A2" s="421"/>
      <c r="B2" s="424" t="s">
        <v>130</v>
      </c>
      <c r="C2" s="482"/>
      <c r="D2" s="483" t="s">
        <v>117</v>
      </c>
      <c r="E2" s="484">
        <v>1</v>
      </c>
      <c r="F2" s="485" t="s">
        <v>118</v>
      </c>
      <c r="G2" s="484">
        <v>1</v>
      </c>
      <c r="H2" s="421"/>
      <c r="I2" s="428" t="s">
        <v>119</v>
      </c>
      <c r="J2" s="429"/>
      <c r="K2" s="429"/>
      <c r="N2" s="421"/>
    </row>
    <row r="3" spans="1:52" ht="12.75" customHeight="1" thickBot="1" x14ac:dyDescent="0.3">
      <c r="A3" s="421"/>
      <c r="B3" s="421"/>
      <c r="C3" s="421"/>
      <c r="D3" s="421"/>
      <c r="E3" s="421"/>
      <c r="F3" s="421"/>
      <c r="G3" s="421"/>
      <c r="H3" s="421"/>
    </row>
    <row r="4" spans="1:52" s="491" customFormat="1" ht="12.75" customHeight="1" thickBot="1" x14ac:dyDescent="0.4">
      <c r="A4" s="486"/>
      <c r="B4" s="486"/>
      <c r="C4" s="486"/>
      <c r="D4" s="486"/>
      <c r="E4" s="486"/>
      <c r="F4" s="486"/>
      <c r="G4" s="486"/>
      <c r="H4" s="486"/>
      <c r="I4" s="487" t="s">
        <v>73</v>
      </c>
      <c r="J4" s="488">
        <v>0</v>
      </c>
      <c r="K4" s="489">
        <v>0.1</v>
      </c>
      <c r="L4" s="489">
        <v>0.2</v>
      </c>
      <c r="M4" s="489">
        <v>0.3</v>
      </c>
      <c r="N4" s="489">
        <v>0.4</v>
      </c>
      <c r="O4" s="489">
        <v>0.5</v>
      </c>
      <c r="P4" s="489">
        <v>0.6</v>
      </c>
      <c r="Q4" s="489">
        <v>0.7</v>
      </c>
      <c r="R4" s="489">
        <v>0.8</v>
      </c>
      <c r="S4" s="489">
        <v>0.9</v>
      </c>
      <c r="T4" s="490">
        <v>1</v>
      </c>
      <c r="U4" s="467"/>
      <c r="V4" s="435" t="s">
        <v>51</v>
      </c>
    </row>
    <row r="5" spans="1:52" ht="12.75" customHeight="1" x14ac:dyDescent="0.25">
      <c r="A5" s="421"/>
      <c r="B5" s="421"/>
      <c r="C5" s="468" t="s">
        <v>131</v>
      </c>
      <c r="D5" s="437">
        <f>MAX(MAX(J5:T44),ABS(MIN(J5:T44)))</f>
        <v>145.94761304814574</v>
      </c>
      <c r="E5" s="421"/>
      <c r="F5" s="421"/>
      <c r="G5" s="421"/>
      <c r="H5" s="421"/>
      <c r="I5" s="445">
        <v>1</v>
      </c>
      <c r="J5" s="492">
        <v>-135.89657819205829</v>
      </c>
      <c r="K5" s="471">
        <v>-124.70199575023443</v>
      </c>
      <c r="L5" s="471">
        <v>-111.25991180231362</v>
      </c>
      <c r="M5" s="471">
        <v>-95.812592750980713</v>
      </c>
      <c r="N5" s="471">
        <v>-78.638445309970834</v>
      </c>
      <c r="O5" s="471">
        <v>-60.046998785590411</v>
      </c>
      <c r="P5" s="471">
        <v>-40.373326436392269</v>
      </c>
      <c r="Q5" s="471">
        <v>-19.972006454724156</v>
      </c>
      <c r="R5" s="471">
        <v>0.78926858874323136</v>
      </c>
      <c r="S5" s="471">
        <v>21.536318660659497</v>
      </c>
      <c r="T5" s="472">
        <v>41.895220104044107</v>
      </c>
      <c r="U5" s="430"/>
      <c r="V5" s="473">
        <v>10</v>
      </c>
    </row>
    <row r="6" spans="1:52" ht="12.75" customHeight="1" x14ac:dyDescent="0.25">
      <c r="A6" s="421"/>
      <c r="B6" s="421"/>
      <c r="C6" s="474" t="s">
        <v>37</v>
      </c>
      <c r="D6" s="444">
        <f>IF(D9&lt;0.000001,1,D7/D9)</f>
        <v>1.7441768036533932E-2</v>
      </c>
      <c r="E6" s="421"/>
      <c r="F6" s="421"/>
      <c r="G6" s="421"/>
      <c r="H6" s="421"/>
      <c r="I6" s="445">
        <v>2</v>
      </c>
      <c r="J6" s="446">
        <v>41.895226096291495</v>
      </c>
      <c r="K6" s="447">
        <v>82.705703486662316</v>
      </c>
      <c r="L6" s="447">
        <v>113.51618087703316</v>
      </c>
      <c r="M6" s="447">
        <v>134.32665826740404</v>
      </c>
      <c r="N6" s="447">
        <v>145.13713565777485</v>
      </c>
      <c r="O6" s="447">
        <v>145.94761304814574</v>
      </c>
      <c r="P6" s="447">
        <v>136.75809043851658</v>
      </c>
      <c r="Q6" s="447">
        <v>117.56856782888745</v>
      </c>
      <c r="R6" s="447">
        <v>88.37904521925833</v>
      </c>
      <c r="S6" s="447">
        <v>49.189522609629186</v>
      </c>
      <c r="T6" s="448">
        <v>0</v>
      </c>
      <c r="U6" s="430"/>
      <c r="V6" s="449">
        <v>10</v>
      </c>
    </row>
    <row r="7" spans="1:52" ht="12.75" customHeight="1" x14ac:dyDescent="0.25">
      <c r="A7" s="421"/>
      <c r="B7" s="421"/>
      <c r="C7" s="474" t="s">
        <v>36</v>
      </c>
      <c r="D7" s="444">
        <v>0.3</v>
      </c>
      <c r="E7" s="421"/>
      <c r="F7" s="421"/>
      <c r="G7" s="421"/>
      <c r="H7" s="421"/>
      <c r="I7" s="445">
        <v>3</v>
      </c>
      <c r="J7" s="446"/>
      <c r="K7" s="447"/>
      <c r="L7" s="447"/>
      <c r="M7" s="447"/>
      <c r="N7" s="447"/>
      <c r="O7" s="447"/>
      <c r="P7" s="447"/>
      <c r="Q7" s="447"/>
      <c r="R7" s="447"/>
      <c r="S7" s="447"/>
      <c r="T7" s="448"/>
      <c r="U7" s="430"/>
      <c r="V7" s="449"/>
    </row>
    <row r="8" spans="1:52" ht="12.75" customHeight="1" x14ac:dyDescent="0.25">
      <c r="A8" s="421"/>
      <c r="B8" s="421"/>
      <c r="C8" s="477" t="s">
        <v>121</v>
      </c>
      <c r="D8" s="444">
        <f>PlotData!CB5</f>
        <v>8.4852813742385695</v>
      </c>
      <c r="E8" s="421"/>
      <c r="F8" s="421"/>
      <c r="G8" s="421"/>
      <c r="H8" s="421"/>
      <c r="I8" s="445">
        <v>4</v>
      </c>
      <c r="J8" s="446"/>
      <c r="K8" s="447"/>
      <c r="L8" s="447"/>
      <c r="M8" s="447"/>
      <c r="N8" s="447"/>
      <c r="O8" s="447"/>
      <c r="P8" s="447"/>
      <c r="Q8" s="447"/>
      <c r="R8" s="447"/>
      <c r="S8" s="447"/>
      <c r="T8" s="448"/>
      <c r="U8" s="430"/>
      <c r="V8" s="449"/>
    </row>
    <row r="9" spans="1:52" ht="12.75" customHeight="1" thickBot="1" x14ac:dyDescent="0.3">
      <c r="A9" s="421"/>
      <c r="B9" s="421"/>
      <c r="C9" s="478" t="s">
        <v>127</v>
      </c>
      <c r="D9" s="451">
        <f>D5/MAX(0.0001,D8)</f>
        <v>17.200091147389017</v>
      </c>
      <c r="E9" s="421"/>
      <c r="F9" s="421"/>
      <c r="G9" s="421"/>
      <c r="H9" s="421"/>
      <c r="I9" s="445">
        <v>5</v>
      </c>
      <c r="J9" s="446"/>
      <c r="K9" s="447"/>
      <c r="L9" s="447"/>
      <c r="M9" s="447"/>
      <c r="N9" s="447"/>
      <c r="O9" s="447"/>
      <c r="P9" s="447"/>
      <c r="Q9" s="447"/>
      <c r="R9" s="447"/>
      <c r="S9" s="447"/>
      <c r="T9" s="448"/>
      <c r="U9" s="430"/>
      <c r="V9" s="449"/>
    </row>
    <row r="10" spans="1:52" ht="12.75" customHeight="1" x14ac:dyDescent="0.25">
      <c r="A10" s="421"/>
      <c r="B10" s="421"/>
      <c r="C10" s="421"/>
      <c r="E10" s="421"/>
      <c r="F10" s="421"/>
      <c r="G10" s="421"/>
      <c r="H10" s="421"/>
      <c r="I10" s="445">
        <v>6</v>
      </c>
      <c r="J10" s="446"/>
      <c r="K10" s="447"/>
      <c r="L10" s="447"/>
      <c r="M10" s="447"/>
      <c r="N10" s="447"/>
      <c r="O10" s="447"/>
      <c r="P10" s="447"/>
      <c r="Q10" s="447"/>
      <c r="R10" s="447"/>
      <c r="S10" s="447"/>
      <c r="T10" s="448"/>
      <c r="U10" s="430"/>
      <c r="V10" s="449"/>
    </row>
    <row r="11" spans="1:52" ht="12.75" customHeight="1" x14ac:dyDescent="0.25">
      <c r="A11" s="421"/>
      <c r="B11" s="421"/>
      <c r="C11" s="421"/>
      <c r="D11" s="421"/>
      <c r="E11" s="421"/>
      <c r="F11" s="421"/>
      <c r="G11" s="421"/>
      <c r="H11" s="421"/>
      <c r="I11" s="445">
        <v>7</v>
      </c>
      <c r="J11" s="446"/>
      <c r="K11" s="447"/>
      <c r="L11" s="447"/>
      <c r="M11" s="447"/>
      <c r="N11" s="447"/>
      <c r="O11" s="447"/>
      <c r="P11" s="447"/>
      <c r="Q11" s="447"/>
      <c r="R11" s="447"/>
      <c r="S11" s="447"/>
      <c r="T11" s="448"/>
      <c r="U11" s="430"/>
      <c r="V11" s="449"/>
    </row>
    <row r="12" spans="1:52" ht="12.75" customHeight="1" x14ac:dyDescent="0.25">
      <c r="A12" s="421"/>
      <c r="B12" s="421"/>
      <c r="C12" s="421"/>
      <c r="D12" s="421"/>
      <c r="E12" s="421"/>
      <c r="F12" s="421"/>
      <c r="G12" s="421"/>
      <c r="H12" s="421"/>
      <c r="I12" s="445">
        <v>8</v>
      </c>
      <c r="J12" s="446"/>
      <c r="K12" s="447"/>
      <c r="L12" s="447"/>
      <c r="M12" s="447"/>
      <c r="N12" s="447"/>
      <c r="O12" s="447"/>
      <c r="P12" s="447"/>
      <c r="Q12" s="447"/>
      <c r="R12" s="447"/>
      <c r="S12" s="447"/>
      <c r="T12" s="448"/>
      <c r="U12" s="430"/>
      <c r="V12" s="449"/>
    </row>
    <row r="13" spans="1:52" ht="12.75" customHeight="1" x14ac:dyDescent="0.25">
      <c r="A13" s="421"/>
      <c r="B13" s="421"/>
      <c r="C13" s="421"/>
      <c r="D13" s="421"/>
      <c r="E13" s="421"/>
      <c r="F13" s="421"/>
      <c r="G13" s="421"/>
      <c r="H13" s="421"/>
      <c r="I13" s="445">
        <v>9</v>
      </c>
      <c r="J13" s="446"/>
      <c r="K13" s="447"/>
      <c r="L13" s="447"/>
      <c r="M13" s="447"/>
      <c r="N13" s="447"/>
      <c r="O13" s="447"/>
      <c r="P13" s="447"/>
      <c r="Q13" s="447"/>
      <c r="R13" s="447"/>
      <c r="S13" s="447"/>
      <c r="T13" s="448"/>
      <c r="U13" s="430"/>
      <c r="V13" s="449"/>
    </row>
    <row r="14" spans="1:52" ht="12.75" customHeight="1" x14ac:dyDescent="0.25">
      <c r="A14" s="421"/>
      <c r="B14" s="421"/>
      <c r="C14" s="421"/>
      <c r="D14" s="421"/>
      <c r="E14" s="421"/>
      <c r="F14" s="421"/>
      <c r="G14" s="421"/>
      <c r="H14" s="421"/>
      <c r="I14" s="445">
        <v>10</v>
      </c>
      <c r="J14" s="446"/>
      <c r="K14" s="447"/>
      <c r="L14" s="447"/>
      <c r="M14" s="447"/>
      <c r="N14" s="447"/>
      <c r="O14" s="447"/>
      <c r="P14" s="447"/>
      <c r="Q14" s="447"/>
      <c r="R14" s="447"/>
      <c r="S14" s="447"/>
      <c r="T14" s="448"/>
      <c r="U14" s="430"/>
      <c r="V14" s="449"/>
    </row>
    <row r="15" spans="1:52" ht="12.75" customHeight="1" x14ac:dyDescent="0.25">
      <c r="A15" s="421"/>
      <c r="B15" s="421"/>
      <c r="C15" s="421"/>
      <c r="D15" s="421"/>
      <c r="E15" s="421"/>
      <c r="F15" s="421"/>
      <c r="G15" s="421"/>
      <c r="H15" s="421"/>
      <c r="I15" s="445">
        <v>11</v>
      </c>
      <c r="J15" s="446"/>
      <c r="K15" s="447"/>
      <c r="L15" s="447"/>
      <c r="M15" s="447"/>
      <c r="N15" s="447"/>
      <c r="O15" s="447"/>
      <c r="P15" s="447"/>
      <c r="Q15" s="447"/>
      <c r="R15" s="447"/>
      <c r="S15" s="447"/>
      <c r="T15" s="448"/>
      <c r="U15" s="430"/>
      <c r="V15" s="449"/>
    </row>
    <row r="16" spans="1:52" ht="12.75" customHeight="1" x14ac:dyDescent="0.25">
      <c r="A16" s="421"/>
      <c r="B16" s="421"/>
      <c r="C16" s="421"/>
      <c r="D16" s="421"/>
      <c r="E16" s="421"/>
      <c r="F16" s="421"/>
      <c r="G16" s="421"/>
      <c r="H16" s="421"/>
      <c r="I16" s="445">
        <v>12</v>
      </c>
      <c r="J16" s="446"/>
      <c r="K16" s="447"/>
      <c r="L16" s="447"/>
      <c r="M16" s="447"/>
      <c r="N16" s="447"/>
      <c r="O16" s="447"/>
      <c r="P16" s="447"/>
      <c r="Q16" s="447"/>
      <c r="R16" s="447"/>
      <c r="S16" s="447"/>
      <c r="T16" s="448"/>
      <c r="U16" s="430"/>
      <c r="V16" s="449"/>
    </row>
    <row r="17" spans="1:24" ht="12.75" customHeight="1" x14ac:dyDescent="0.25">
      <c r="A17" s="421"/>
      <c r="B17" s="421"/>
      <c r="C17" s="421"/>
      <c r="D17" s="421"/>
      <c r="E17" s="421"/>
      <c r="F17" s="421"/>
      <c r="G17" s="421"/>
      <c r="H17" s="421"/>
      <c r="I17" s="445">
        <v>13</v>
      </c>
      <c r="J17" s="446"/>
      <c r="K17" s="447"/>
      <c r="L17" s="447"/>
      <c r="M17" s="447"/>
      <c r="N17" s="447"/>
      <c r="O17" s="447"/>
      <c r="P17" s="447"/>
      <c r="Q17" s="447"/>
      <c r="R17" s="447"/>
      <c r="S17" s="447"/>
      <c r="T17" s="448"/>
      <c r="U17" s="430"/>
      <c r="V17" s="449"/>
    </row>
    <row r="18" spans="1:24" ht="12.75" customHeight="1" x14ac:dyDescent="0.25">
      <c r="A18" s="421"/>
      <c r="B18" s="421"/>
      <c r="C18" s="421"/>
      <c r="D18" s="421"/>
      <c r="E18" s="421"/>
      <c r="F18" s="421"/>
      <c r="G18" s="421"/>
      <c r="H18" s="421"/>
      <c r="I18" s="445">
        <v>14</v>
      </c>
      <c r="J18" s="446"/>
      <c r="K18" s="447"/>
      <c r="L18" s="447"/>
      <c r="M18" s="447"/>
      <c r="N18" s="447"/>
      <c r="O18" s="447"/>
      <c r="P18" s="447"/>
      <c r="Q18" s="447"/>
      <c r="R18" s="447"/>
      <c r="S18" s="447"/>
      <c r="T18" s="448"/>
      <c r="U18" s="430"/>
      <c r="V18" s="449"/>
    </row>
    <row r="19" spans="1:24" ht="12.75" customHeight="1" x14ac:dyDescent="0.25">
      <c r="A19" s="421"/>
      <c r="B19" s="421"/>
      <c r="C19" s="421"/>
      <c r="D19" s="421"/>
      <c r="E19" s="421"/>
      <c r="F19" s="421"/>
      <c r="G19" s="421"/>
      <c r="H19" s="421"/>
      <c r="I19" s="445">
        <v>15</v>
      </c>
      <c r="J19" s="446"/>
      <c r="K19" s="447"/>
      <c r="L19" s="447"/>
      <c r="M19" s="447"/>
      <c r="N19" s="447"/>
      <c r="O19" s="447"/>
      <c r="P19" s="447"/>
      <c r="Q19" s="447"/>
      <c r="R19" s="447"/>
      <c r="S19" s="447"/>
      <c r="T19" s="448"/>
      <c r="U19" s="430"/>
      <c r="V19" s="449"/>
    </row>
    <row r="20" spans="1:24" ht="12.75" customHeight="1" x14ac:dyDescent="0.25">
      <c r="A20" s="421"/>
      <c r="B20" s="421"/>
      <c r="C20" s="421"/>
      <c r="D20" s="421"/>
      <c r="E20" s="421"/>
      <c r="F20" s="421"/>
      <c r="G20" s="421"/>
      <c r="H20" s="421"/>
      <c r="I20" s="445">
        <v>16</v>
      </c>
      <c r="J20" s="446"/>
      <c r="K20" s="447"/>
      <c r="L20" s="447"/>
      <c r="M20" s="447"/>
      <c r="N20" s="447"/>
      <c r="O20" s="447"/>
      <c r="P20" s="447"/>
      <c r="Q20" s="447"/>
      <c r="R20" s="447"/>
      <c r="S20" s="447"/>
      <c r="T20" s="448"/>
      <c r="U20" s="430"/>
      <c r="V20" s="449"/>
    </row>
    <row r="21" spans="1:24" ht="12.75" customHeight="1" x14ac:dyDescent="0.25">
      <c r="A21" s="421"/>
      <c r="B21" s="421"/>
      <c r="C21" s="421"/>
      <c r="D21" s="421"/>
      <c r="E21" s="421"/>
      <c r="F21" s="421"/>
      <c r="G21" s="421"/>
      <c r="H21" s="421"/>
      <c r="I21" s="445">
        <v>17</v>
      </c>
      <c r="J21" s="446"/>
      <c r="K21" s="447"/>
      <c r="L21" s="447"/>
      <c r="M21" s="447"/>
      <c r="N21" s="447"/>
      <c r="O21" s="447"/>
      <c r="P21" s="447"/>
      <c r="Q21" s="447"/>
      <c r="R21" s="447"/>
      <c r="S21" s="447"/>
      <c r="T21" s="448"/>
      <c r="U21" s="430"/>
      <c r="V21" s="449"/>
    </row>
    <row r="22" spans="1:24" ht="12.75" customHeight="1" x14ac:dyDescent="0.25">
      <c r="A22" s="421"/>
      <c r="B22" s="421"/>
      <c r="C22" s="421"/>
      <c r="D22" s="421"/>
      <c r="E22" s="421"/>
      <c r="F22" s="421"/>
      <c r="G22" s="421"/>
      <c r="H22" s="452"/>
      <c r="I22" s="445">
        <v>18</v>
      </c>
      <c r="J22" s="446"/>
      <c r="K22" s="447"/>
      <c r="L22" s="447"/>
      <c r="M22" s="447"/>
      <c r="N22" s="447"/>
      <c r="O22" s="447"/>
      <c r="P22" s="447"/>
      <c r="Q22" s="447"/>
      <c r="R22" s="447"/>
      <c r="S22" s="447"/>
      <c r="T22" s="448"/>
      <c r="U22" s="430"/>
      <c r="V22" s="449"/>
      <c r="X22" s="421"/>
    </row>
    <row r="23" spans="1:24" ht="12.75" customHeight="1" x14ac:dyDescent="0.25">
      <c r="A23" s="421"/>
      <c r="B23" s="421"/>
      <c r="C23" s="421"/>
      <c r="D23" s="421"/>
      <c r="E23" s="421"/>
      <c r="F23" s="421"/>
      <c r="G23" s="421"/>
      <c r="H23" s="421"/>
      <c r="I23" s="445">
        <v>19</v>
      </c>
      <c r="J23" s="446"/>
      <c r="K23" s="447"/>
      <c r="L23" s="447"/>
      <c r="M23" s="447"/>
      <c r="N23" s="447"/>
      <c r="O23" s="447"/>
      <c r="P23" s="447"/>
      <c r="Q23" s="447"/>
      <c r="R23" s="447"/>
      <c r="S23" s="447"/>
      <c r="T23" s="448"/>
      <c r="U23" s="430"/>
      <c r="V23" s="449"/>
      <c r="X23" s="421"/>
    </row>
    <row r="24" spans="1:24" ht="12.75" customHeight="1" x14ac:dyDescent="0.25">
      <c r="A24" s="421"/>
      <c r="B24" s="421"/>
      <c r="C24" s="421"/>
      <c r="D24" s="421"/>
      <c r="E24" s="421"/>
      <c r="F24" s="421"/>
      <c r="G24" s="421"/>
      <c r="H24" s="421"/>
      <c r="I24" s="445">
        <v>20</v>
      </c>
      <c r="J24" s="446"/>
      <c r="K24" s="447"/>
      <c r="L24" s="447"/>
      <c r="M24" s="447"/>
      <c r="N24" s="447"/>
      <c r="O24" s="447"/>
      <c r="P24" s="447"/>
      <c r="Q24" s="447"/>
      <c r="R24" s="447"/>
      <c r="S24" s="447"/>
      <c r="T24" s="448"/>
      <c r="U24" s="430"/>
      <c r="V24" s="449"/>
      <c r="X24" s="421"/>
    </row>
    <row r="25" spans="1:24" ht="12.75" customHeight="1" x14ac:dyDescent="0.25">
      <c r="A25" s="421"/>
      <c r="B25" s="421"/>
      <c r="C25" s="421"/>
      <c r="D25" s="421"/>
      <c r="E25" s="421"/>
      <c r="F25" s="421"/>
      <c r="G25" s="421"/>
      <c r="H25" s="421"/>
      <c r="I25" s="445">
        <v>21</v>
      </c>
      <c r="J25" s="446"/>
      <c r="K25" s="447"/>
      <c r="L25" s="447"/>
      <c r="M25" s="447"/>
      <c r="N25" s="447"/>
      <c r="O25" s="447"/>
      <c r="P25" s="447"/>
      <c r="Q25" s="447"/>
      <c r="R25" s="447"/>
      <c r="S25" s="447"/>
      <c r="T25" s="448"/>
      <c r="U25" s="430"/>
      <c r="V25" s="449"/>
      <c r="X25" s="421"/>
    </row>
    <row r="26" spans="1:24" ht="12.75" customHeight="1" x14ac:dyDescent="0.25">
      <c r="I26" s="445">
        <v>22</v>
      </c>
      <c r="J26" s="446"/>
      <c r="K26" s="447"/>
      <c r="L26" s="447"/>
      <c r="M26" s="447"/>
      <c r="N26" s="447"/>
      <c r="O26" s="447"/>
      <c r="P26" s="447"/>
      <c r="Q26" s="447"/>
      <c r="R26" s="447"/>
      <c r="S26" s="447"/>
      <c r="T26" s="448"/>
      <c r="U26" s="430"/>
      <c r="V26" s="449"/>
      <c r="X26" s="421"/>
    </row>
    <row r="27" spans="1:24" ht="12.75" customHeight="1" x14ac:dyDescent="0.25">
      <c r="I27" s="445">
        <v>23</v>
      </c>
      <c r="J27" s="446"/>
      <c r="K27" s="447"/>
      <c r="L27" s="447"/>
      <c r="M27" s="447"/>
      <c r="N27" s="447"/>
      <c r="O27" s="447"/>
      <c r="P27" s="447"/>
      <c r="Q27" s="447"/>
      <c r="R27" s="447"/>
      <c r="S27" s="447"/>
      <c r="T27" s="448"/>
      <c r="U27" s="430"/>
      <c r="V27" s="449"/>
      <c r="X27" s="421"/>
    </row>
    <row r="28" spans="1:24" ht="12.75" customHeight="1" x14ac:dyDescent="0.25">
      <c r="I28" s="445">
        <v>24</v>
      </c>
      <c r="J28" s="446"/>
      <c r="K28" s="447"/>
      <c r="L28" s="447"/>
      <c r="M28" s="447"/>
      <c r="N28" s="447"/>
      <c r="O28" s="447"/>
      <c r="P28" s="447"/>
      <c r="Q28" s="447"/>
      <c r="R28" s="447"/>
      <c r="S28" s="447"/>
      <c r="T28" s="448"/>
      <c r="U28" s="430"/>
      <c r="V28" s="449"/>
      <c r="X28" s="421"/>
    </row>
    <row r="29" spans="1:24" ht="12.75" customHeight="1" x14ac:dyDescent="0.25">
      <c r="I29" s="445">
        <v>25</v>
      </c>
      <c r="J29" s="446"/>
      <c r="K29" s="447"/>
      <c r="L29" s="447"/>
      <c r="M29" s="447"/>
      <c r="N29" s="447"/>
      <c r="O29" s="447"/>
      <c r="P29" s="447"/>
      <c r="Q29" s="447"/>
      <c r="R29" s="447"/>
      <c r="S29" s="447"/>
      <c r="T29" s="448"/>
      <c r="U29" s="430"/>
      <c r="V29" s="449"/>
      <c r="X29" s="421"/>
    </row>
    <row r="30" spans="1:24" ht="12.75" customHeight="1" x14ac:dyDescent="0.25">
      <c r="I30" s="445">
        <v>26</v>
      </c>
      <c r="J30" s="446"/>
      <c r="K30" s="447"/>
      <c r="L30" s="447"/>
      <c r="M30" s="447"/>
      <c r="N30" s="447"/>
      <c r="O30" s="447"/>
      <c r="P30" s="447"/>
      <c r="Q30" s="447"/>
      <c r="R30" s="447"/>
      <c r="S30" s="447"/>
      <c r="T30" s="448"/>
      <c r="U30" s="430"/>
      <c r="V30" s="449"/>
      <c r="X30" s="421"/>
    </row>
    <row r="31" spans="1:24" ht="12.75" customHeight="1" x14ac:dyDescent="0.25">
      <c r="I31" s="445">
        <v>27</v>
      </c>
      <c r="J31" s="446"/>
      <c r="K31" s="447"/>
      <c r="L31" s="447"/>
      <c r="M31" s="447"/>
      <c r="N31" s="447"/>
      <c r="O31" s="447"/>
      <c r="P31" s="447"/>
      <c r="Q31" s="447"/>
      <c r="R31" s="447"/>
      <c r="S31" s="447"/>
      <c r="T31" s="448"/>
      <c r="U31" s="430"/>
      <c r="V31" s="449"/>
    </row>
    <row r="32" spans="1:24" ht="12.75" customHeight="1" x14ac:dyDescent="0.25">
      <c r="I32" s="445">
        <v>28</v>
      </c>
      <c r="J32" s="446"/>
      <c r="K32" s="447"/>
      <c r="L32" s="447"/>
      <c r="M32" s="447"/>
      <c r="N32" s="447"/>
      <c r="O32" s="447"/>
      <c r="P32" s="447"/>
      <c r="Q32" s="447"/>
      <c r="R32" s="447"/>
      <c r="S32" s="447"/>
      <c r="T32" s="448"/>
      <c r="U32" s="430"/>
      <c r="V32" s="449"/>
    </row>
    <row r="33" spans="4:22" ht="12.75" customHeight="1" x14ac:dyDescent="0.25">
      <c r="I33" s="445">
        <v>29</v>
      </c>
      <c r="J33" s="446"/>
      <c r="K33" s="447"/>
      <c r="L33" s="447"/>
      <c r="M33" s="447"/>
      <c r="N33" s="447"/>
      <c r="O33" s="447"/>
      <c r="P33" s="447"/>
      <c r="Q33" s="447"/>
      <c r="R33" s="447"/>
      <c r="S33" s="447"/>
      <c r="T33" s="448"/>
      <c r="U33" s="430"/>
      <c r="V33" s="449"/>
    </row>
    <row r="34" spans="4:22" ht="12.75" customHeight="1" x14ac:dyDescent="0.25">
      <c r="I34" s="445">
        <v>30</v>
      </c>
      <c r="J34" s="446"/>
      <c r="K34" s="447"/>
      <c r="L34" s="447"/>
      <c r="M34" s="447"/>
      <c r="N34" s="447"/>
      <c r="O34" s="447"/>
      <c r="P34" s="447"/>
      <c r="Q34" s="447"/>
      <c r="R34" s="447"/>
      <c r="S34" s="447"/>
      <c r="T34" s="448"/>
      <c r="U34" s="430"/>
      <c r="V34" s="449"/>
    </row>
    <row r="35" spans="4:22" ht="12.75" customHeight="1" thickBot="1" x14ac:dyDescent="0.3">
      <c r="I35" s="445">
        <v>31</v>
      </c>
      <c r="J35" s="446"/>
      <c r="K35" s="447"/>
      <c r="L35" s="447"/>
      <c r="M35" s="447"/>
      <c r="N35" s="447"/>
      <c r="O35" s="447"/>
      <c r="P35" s="447"/>
      <c r="Q35" s="447"/>
      <c r="R35" s="447"/>
      <c r="S35" s="447"/>
      <c r="T35" s="448"/>
      <c r="U35" s="430"/>
      <c r="V35" s="449"/>
    </row>
    <row r="36" spans="4:22" x14ac:dyDescent="0.25">
      <c r="D36" s="470" t="s">
        <v>132</v>
      </c>
      <c r="E36" s="479">
        <f>MAX(J5:T44)</f>
        <v>145.94761304814574</v>
      </c>
      <c r="I36" s="445">
        <v>32</v>
      </c>
      <c r="J36" s="446"/>
      <c r="K36" s="447"/>
      <c r="L36" s="447"/>
      <c r="M36" s="447"/>
      <c r="N36" s="447"/>
      <c r="O36" s="447"/>
      <c r="P36" s="447"/>
      <c r="Q36" s="447"/>
      <c r="R36" s="447"/>
      <c r="S36" s="447"/>
      <c r="T36" s="448"/>
      <c r="U36" s="430"/>
      <c r="V36" s="449"/>
    </row>
    <row r="37" spans="4:22" ht="13" thickBot="1" x14ac:dyDescent="0.3">
      <c r="D37" s="480" t="s">
        <v>133</v>
      </c>
      <c r="E37" s="481">
        <f>MIN(J5:T44)</f>
        <v>-135.89657819205829</v>
      </c>
      <c r="I37" s="445">
        <v>33</v>
      </c>
      <c r="J37" s="446"/>
      <c r="K37" s="447"/>
      <c r="L37" s="447"/>
      <c r="M37" s="447"/>
      <c r="N37" s="447"/>
      <c r="O37" s="447"/>
      <c r="P37" s="447"/>
      <c r="Q37" s="447"/>
      <c r="R37" s="447"/>
      <c r="S37" s="447"/>
      <c r="T37" s="448"/>
      <c r="U37" s="430"/>
      <c r="V37" s="449"/>
    </row>
    <row r="38" spans="4:22" x14ac:dyDescent="0.25">
      <c r="I38" s="445">
        <v>34</v>
      </c>
      <c r="J38" s="446"/>
      <c r="K38" s="447"/>
      <c r="L38" s="447"/>
      <c r="M38" s="447"/>
      <c r="N38" s="447"/>
      <c r="O38" s="447"/>
      <c r="P38" s="447"/>
      <c r="Q38" s="447"/>
      <c r="R38" s="447"/>
      <c r="S38" s="447"/>
      <c r="T38" s="448"/>
      <c r="U38" s="430"/>
      <c r="V38" s="449"/>
    </row>
    <row r="39" spans="4:22" x14ac:dyDescent="0.25">
      <c r="I39" s="445">
        <v>35</v>
      </c>
      <c r="J39" s="446"/>
      <c r="K39" s="447"/>
      <c r="L39" s="447"/>
      <c r="M39" s="447"/>
      <c r="N39" s="447"/>
      <c r="O39" s="447"/>
      <c r="P39" s="447"/>
      <c r="Q39" s="447"/>
      <c r="R39" s="447"/>
      <c r="S39" s="447"/>
      <c r="T39" s="448"/>
      <c r="U39" s="430"/>
      <c r="V39" s="449"/>
    </row>
    <row r="40" spans="4:22" x14ac:dyDescent="0.25">
      <c r="I40" s="445">
        <v>36</v>
      </c>
      <c r="J40" s="446"/>
      <c r="K40" s="447"/>
      <c r="L40" s="447"/>
      <c r="M40" s="447"/>
      <c r="N40" s="447"/>
      <c r="O40" s="447"/>
      <c r="P40" s="447"/>
      <c r="Q40" s="447"/>
      <c r="R40" s="447"/>
      <c r="S40" s="447"/>
      <c r="T40" s="448"/>
      <c r="U40" s="430"/>
      <c r="V40" s="449"/>
    </row>
    <row r="41" spans="4:22" x14ac:dyDescent="0.25">
      <c r="I41" s="445">
        <v>37</v>
      </c>
      <c r="J41" s="446"/>
      <c r="K41" s="447"/>
      <c r="L41" s="447"/>
      <c r="M41" s="447"/>
      <c r="N41" s="447"/>
      <c r="O41" s="447"/>
      <c r="P41" s="447"/>
      <c r="Q41" s="447"/>
      <c r="R41" s="447"/>
      <c r="S41" s="447"/>
      <c r="T41" s="448"/>
      <c r="U41" s="430"/>
      <c r="V41" s="449"/>
    </row>
    <row r="42" spans="4:22" x14ac:dyDescent="0.25">
      <c r="I42" s="445">
        <v>38</v>
      </c>
      <c r="J42" s="446"/>
      <c r="K42" s="447"/>
      <c r="L42" s="447"/>
      <c r="M42" s="447"/>
      <c r="N42" s="447"/>
      <c r="O42" s="447"/>
      <c r="P42" s="447"/>
      <c r="Q42" s="447"/>
      <c r="R42" s="447"/>
      <c r="S42" s="447"/>
      <c r="T42" s="448"/>
      <c r="U42" s="430"/>
      <c r="V42" s="449"/>
    </row>
    <row r="43" spans="4:22" x14ac:dyDescent="0.25">
      <c r="I43" s="445">
        <v>39</v>
      </c>
      <c r="J43" s="446"/>
      <c r="K43" s="447"/>
      <c r="L43" s="447"/>
      <c r="M43" s="447"/>
      <c r="N43" s="447"/>
      <c r="O43" s="447"/>
      <c r="P43" s="447"/>
      <c r="Q43" s="447"/>
      <c r="R43" s="447"/>
      <c r="S43" s="447"/>
      <c r="T43" s="448"/>
      <c r="U43" s="430"/>
      <c r="V43" s="449"/>
    </row>
    <row r="44" spans="4:22" ht="13" thickBot="1" x14ac:dyDescent="0.3">
      <c r="I44" s="457">
        <v>40</v>
      </c>
      <c r="J44" s="458"/>
      <c r="K44" s="459"/>
      <c r="L44" s="459"/>
      <c r="M44" s="459"/>
      <c r="N44" s="459"/>
      <c r="O44" s="459"/>
      <c r="P44" s="459"/>
      <c r="Q44" s="459"/>
      <c r="R44" s="459"/>
      <c r="S44" s="459"/>
      <c r="T44" s="460"/>
      <c r="U44" s="430"/>
      <c r="V44" s="461"/>
    </row>
    <row r="45" spans="4:22" x14ac:dyDescent="0.25">
      <c r="I45" s="452"/>
      <c r="J45" s="452"/>
      <c r="K45" s="452"/>
      <c r="L45" s="452"/>
      <c r="M45" s="452"/>
      <c r="N45" s="452"/>
      <c r="O45" s="452"/>
      <c r="P45" s="452"/>
      <c r="Q45" s="452"/>
      <c r="R45" s="452"/>
      <c r="S45" s="452"/>
      <c r="T45" s="452"/>
    </row>
    <row r="46" spans="4:22" ht="13" thickBot="1" x14ac:dyDescent="0.3">
      <c r="I46" s="452"/>
      <c r="J46" s="452"/>
      <c r="K46" s="452"/>
      <c r="N46" s="452"/>
      <c r="O46" s="452"/>
      <c r="P46" s="452"/>
      <c r="Q46" s="452"/>
      <c r="R46" s="452"/>
      <c r="S46" s="452"/>
      <c r="T46" s="452"/>
    </row>
    <row r="47" spans="4:22" ht="13" thickBot="1" x14ac:dyDescent="0.3">
      <c r="I47" s="452"/>
      <c r="J47" s="493"/>
      <c r="K47" s="452"/>
      <c r="L47" s="452"/>
      <c r="M47" s="452"/>
      <c r="N47" s="452"/>
      <c r="O47" s="452"/>
      <c r="P47" s="452"/>
      <c r="R47" s="483"/>
      <c r="S47" s="494"/>
      <c r="T47" s="495"/>
    </row>
    <row r="48" spans="4:22" x14ac:dyDescent="0.25">
      <c r="I48" s="452"/>
      <c r="J48" s="452"/>
      <c r="K48" s="452"/>
      <c r="L48" s="452"/>
      <c r="M48" s="452"/>
      <c r="N48" s="452"/>
      <c r="O48" s="452"/>
      <c r="P48" s="452"/>
      <c r="Q48" s="452"/>
      <c r="R48" s="496"/>
      <c r="S48" s="497"/>
      <c r="T48" s="498"/>
    </row>
    <row r="49" spans="12:20" ht="13" thickBot="1" x14ac:dyDescent="0.3">
      <c r="L49" s="452"/>
      <c r="N49" s="452"/>
      <c r="Q49" s="452"/>
      <c r="R49" s="499"/>
      <c r="S49" s="500"/>
      <c r="T49" s="501"/>
    </row>
    <row r="50" spans="12:20" x14ac:dyDescent="0.25">
      <c r="L50" s="452"/>
      <c r="N50" s="452"/>
      <c r="S50" s="502"/>
      <c r="T50" s="503"/>
    </row>
    <row r="51" spans="12:20" ht="13" thickBot="1" x14ac:dyDescent="0.3">
      <c r="L51" s="452"/>
      <c r="N51" s="452"/>
      <c r="S51" s="504"/>
      <c r="T51" s="501"/>
    </row>
    <row r="52" spans="12:20" x14ac:dyDescent="0.25">
      <c r="L52" s="452"/>
      <c r="N52" s="452"/>
    </row>
    <row r="53" spans="12:20" x14ac:dyDescent="0.25">
      <c r="L53" s="452"/>
      <c r="N53" s="452"/>
    </row>
    <row r="54" spans="12:20" x14ac:dyDescent="0.25">
      <c r="L54" s="452"/>
      <c r="N54" s="452"/>
    </row>
    <row r="55" spans="12:20" x14ac:dyDescent="0.25">
      <c r="L55" s="452"/>
      <c r="N55" s="452"/>
    </row>
    <row r="56" spans="12:20" x14ac:dyDescent="0.25">
      <c r="L56" s="452"/>
      <c r="N56" s="452"/>
    </row>
    <row r="57" spans="12:20" x14ac:dyDescent="0.25">
      <c r="L57" s="452"/>
      <c r="N57" s="452"/>
    </row>
    <row r="77" spans="13:32" x14ac:dyDescent="0.25">
      <c r="AD77" s="421"/>
      <c r="AE77" s="421"/>
      <c r="AF77" s="421"/>
    </row>
    <row r="78" spans="13:32" x14ac:dyDescent="0.25">
      <c r="AD78" s="421"/>
      <c r="AE78" s="421"/>
      <c r="AF78" s="421"/>
    </row>
    <row r="79" spans="13:32" x14ac:dyDescent="0.25">
      <c r="M79" s="421"/>
      <c r="P79" s="421"/>
      <c r="Q79" s="421"/>
      <c r="X79" s="421"/>
      <c r="AD79" s="421"/>
      <c r="AE79" s="421"/>
      <c r="AF79" s="421"/>
    </row>
    <row r="80" spans="13:32" x14ac:dyDescent="0.25">
      <c r="M80" s="421"/>
      <c r="P80" s="421"/>
      <c r="Q80" s="421"/>
      <c r="X80" s="421"/>
      <c r="AD80" s="421"/>
      <c r="AE80" s="421"/>
      <c r="AF80" s="421"/>
    </row>
    <row r="81" spans="13:32" x14ac:dyDescent="0.25">
      <c r="M81" s="421"/>
      <c r="P81" s="421"/>
      <c r="Q81" s="421"/>
      <c r="X81" s="421"/>
      <c r="AD81" s="421"/>
      <c r="AE81" s="421"/>
      <c r="AF81" s="421"/>
    </row>
    <row r="82" spans="13:32" x14ac:dyDescent="0.25">
      <c r="M82" s="421"/>
      <c r="P82" s="421"/>
      <c r="Q82" s="421"/>
      <c r="X82" s="421"/>
      <c r="AD82" s="421"/>
      <c r="AE82" s="421"/>
      <c r="AF82" s="421"/>
    </row>
    <row r="83" spans="13:32" x14ac:dyDescent="0.25">
      <c r="M83" s="421"/>
      <c r="P83" s="421"/>
      <c r="Q83" s="421"/>
      <c r="X83" s="421"/>
      <c r="AD83" s="421"/>
      <c r="AE83" s="421"/>
      <c r="AF83" s="421"/>
    </row>
    <row r="84" spans="13:32" x14ac:dyDescent="0.25">
      <c r="M84" s="421"/>
      <c r="P84" s="421"/>
      <c r="Q84" s="421"/>
      <c r="X84" s="421"/>
      <c r="AD84" s="421"/>
      <c r="AE84" s="421"/>
      <c r="AF84" s="421"/>
    </row>
    <row r="85" spans="13:32" x14ac:dyDescent="0.25">
      <c r="M85" s="421"/>
      <c r="P85" s="421"/>
      <c r="Q85" s="421"/>
      <c r="X85" s="421"/>
      <c r="AD85" s="421"/>
      <c r="AE85" s="421"/>
      <c r="AF85" s="421"/>
    </row>
    <row r="86" spans="13:32" x14ac:dyDescent="0.25">
      <c r="M86" s="421"/>
      <c r="P86" s="421"/>
      <c r="Q86" s="421"/>
      <c r="X86" s="421"/>
      <c r="AD86" s="421"/>
      <c r="AE86" s="421"/>
      <c r="AF86" s="421"/>
    </row>
    <row r="87" spans="13:32" x14ac:dyDescent="0.25">
      <c r="M87" s="421"/>
      <c r="P87" s="421"/>
      <c r="Q87" s="421"/>
      <c r="X87" s="421"/>
      <c r="AD87" s="421"/>
      <c r="AE87" s="421"/>
      <c r="AF87" s="421"/>
    </row>
    <row r="88" spans="13:32" x14ac:dyDescent="0.25">
      <c r="M88" s="421"/>
      <c r="P88" s="421"/>
      <c r="Q88" s="421"/>
      <c r="X88" s="421"/>
      <c r="AD88" s="421"/>
      <c r="AE88" s="421"/>
      <c r="AF88" s="421"/>
    </row>
    <row r="89" spans="13:32" x14ac:dyDescent="0.25">
      <c r="M89" s="421"/>
      <c r="P89" s="421"/>
      <c r="Q89" s="421"/>
      <c r="X89" s="421"/>
      <c r="AD89" s="421"/>
      <c r="AE89" s="421"/>
      <c r="AF89" s="421"/>
    </row>
    <row r="90" spans="13:32" x14ac:dyDescent="0.25">
      <c r="M90" s="421"/>
      <c r="P90" s="421"/>
      <c r="Q90" s="421"/>
      <c r="X90" s="421"/>
      <c r="AD90" s="421"/>
      <c r="AE90" s="421"/>
      <c r="AF90" s="421"/>
    </row>
    <row r="91" spans="13:32" x14ac:dyDescent="0.25">
      <c r="M91" s="421"/>
      <c r="P91" s="421"/>
      <c r="Q91" s="421"/>
      <c r="X91" s="421"/>
      <c r="AD91" s="421"/>
      <c r="AE91" s="421"/>
      <c r="AF91" s="421"/>
    </row>
    <row r="92" spans="13:32" x14ac:dyDescent="0.25">
      <c r="M92" s="421"/>
      <c r="P92" s="421"/>
      <c r="Q92" s="421"/>
      <c r="X92" s="421"/>
      <c r="AD92" s="421"/>
      <c r="AE92" s="421"/>
      <c r="AF92" s="421"/>
    </row>
    <row r="93" spans="13:32" x14ac:dyDescent="0.25">
      <c r="M93" s="421"/>
      <c r="P93" s="421"/>
      <c r="Q93" s="421"/>
      <c r="X93" s="421"/>
      <c r="AD93" s="421"/>
      <c r="AE93" s="421"/>
      <c r="AF93" s="421"/>
    </row>
    <row r="94" spans="13:32" x14ac:dyDescent="0.25">
      <c r="M94" s="421"/>
      <c r="P94" s="421"/>
      <c r="Q94" s="421"/>
      <c r="X94" s="421"/>
      <c r="AD94" s="421"/>
      <c r="AE94" s="421"/>
      <c r="AF94" s="421"/>
    </row>
    <row r="95" spans="13:32" x14ac:dyDescent="0.25">
      <c r="M95" s="421"/>
      <c r="P95" s="421"/>
      <c r="Q95" s="421"/>
      <c r="X95" s="421"/>
      <c r="AD95" s="421"/>
      <c r="AE95" s="421"/>
      <c r="AF95" s="421"/>
    </row>
    <row r="96" spans="13:32" x14ac:dyDescent="0.25">
      <c r="M96" s="421"/>
      <c r="P96" s="421"/>
      <c r="Q96" s="421"/>
      <c r="X96" s="421"/>
      <c r="AD96" s="421"/>
      <c r="AE96" s="421"/>
      <c r="AF96" s="421"/>
    </row>
    <row r="97" spans="13:32" x14ac:dyDescent="0.25">
      <c r="M97" s="421"/>
      <c r="P97" s="421"/>
      <c r="Q97" s="421"/>
      <c r="X97" s="421"/>
      <c r="AD97" s="421"/>
      <c r="AE97" s="421"/>
      <c r="AF97" s="421"/>
    </row>
    <row r="98" spans="13:32" x14ac:dyDescent="0.25">
      <c r="M98" s="421"/>
      <c r="P98" s="421"/>
      <c r="Q98" s="421"/>
      <c r="X98" s="421"/>
      <c r="AD98" s="421"/>
      <c r="AE98" s="421"/>
      <c r="AF98" s="421"/>
    </row>
    <row r="99" spans="13:32" x14ac:dyDescent="0.25">
      <c r="M99" s="421"/>
      <c r="X99" s="421"/>
      <c r="AD99" s="421"/>
      <c r="AE99" s="421"/>
      <c r="AF99" s="421"/>
    </row>
    <row r="100" spans="13:32" x14ac:dyDescent="0.25">
      <c r="X100" s="421"/>
      <c r="AD100" s="421"/>
      <c r="AE100" s="421"/>
      <c r="AF100" s="421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AZ100"/>
  <sheetViews>
    <sheetView zoomScale="60" zoomScaleNormal="60" workbookViewId="0">
      <selection activeCell="F42" sqref="F42"/>
    </sheetView>
  </sheetViews>
  <sheetFormatPr baseColWidth="10" defaultColWidth="11.453125" defaultRowHeight="12.5" x14ac:dyDescent="0.25"/>
  <cols>
    <col min="1" max="1" width="6.54296875" style="422" customWidth="1"/>
    <col min="2" max="2" width="9.453125" style="422" customWidth="1"/>
    <col min="3" max="3" width="10.453125" style="422" customWidth="1"/>
    <col min="4" max="4" width="12.54296875" style="422" bestFit="1" customWidth="1"/>
    <col min="5" max="5" width="6.54296875" style="422" customWidth="1"/>
    <col min="6" max="6" width="12.453125" style="422" bestFit="1" customWidth="1"/>
    <col min="7" max="7" width="12.453125" style="422" customWidth="1"/>
    <col min="8" max="8" width="3.54296875" style="422" customWidth="1"/>
    <col min="9" max="9" width="8.81640625" style="422" customWidth="1"/>
    <col min="10" max="13" width="12.54296875" style="422" bestFit="1" customWidth="1"/>
    <col min="14" max="15" width="12.81640625" style="422" bestFit="1" customWidth="1"/>
    <col min="16" max="16" width="12.1796875" style="422" bestFit="1" customWidth="1"/>
    <col min="17" max="18" width="12.81640625" style="422" bestFit="1" customWidth="1"/>
    <col min="19" max="19" width="12.1796875" style="422" bestFit="1" customWidth="1"/>
    <col min="20" max="20" width="14.453125" style="422" bestFit="1" customWidth="1"/>
    <col min="21" max="21" width="12.453125" style="422" bestFit="1" customWidth="1"/>
    <col min="22" max="22" width="12.54296875" style="422" bestFit="1" customWidth="1"/>
    <col min="23" max="23" width="12.1796875" style="422" bestFit="1" customWidth="1"/>
    <col min="24" max="24" width="14.453125" style="422" bestFit="1" customWidth="1"/>
    <col min="25" max="26" width="14.54296875" style="422" bestFit="1" customWidth="1"/>
    <col min="27" max="27" width="11.54296875" style="422" bestFit="1" customWidth="1"/>
    <col min="28" max="28" width="14.81640625" style="422" bestFit="1" customWidth="1"/>
    <col min="29" max="30" width="11.54296875" style="422" bestFit="1" customWidth="1"/>
    <col min="31" max="16384" width="11.453125" style="422"/>
  </cols>
  <sheetData>
    <row r="1" spans="1:52" ht="12.75" customHeight="1" thickBot="1" x14ac:dyDescent="0.3">
      <c r="A1" s="421"/>
      <c r="B1" s="421"/>
      <c r="C1" s="421"/>
      <c r="D1" s="421"/>
      <c r="E1" s="421"/>
      <c r="F1" s="421"/>
      <c r="G1" s="421"/>
      <c r="H1" s="421"/>
      <c r="O1" s="421"/>
      <c r="P1" s="421"/>
      <c r="Q1" s="421"/>
      <c r="R1" s="421"/>
      <c r="S1" s="421"/>
      <c r="T1" s="421"/>
      <c r="U1" s="421"/>
      <c r="V1" s="421"/>
      <c r="W1" s="421"/>
      <c r="X1" s="421"/>
      <c r="Y1" s="421"/>
      <c r="Z1" s="421"/>
      <c r="AA1" s="421"/>
      <c r="AB1" s="421"/>
      <c r="AC1" s="421"/>
      <c r="AD1" s="421"/>
      <c r="AE1" s="421"/>
      <c r="AF1" s="421"/>
      <c r="AG1" s="421"/>
      <c r="AH1" s="421"/>
      <c r="AI1" s="421"/>
      <c r="AJ1" s="421"/>
      <c r="AK1" s="421"/>
      <c r="AL1" s="421"/>
      <c r="AM1" s="421"/>
      <c r="AN1" s="421"/>
      <c r="AO1" s="421"/>
      <c r="AP1" s="421"/>
      <c r="AQ1" s="421"/>
      <c r="AR1" s="421"/>
      <c r="AS1" s="421"/>
      <c r="AT1" s="421"/>
      <c r="AU1" s="421"/>
      <c r="AV1" s="421"/>
      <c r="AW1" s="421"/>
      <c r="AX1" s="421"/>
      <c r="AY1" s="421"/>
      <c r="AZ1" s="421"/>
    </row>
    <row r="2" spans="1:52" ht="16" thickBot="1" x14ac:dyDescent="0.4">
      <c r="A2" s="421"/>
      <c r="B2" s="424" t="s">
        <v>72</v>
      </c>
      <c r="C2" s="482"/>
      <c r="D2" s="483" t="s">
        <v>117</v>
      </c>
      <c r="E2" s="484">
        <v>1</v>
      </c>
      <c r="F2" s="485" t="s">
        <v>118</v>
      </c>
      <c r="G2" s="484">
        <v>1</v>
      </c>
      <c r="H2" s="421"/>
      <c r="I2" s="428" t="s">
        <v>134</v>
      </c>
      <c r="J2" s="429"/>
      <c r="K2" s="428" t="s">
        <v>135</v>
      </c>
      <c r="N2" s="421"/>
    </row>
    <row r="3" spans="1:52" ht="12.75" customHeight="1" thickBot="1" x14ac:dyDescent="0.3">
      <c r="A3" s="421"/>
      <c r="B3" s="421"/>
      <c r="C3" s="421"/>
      <c r="D3" s="421"/>
      <c r="E3" s="421"/>
      <c r="F3" s="421"/>
      <c r="G3" s="421"/>
      <c r="H3" s="421"/>
    </row>
    <row r="4" spans="1:52" s="491" customFormat="1" ht="12.75" customHeight="1" thickBot="1" x14ac:dyDescent="0.4">
      <c r="A4" s="486"/>
      <c r="B4" s="486"/>
      <c r="C4" s="486"/>
      <c r="D4" s="486"/>
      <c r="E4" s="486"/>
      <c r="F4" s="486"/>
      <c r="G4" s="486"/>
      <c r="H4" s="486"/>
      <c r="I4" s="487" t="s">
        <v>73</v>
      </c>
      <c r="J4" s="488">
        <v>0</v>
      </c>
      <c r="K4" s="489">
        <v>0.1</v>
      </c>
      <c r="L4" s="489">
        <v>0.2</v>
      </c>
      <c r="M4" s="489">
        <v>0.3</v>
      </c>
      <c r="N4" s="489">
        <v>0.4</v>
      </c>
      <c r="O4" s="489">
        <v>0.5</v>
      </c>
      <c r="P4" s="489">
        <v>0.6</v>
      </c>
      <c r="Q4" s="489">
        <v>0.7</v>
      </c>
      <c r="R4" s="489">
        <v>0.8</v>
      </c>
      <c r="S4" s="489">
        <v>0.9</v>
      </c>
      <c r="T4" s="505">
        <v>1</v>
      </c>
      <c r="U4" s="506" t="s">
        <v>136</v>
      </c>
      <c r="V4" s="507" t="s">
        <v>108</v>
      </c>
    </row>
    <row r="5" spans="1:52" ht="12.75" customHeight="1" x14ac:dyDescent="0.25">
      <c r="A5" s="421"/>
      <c r="B5" s="421"/>
      <c r="C5" s="508" t="s">
        <v>131</v>
      </c>
      <c r="D5" s="509">
        <f>MAX(MAX(J5:T44),ABS(MIN(J5:T44)))</f>
        <v>0</v>
      </c>
      <c r="E5" s="421"/>
      <c r="F5" s="421"/>
      <c r="G5" s="421"/>
      <c r="H5" s="421"/>
      <c r="I5" s="445">
        <v>1</v>
      </c>
      <c r="J5" s="492"/>
      <c r="K5" s="471"/>
      <c r="L5" s="471"/>
      <c r="M5" s="471"/>
      <c r="N5" s="471"/>
      <c r="O5" s="471"/>
      <c r="P5" s="471"/>
      <c r="Q5" s="471"/>
      <c r="R5" s="471"/>
      <c r="S5" s="471"/>
      <c r="T5" s="510"/>
      <c r="U5" s="511"/>
      <c r="V5" s="512"/>
    </row>
    <row r="6" spans="1:52" ht="12.75" customHeight="1" x14ac:dyDescent="0.25">
      <c r="A6" s="421"/>
      <c r="B6" s="421"/>
      <c r="C6" s="513" t="s">
        <v>37</v>
      </c>
      <c r="D6" s="514">
        <f>IF(D9&lt;0.000001,1,D7/D9)</f>
        <v>1</v>
      </c>
      <c r="E6" s="421"/>
      <c r="F6" s="421"/>
      <c r="G6" s="421"/>
      <c r="H6" s="421"/>
      <c r="I6" s="445">
        <v>2</v>
      </c>
      <c r="J6" s="446"/>
      <c r="K6" s="447"/>
      <c r="L6" s="447"/>
      <c r="M6" s="447"/>
      <c r="N6" s="447"/>
      <c r="O6" s="447"/>
      <c r="P6" s="447"/>
      <c r="Q6" s="447"/>
      <c r="R6" s="447"/>
      <c r="S6" s="447"/>
      <c r="T6" s="515"/>
      <c r="U6" s="516"/>
      <c r="V6" s="517"/>
    </row>
    <row r="7" spans="1:52" ht="12.75" customHeight="1" x14ac:dyDescent="0.25">
      <c r="A7" s="421"/>
      <c r="B7" s="421"/>
      <c r="C7" s="513" t="s">
        <v>36</v>
      </c>
      <c r="D7" s="514">
        <v>0.3</v>
      </c>
      <c r="E7" s="421"/>
      <c r="F7" s="421"/>
      <c r="G7" s="421"/>
      <c r="H7" s="421"/>
      <c r="I7" s="445">
        <v>3</v>
      </c>
      <c r="J7" s="446"/>
      <c r="K7" s="447"/>
      <c r="L7" s="447"/>
      <c r="M7" s="447"/>
      <c r="N7" s="447"/>
      <c r="O7" s="447"/>
      <c r="P7" s="447"/>
      <c r="Q7" s="447"/>
      <c r="R7" s="447"/>
      <c r="S7" s="447"/>
      <c r="T7" s="515"/>
      <c r="U7" s="516"/>
      <c r="V7" s="517"/>
    </row>
    <row r="8" spans="1:52" ht="12.75" customHeight="1" x14ac:dyDescent="0.25">
      <c r="A8" s="421"/>
      <c r="B8" s="421"/>
      <c r="C8" s="518" t="s">
        <v>121</v>
      </c>
      <c r="D8" s="514">
        <f>PlotData!CB5</f>
        <v>8.4852813742385695</v>
      </c>
      <c r="E8" s="421"/>
      <c r="F8" s="421"/>
      <c r="G8" s="421"/>
      <c r="H8" s="421"/>
      <c r="I8" s="445">
        <v>4</v>
      </c>
      <c r="J8" s="446"/>
      <c r="K8" s="447"/>
      <c r="L8" s="447"/>
      <c r="M8" s="447"/>
      <c r="N8" s="447"/>
      <c r="O8" s="447"/>
      <c r="P8" s="447"/>
      <c r="Q8" s="447"/>
      <c r="R8" s="447"/>
      <c r="S8" s="447"/>
      <c r="T8" s="515"/>
      <c r="U8" s="516"/>
      <c r="V8" s="517"/>
    </row>
    <row r="9" spans="1:52" ht="12.75" customHeight="1" thickBot="1" x14ac:dyDescent="0.3">
      <c r="A9" s="421"/>
      <c r="B9" s="421"/>
      <c r="C9" s="519" t="s">
        <v>127</v>
      </c>
      <c r="D9" s="520">
        <f>D5/MAX(0.0001,D8)</f>
        <v>0</v>
      </c>
      <c r="E9" s="421"/>
      <c r="F9" s="421"/>
      <c r="G9" s="421"/>
      <c r="H9" s="421"/>
      <c r="I9" s="445">
        <v>5</v>
      </c>
      <c r="J9" s="446"/>
      <c r="K9" s="447"/>
      <c r="L9" s="447"/>
      <c r="M9" s="447"/>
      <c r="N9" s="447"/>
      <c r="O9" s="447"/>
      <c r="P9" s="447"/>
      <c r="Q9" s="447"/>
      <c r="R9" s="447"/>
      <c r="S9" s="447"/>
      <c r="T9" s="515"/>
      <c r="U9" s="516"/>
      <c r="V9" s="517"/>
    </row>
    <row r="10" spans="1:52" ht="12.75" customHeight="1" x14ac:dyDescent="0.25">
      <c r="A10" s="421"/>
      <c r="B10" s="421"/>
      <c r="C10" s="421"/>
      <c r="D10" s="421"/>
      <c r="E10" s="421"/>
      <c r="F10" s="421"/>
      <c r="G10" s="421"/>
      <c r="H10" s="421"/>
      <c r="I10" s="445">
        <v>6</v>
      </c>
      <c r="J10" s="446"/>
      <c r="K10" s="447"/>
      <c r="L10" s="447"/>
      <c r="M10" s="447"/>
      <c r="N10" s="447"/>
      <c r="O10" s="447"/>
      <c r="P10" s="447"/>
      <c r="Q10" s="447"/>
      <c r="R10" s="447"/>
      <c r="S10" s="447"/>
      <c r="T10" s="515"/>
      <c r="U10" s="516"/>
      <c r="V10" s="517"/>
    </row>
    <row r="11" spans="1:52" ht="12.75" customHeight="1" x14ac:dyDescent="0.25">
      <c r="A11" s="421"/>
      <c r="B11" s="421"/>
      <c r="C11" s="421"/>
      <c r="D11" s="421"/>
      <c r="E11" s="421"/>
      <c r="F11" s="421"/>
      <c r="G11" s="421"/>
      <c r="H11" s="421"/>
      <c r="I11" s="445">
        <v>7</v>
      </c>
      <c r="J11" s="446"/>
      <c r="K11" s="447"/>
      <c r="L11" s="447"/>
      <c r="M11" s="447"/>
      <c r="N11" s="447"/>
      <c r="O11" s="447"/>
      <c r="P11" s="447"/>
      <c r="Q11" s="447"/>
      <c r="R11" s="447"/>
      <c r="S11" s="447"/>
      <c r="T11" s="515"/>
      <c r="U11" s="516"/>
      <c r="V11" s="517"/>
    </row>
    <row r="12" spans="1:52" ht="12.75" customHeight="1" x14ac:dyDescent="0.25">
      <c r="A12" s="421"/>
      <c r="B12" s="421"/>
      <c r="C12" s="421"/>
      <c r="D12" s="421"/>
      <c r="E12" s="421"/>
      <c r="F12" s="421"/>
      <c r="G12" s="421"/>
      <c r="H12" s="421"/>
      <c r="I12" s="445">
        <v>8</v>
      </c>
      <c r="J12" s="446"/>
      <c r="K12" s="447"/>
      <c r="L12" s="447"/>
      <c r="M12" s="447"/>
      <c r="N12" s="447"/>
      <c r="O12" s="447"/>
      <c r="P12" s="447"/>
      <c r="Q12" s="447"/>
      <c r="R12" s="447"/>
      <c r="S12" s="447"/>
      <c r="T12" s="515"/>
      <c r="U12" s="516"/>
      <c r="V12" s="517"/>
    </row>
    <row r="13" spans="1:52" ht="12.75" customHeight="1" x14ac:dyDescent="0.25">
      <c r="A13" s="421"/>
      <c r="B13" s="421"/>
      <c r="C13" s="421"/>
      <c r="D13" s="421"/>
      <c r="E13" s="421"/>
      <c r="F13" s="421"/>
      <c r="G13" s="421"/>
      <c r="H13" s="421"/>
      <c r="I13" s="445">
        <v>9</v>
      </c>
      <c r="J13" s="446"/>
      <c r="K13" s="447"/>
      <c r="L13" s="447"/>
      <c r="M13" s="447"/>
      <c r="N13" s="447"/>
      <c r="O13" s="447"/>
      <c r="P13" s="447"/>
      <c r="Q13" s="447"/>
      <c r="R13" s="447"/>
      <c r="S13" s="447"/>
      <c r="T13" s="515"/>
      <c r="U13" s="516"/>
      <c r="V13" s="517"/>
    </row>
    <row r="14" spans="1:52" ht="12.75" customHeight="1" x14ac:dyDescent="0.25">
      <c r="A14" s="421"/>
      <c r="B14" s="421"/>
      <c r="C14" s="421"/>
      <c r="D14" s="421"/>
      <c r="E14" s="421"/>
      <c r="F14" s="421"/>
      <c r="G14" s="421"/>
      <c r="H14" s="421"/>
      <c r="I14" s="445">
        <v>10</v>
      </c>
      <c r="J14" s="446"/>
      <c r="K14" s="447"/>
      <c r="L14" s="447"/>
      <c r="M14" s="447"/>
      <c r="N14" s="447"/>
      <c r="O14" s="447"/>
      <c r="P14" s="447"/>
      <c r="Q14" s="447"/>
      <c r="R14" s="447"/>
      <c r="S14" s="447"/>
      <c r="T14" s="515"/>
      <c r="U14" s="516"/>
      <c r="V14" s="517"/>
    </row>
    <row r="15" spans="1:52" ht="12.75" customHeight="1" x14ac:dyDescent="0.25">
      <c r="A15" s="421"/>
      <c r="B15" s="421"/>
      <c r="C15" s="421"/>
      <c r="D15" s="421"/>
      <c r="E15" s="421"/>
      <c r="F15" s="421"/>
      <c r="G15" s="421"/>
      <c r="H15" s="421"/>
      <c r="I15" s="445">
        <v>11</v>
      </c>
      <c r="J15" s="446"/>
      <c r="K15" s="447"/>
      <c r="L15" s="447"/>
      <c r="M15" s="447"/>
      <c r="N15" s="447"/>
      <c r="O15" s="447"/>
      <c r="P15" s="447"/>
      <c r="Q15" s="447"/>
      <c r="R15" s="447"/>
      <c r="S15" s="447"/>
      <c r="T15" s="515"/>
      <c r="U15" s="516"/>
      <c r="V15" s="517"/>
    </row>
    <row r="16" spans="1:52" ht="12.75" customHeight="1" x14ac:dyDescent="0.25">
      <c r="A16" s="421"/>
      <c r="B16" s="421"/>
      <c r="C16" s="421"/>
      <c r="D16" s="421"/>
      <c r="E16" s="421"/>
      <c r="F16" s="421"/>
      <c r="G16" s="421"/>
      <c r="H16" s="421"/>
      <c r="I16" s="445">
        <v>12</v>
      </c>
      <c r="J16" s="446"/>
      <c r="K16" s="447"/>
      <c r="L16" s="447"/>
      <c r="M16" s="447"/>
      <c r="N16" s="447"/>
      <c r="O16" s="447"/>
      <c r="P16" s="447"/>
      <c r="Q16" s="447"/>
      <c r="R16" s="447"/>
      <c r="S16" s="447"/>
      <c r="T16" s="515"/>
      <c r="U16" s="516"/>
      <c r="V16" s="517"/>
    </row>
    <row r="17" spans="1:24" ht="12.75" customHeight="1" x14ac:dyDescent="0.25">
      <c r="A17" s="421"/>
      <c r="B17" s="421"/>
      <c r="C17" s="421"/>
      <c r="D17" s="421"/>
      <c r="E17" s="421"/>
      <c r="F17" s="421"/>
      <c r="G17" s="421"/>
      <c r="H17" s="421"/>
      <c r="I17" s="445">
        <v>13</v>
      </c>
      <c r="J17" s="446"/>
      <c r="K17" s="447"/>
      <c r="L17" s="447"/>
      <c r="M17" s="447"/>
      <c r="N17" s="447"/>
      <c r="O17" s="447"/>
      <c r="P17" s="447"/>
      <c r="Q17" s="447"/>
      <c r="R17" s="447"/>
      <c r="S17" s="447"/>
      <c r="T17" s="515"/>
      <c r="U17" s="516"/>
      <c r="V17" s="517"/>
    </row>
    <row r="18" spans="1:24" ht="12.75" customHeight="1" x14ac:dyDescent="0.25">
      <c r="A18" s="421"/>
      <c r="B18" s="421"/>
      <c r="C18" s="421"/>
      <c r="D18" s="421"/>
      <c r="E18" s="421"/>
      <c r="F18" s="421"/>
      <c r="G18" s="421"/>
      <c r="H18" s="421"/>
      <c r="I18" s="445">
        <v>14</v>
      </c>
      <c r="J18" s="446"/>
      <c r="K18" s="447"/>
      <c r="L18" s="447"/>
      <c r="M18" s="447"/>
      <c r="N18" s="447"/>
      <c r="O18" s="447"/>
      <c r="P18" s="447"/>
      <c r="Q18" s="447"/>
      <c r="R18" s="447"/>
      <c r="S18" s="447"/>
      <c r="T18" s="515"/>
      <c r="U18" s="516"/>
      <c r="V18" s="517"/>
    </row>
    <row r="19" spans="1:24" ht="12.75" customHeight="1" x14ac:dyDescent="0.25">
      <c r="A19" s="421"/>
      <c r="B19" s="421"/>
      <c r="C19" s="421"/>
      <c r="D19" s="421"/>
      <c r="E19" s="421"/>
      <c r="F19" s="421"/>
      <c r="G19" s="421"/>
      <c r="H19" s="421"/>
      <c r="I19" s="445">
        <v>15</v>
      </c>
      <c r="J19" s="446"/>
      <c r="K19" s="447"/>
      <c r="L19" s="447"/>
      <c r="M19" s="447"/>
      <c r="N19" s="447"/>
      <c r="O19" s="447"/>
      <c r="P19" s="447"/>
      <c r="Q19" s="447"/>
      <c r="R19" s="447"/>
      <c r="S19" s="447"/>
      <c r="T19" s="515"/>
      <c r="U19" s="516"/>
      <c r="V19" s="517"/>
    </row>
    <row r="20" spans="1:24" ht="12.75" customHeight="1" x14ac:dyDescent="0.25">
      <c r="A20" s="421"/>
      <c r="B20" s="421"/>
      <c r="C20" s="421"/>
      <c r="D20" s="421"/>
      <c r="E20" s="421"/>
      <c r="F20" s="421"/>
      <c r="G20" s="421"/>
      <c r="H20" s="421"/>
      <c r="I20" s="445">
        <v>16</v>
      </c>
      <c r="J20" s="446"/>
      <c r="K20" s="447"/>
      <c r="L20" s="447"/>
      <c r="M20" s="447"/>
      <c r="N20" s="447"/>
      <c r="O20" s="447"/>
      <c r="P20" s="447"/>
      <c r="Q20" s="447"/>
      <c r="R20" s="447"/>
      <c r="S20" s="447"/>
      <c r="T20" s="515"/>
      <c r="U20" s="516"/>
      <c r="V20" s="517"/>
    </row>
    <row r="21" spans="1:24" ht="12.75" customHeight="1" x14ac:dyDescent="0.25">
      <c r="A21" s="421"/>
      <c r="B21" s="421"/>
      <c r="C21" s="421"/>
      <c r="D21" s="421"/>
      <c r="E21" s="421"/>
      <c r="F21" s="421"/>
      <c r="G21" s="421"/>
      <c r="H21" s="421"/>
      <c r="I21" s="445">
        <v>17</v>
      </c>
      <c r="J21" s="446"/>
      <c r="K21" s="447"/>
      <c r="L21" s="447"/>
      <c r="M21" s="447"/>
      <c r="N21" s="447"/>
      <c r="O21" s="447"/>
      <c r="P21" s="447"/>
      <c r="Q21" s="447"/>
      <c r="R21" s="447"/>
      <c r="S21" s="447"/>
      <c r="T21" s="515"/>
      <c r="U21" s="516"/>
      <c r="V21" s="517"/>
    </row>
    <row r="22" spans="1:24" ht="12.75" customHeight="1" x14ac:dyDescent="0.25">
      <c r="A22" s="421"/>
      <c r="B22" s="421"/>
      <c r="C22" s="421"/>
      <c r="D22" s="421"/>
      <c r="E22" s="421"/>
      <c r="F22" s="421"/>
      <c r="G22" s="421"/>
      <c r="H22" s="452"/>
      <c r="I22" s="445">
        <v>18</v>
      </c>
      <c r="J22" s="446"/>
      <c r="K22" s="447"/>
      <c r="L22" s="447"/>
      <c r="M22" s="447"/>
      <c r="N22" s="447"/>
      <c r="O22" s="447"/>
      <c r="P22" s="447"/>
      <c r="Q22" s="447"/>
      <c r="R22" s="447"/>
      <c r="S22" s="447"/>
      <c r="T22" s="515"/>
      <c r="U22" s="516"/>
      <c r="V22" s="517"/>
      <c r="X22" s="421"/>
    </row>
    <row r="23" spans="1:24" ht="12.75" customHeight="1" x14ac:dyDescent="0.25">
      <c r="A23" s="421"/>
      <c r="B23" s="421"/>
      <c r="C23" s="421"/>
      <c r="D23" s="421"/>
      <c r="E23" s="421"/>
      <c r="F23" s="421"/>
      <c r="G23" s="421"/>
      <c r="H23" s="421"/>
      <c r="I23" s="445">
        <v>19</v>
      </c>
      <c r="J23" s="446"/>
      <c r="K23" s="447"/>
      <c r="L23" s="447"/>
      <c r="M23" s="447"/>
      <c r="N23" s="447"/>
      <c r="O23" s="447"/>
      <c r="P23" s="447"/>
      <c r="Q23" s="447"/>
      <c r="R23" s="447"/>
      <c r="S23" s="447"/>
      <c r="T23" s="515"/>
      <c r="U23" s="516"/>
      <c r="V23" s="517"/>
      <c r="X23" s="421"/>
    </row>
    <row r="24" spans="1:24" ht="12.75" customHeight="1" x14ac:dyDescent="0.25">
      <c r="A24" s="421"/>
      <c r="B24" s="421"/>
      <c r="C24" s="421"/>
      <c r="D24" s="421"/>
      <c r="E24" s="421"/>
      <c r="F24" s="421"/>
      <c r="G24" s="421"/>
      <c r="H24" s="421"/>
      <c r="I24" s="445">
        <v>20</v>
      </c>
      <c r="J24" s="446"/>
      <c r="K24" s="447"/>
      <c r="L24" s="447"/>
      <c r="M24" s="447"/>
      <c r="N24" s="447"/>
      <c r="O24" s="447"/>
      <c r="P24" s="447"/>
      <c r="Q24" s="447"/>
      <c r="R24" s="447"/>
      <c r="S24" s="447"/>
      <c r="T24" s="515"/>
      <c r="U24" s="516"/>
      <c r="V24" s="517"/>
      <c r="X24" s="421"/>
    </row>
    <row r="25" spans="1:24" ht="12.75" customHeight="1" x14ac:dyDescent="0.25">
      <c r="A25" s="421"/>
      <c r="B25" s="421"/>
      <c r="C25" s="421"/>
      <c r="D25" s="421"/>
      <c r="E25" s="421"/>
      <c r="F25" s="421"/>
      <c r="G25" s="421"/>
      <c r="H25" s="421"/>
      <c r="I25" s="445">
        <v>21</v>
      </c>
      <c r="J25" s="446"/>
      <c r="K25" s="447"/>
      <c r="L25" s="447"/>
      <c r="M25" s="447"/>
      <c r="N25" s="447"/>
      <c r="O25" s="447"/>
      <c r="P25" s="447"/>
      <c r="Q25" s="447"/>
      <c r="R25" s="447"/>
      <c r="S25" s="447"/>
      <c r="T25" s="515"/>
      <c r="U25" s="516"/>
      <c r="V25" s="517"/>
      <c r="X25" s="421"/>
    </row>
    <row r="26" spans="1:24" ht="12.75" customHeight="1" x14ac:dyDescent="0.25">
      <c r="I26" s="445">
        <v>22</v>
      </c>
      <c r="J26" s="446"/>
      <c r="K26" s="447"/>
      <c r="L26" s="447"/>
      <c r="M26" s="447"/>
      <c r="N26" s="447"/>
      <c r="O26" s="447"/>
      <c r="P26" s="447"/>
      <c r="Q26" s="447"/>
      <c r="R26" s="447"/>
      <c r="S26" s="447"/>
      <c r="T26" s="515"/>
      <c r="U26" s="516"/>
      <c r="V26" s="517"/>
      <c r="X26" s="421"/>
    </row>
    <row r="27" spans="1:24" ht="12.75" customHeight="1" x14ac:dyDescent="0.25">
      <c r="I27" s="445">
        <v>23</v>
      </c>
      <c r="J27" s="446"/>
      <c r="K27" s="447"/>
      <c r="L27" s="447"/>
      <c r="M27" s="447"/>
      <c r="N27" s="447"/>
      <c r="O27" s="447"/>
      <c r="P27" s="447"/>
      <c r="Q27" s="447"/>
      <c r="R27" s="447"/>
      <c r="S27" s="447"/>
      <c r="T27" s="515"/>
      <c r="U27" s="516"/>
      <c r="V27" s="517"/>
      <c r="X27" s="421"/>
    </row>
    <row r="28" spans="1:24" ht="12.75" customHeight="1" x14ac:dyDescent="0.25">
      <c r="I28" s="445">
        <v>24</v>
      </c>
      <c r="J28" s="446"/>
      <c r="K28" s="447"/>
      <c r="L28" s="447"/>
      <c r="M28" s="447"/>
      <c r="N28" s="447"/>
      <c r="O28" s="447"/>
      <c r="P28" s="447"/>
      <c r="Q28" s="447"/>
      <c r="R28" s="447"/>
      <c r="S28" s="447"/>
      <c r="T28" s="515"/>
      <c r="U28" s="516"/>
      <c r="V28" s="517"/>
      <c r="X28" s="421"/>
    </row>
    <row r="29" spans="1:24" ht="12.75" customHeight="1" x14ac:dyDescent="0.25">
      <c r="I29" s="445">
        <v>25</v>
      </c>
      <c r="J29" s="446"/>
      <c r="K29" s="447"/>
      <c r="L29" s="447"/>
      <c r="M29" s="447"/>
      <c r="N29" s="447"/>
      <c r="O29" s="447"/>
      <c r="P29" s="447"/>
      <c r="Q29" s="447"/>
      <c r="R29" s="447"/>
      <c r="S29" s="447"/>
      <c r="T29" s="515"/>
      <c r="U29" s="516"/>
      <c r="V29" s="517"/>
      <c r="X29" s="421"/>
    </row>
    <row r="30" spans="1:24" ht="12.75" customHeight="1" x14ac:dyDescent="0.25">
      <c r="I30" s="445">
        <v>26</v>
      </c>
      <c r="J30" s="446"/>
      <c r="K30" s="447"/>
      <c r="L30" s="447"/>
      <c r="M30" s="447"/>
      <c r="N30" s="447"/>
      <c r="O30" s="447"/>
      <c r="P30" s="447"/>
      <c r="Q30" s="447"/>
      <c r="R30" s="447"/>
      <c r="S30" s="447"/>
      <c r="T30" s="515"/>
      <c r="U30" s="516"/>
      <c r="V30" s="517"/>
      <c r="X30" s="421"/>
    </row>
    <row r="31" spans="1:24" x14ac:dyDescent="0.25">
      <c r="I31" s="445">
        <v>27</v>
      </c>
      <c r="J31" s="446"/>
      <c r="K31" s="447"/>
      <c r="L31" s="447"/>
      <c r="M31" s="447"/>
      <c r="N31" s="447"/>
      <c r="O31" s="447"/>
      <c r="P31" s="447"/>
      <c r="Q31" s="447"/>
      <c r="R31" s="447"/>
      <c r="S31" s="447"/>
      <c r="T31" s="515"/>
      <c r="U31" s="516"/>
      <c r="V31" s="517"/>
    </row>
    <row r="32" spans="1:24" x14ac:dyDescent="0.25">
      <c r="I32" s="445">
        <v>28</v>
      </c>
      <c r="J32" s="446"/>
      <c r="K32" s="447"/>
      <c r="L32" s="447"/>
      <c r="M32" s="447"/>
      <c r="N32" s="447"/>
      <c r="O32" s="447"/>
      <c r="P32" s="447"/>
      <c r="Q32" s="447"/>
      <c r="R32" s="447"/>
      <c r="S32" s="447"/>
      <c r="T32" s="515"/>
      <c r="U32" s="516"/>
      <c r="V32" s="517"/>
    </row>
    <row r="33" spans="4:22" x14ac:dyDescent="0.25">
      <c r="I33" s="445">
        <v>29</v>
      </c>
      <c r="J33" s="446"/>
      <c r="K33" s="447"/>
      <c r="L33" s="447"/>
      <c r="M33" s="447"/>
      <c r="N33" s="447"/>
      <c r="O33" s="447"/>
      <c r="P33" s="447"/>
      <c r="Q33" s="447"/>
      <c r="R33" s="447"/>
      <c r="S33" s="447"/>
      <c r="T33" s="515"/>
      <c r="U33" s="516"/>
      <c r="V33" s="517"/>
    </row>
    <row r="34" spans="4:22" x14ac:dyDescent="0.25">
      <c r="I34" s="445">
        <v>30</v>
      </c>
      <c r="J34" s="446"/>
      <c r="K34" s="447"/>
      <c r="L34" s="447"/>
      <c r="M34" s="447"/>
      <c r="N34" s="447"/>
      <c r="O34" s="447"/>
      <c r="P34" s="447"/>
      <c r="Q34" s="447"/>
      <c r="R34" s="447"/>
      <c r="S34" s="447"/>
      <c r="T34" s="515"/>
      <c r="U34" s="516"/>
      <c r="V34" s="517"/>
    </row>
    <row r="35" spans="4:22" ht="13" thickBot="1" x14ac:dyDescent="0.3">
      <c r="I35" s="445">
        <v>31</v>
      </c>
      <c r="J35" s="446"/>
      <c r="K35" s="447"/>
      <c r="L35" s="447"/>
      <c r="M35" s="447"/>
      <c r="N35" s="447"/>
      <c r="O35" s="447"/>
      <c r="P35" s="447"/>
      <c r="Q35" s="447"/>
      <c r="R35" s="447"/>
      <c r="S35" s="447"/>
      <c r="T35" s="515"/>
      <c r="U35" s="516"/>
      <c r="V35" s="517"/>
    </row>
    <row r="36" spans="4:22" x14ac:dyDescent="0.25">
      <c r="D36" s="470" t="s">
        <v>137</v>
      </c>
      <c r="E36" s="479">
        <f>MAX(J5:T44)</f>
        <v>0</v>
      </c>
      <c r="I36" s="445">
        <v>32</v>
      </c>
      <c r="J36" s="446"/>
      <c r="K36" s="447"/>
      <c r="L36" s="447"/>
      <c r="M36" s="447"/>
      <c r="N36" s="447"/>
      <c r="O36" s="447"/>
      <c r="P36" s="447"/>
      <c r="Q36" s="447"/>
      <c r="R36" s="447"/>
      <c r="S36" s="447"/>
      <c r="T36" s="515"/>
      <c r="U36" s="516"/>
      <c r="V36" s="517"/>
    </row>
    <row r="37" spans="4:22" ht="13" thickBot="1" x14ac:dyDescent="0.3">
      <c r="D37" s="480" t="s">
        <v>138</v>
      </c>
      <c r="E37" s="481">
        <f>MIN(J5:T44)</f>
        <v>0</v>
      </c>
      <c r="I37" s="445">
        <v>33</v>
      </c>
      <c r="J37" s="446"/>
      <c r="K37" s="447"/>
      <c r="L37" s="447"/>
      <c r="M37" s="447"/>
      <c r="N37" s="447"/>
      <c r="O37" s="447"/>
      <c r="P37" s="447"/>
      <c r="Q37" s="447"/>
      <c r="R37" s="447"/>
      <c r="S37" s="447"/>
      <c r="T37" s="515"/>
      <c r="U37" s="516"/>
      <c r="V37" s="517"/>
    </row>
    <row r="38" spans="4:22" x14ac:dyDescent="0.25">
      <c r="I38" s="445">
        <v>34</v>
      </c>
      <c r="J38" s="446"/>
      <c r="K38" s="447"/>
      <c r="L38" s="447"/>
      <c r="M38" s="447"/>
      <c r="N38" s="447"/>
      <c r="O38" s="447"/>
      <c r="P38" s="447"/>
      <c r="Q38" s="447"/>
      <c r="R38" s="447"/>
      <c r="S38" s="447"/>
      <c r="T38" s="515"/>
      <c r="U38" s="516"/>
      <c r="V38" s="517"/>
    </row>
    <row r="39" spans="4:22" x14ac:dyDescent="0.25">
      <c r="I39" s="445">
        <v>35</v>
      </c>
      <c r="J39" s="446"/>
      <c r="K39" s="447"/>
      <c r="L39" s="447"/>
      <c r="M39" s="447"/>
      <c r="N39" s="447"/>
      <c r="O39" s="447"/>
      <c r="P39" s="447"/>
      <c r="Q39" s="447"/>
      <c r="R39" s="447"/>
      <c r="S39" s="447"/>
      <c r="T39" s="515"/>
      <c r="U39" s="516"/>
      <c r="V39" s="517"/>
    </row>
    <row r="40" spans="4:22" x14ac:dyDescent="0.25">
      <c r="I40" s="445">
        <v>36</v>
      </c>
      <c r="J40" s="446"/>
      <c r="K40" s="447"/>
      <c r="L40" s="447"/>
      <c r="M40" s="447"/>
      <c r="N40" s="447"/>
      <c r="O40" s="447"/>
      <c r="P40" s="447"/>
      <c r="Q40" s="447"/>
      <c r="R40" s="447"/>
      <c r="S40" s="447"/>
      <c r="T40" s="515"/>
      <c r="U40" s="516"/>
      <c r="V40" s="517"/>
    </row>
    <row r="41" spans="4:22" x14ac:dyDescent="0.25">
      <c r="I41" s="445">
        <v>37</v>
      </c>
      <c r="J41" s="446"/>
      <c r="K41" s="447"/>
      <c r="L41" s="447"/>
      <c r="M41" s="447"/>
      <c r="N41" s="447"/>
      <c r="O41" s="447"/>
      <c r="P41" s="447"/>
      <c r="Q41" s="447"/>
      <c r="R41" s="447"/>
      <c r="S41" s="447"/>
      <c r="T41" s="515"/>
      <c r="U41" s="516"/>
      <c r="V41" s="517"/>
    </row>
    <row r="42" spans="4:22" x14ac:dyDescent="0.25">
      <c r="I42" s="445">
        <v>38</v>
      </c>
      <c r="J42" s="446"/>
      <c r="K42" s="447"/>
      <c r="L42" s="447"/>
      <c r="M42" s="447"/>
      <c r="N42" s="447"/>
      <c r="O42" s="447"/>
      <c r="P42" s="447"/>
      <c r="Q42" s="447"/>
      <c r="R42" s="447"/>
      <c r="S42" s="447"/>
      <c r="T42" s="515"/>
      <c r="U42" s="516"/>
      <c r="V42" s="517"/>
    </row>
    <row r="43" spans="4:22" x14ac:dyDescent="0.25">
      <c r="I43" s="445">
        <v>39</v>
      </c>
      <c r="J43" s="446"/>
      <c r="K43" s="447"/>
      <c r="L43" s="447"/>
      <c r="M43" s="447"/>
      <c r="N43" s="447"/>
      <c r="O43" s="447"/>
      <c r="P43" s="447"/>
      <c r="Q43" s="447"/>
      <c r="R43" s="447"/>
      <c r="S43" s="447"/>
      <c r="T43" s="515"/>
      <c r="U43" s="516"/>
      <c r="V43" s="517"/>
    </row>
    <row r="44" spans="4:22" ht="13" thickBot="1" x14ac:dyDescent="0.3">
      <c r="I44" s="457">
        <v>40</v>
      </c>
      <c r="J44" s="458"/>
      <c r="K44" s="459"/>
      <c r="L44" s="459"/>
      <c r="M44" s="459"/>
      <c r="N44" s="459"/>
      <c r="O44" s="459"/>
      <c r="P44" s="459"/>
      <c r="Q44" s="459"/>
      <c r="R44" s="459"/>
      <c r="S44" s="459"/>
      <c r="T44" s="521"/>
      <c r="U44" s="522"/>
      <c r="V44" s="523"/>
    </row>
    <row r="45" spans="4:22" x14ac:dyDescent="0.25">
      <c r="I45" s="452"/>
      <c r="J45" s="452"/>
      <c r="K45" s="452"/>
      <c r="L45" s="452"/>
      <c r="M45" s="452"/>
      <c r="N45" s="452"/>
      <c r="O45" s="452"/>
      <c r="P45" s="452"/>
      <c r="Q45" s="452"/>
      <c r="R45" s="452"/>
      <c r="S45" s="452"/>
      <c r="T45" s="452"/>
    </row>
    <row r="46" spans="4:22" x14ac:dyDescent="0.25">
      <c r="I46" s="452"/>
      <c r="J46" s="452"/>
      <c r="K46" s="452"/>
      <c r="N46" s="452"/>
      <c r="O46" s="452"/>
      <c r="P46" s="452"/>
      <c r="Q46" s="452"/>
      <c r="R46" s="452"/>
      <c r="S46" s="452"/>
      <c r="T46" s="452"/>
    </row>
    <row r="47" spans="4:22" x14ac:dyDescent="0.25">
      <c r="I47" s="452"/>
      <c r="J47" s="493"/>
      <c r="K47" s="452"/>
      <c r="L47" s="452"/>
      <c r="M47" s="452"/>
      <c r="N47" s="452"/>
      <c r="O47" s="452"/>
      <c r="P47" s="452"/>
      <c r="S47" s="452"/>
      <c r="T47" s="452"/>
    </row>
    <row r="48" spans="4:22" x14ac:dyDescent="0.25">
      <c r="I48" s="452"/>
      <c r="J48" s="452"/>
      <c r="K48" s="452"/>
      <c r="L48" s="452"/>
      <c r="M48" s="452"/>
      <c r="N48" s="452"/>
      <c r="O48" s="452"/>
      <c r="P48" s="452"/>
      <c r="Q48" s="452"/>
      <c r="R48" s="452"/>
      <c r="S48" s="452"/>
      <c r="T48" s="452"/>
    </row>
    <row r="49" spans="12:18" x14ac:dyDescent="0.25">
      <c r="L49" s="452"/>
      <c r="N49" s="452"/>
      <c r="Q49" s="452"/>
      <c r="R49" s="452"/>
    </row>
    <row r="50" spans="12:18" x14ac:dyDescent="0.25">
      <c r="L50" s="452"/>
      <c r="N50" s="452"/>
    </row>
    <row r="51" spans="12:18" x14ac:dyDescent="0.25">
      <c r="L51" s="452"/>
      <c r="N51" s="452"/>
    </row>
    <row r="52" spans="12:18" x14ac:dyDescent="0.25">
      <c r="L52" s="452"/>
      <c r="N52" s="452"/>
    </row>
    <row r="53" spans="12:18" x14ac:dyDescent="0.25">
      <c r="L53" s="452"/>
      <c r="N53" s="452"/>
    </row>
    <row r="54" spans="12:18" x14ac:dyDescent="0.25">
      <c r="L54" s="452"/>
      <c r="N54" s="452"/>
    </row>
    <row r="55" spans="12:18" x14ac:dyDescent="0.25">
      <c r="L55" s="452"/>
      <c r="N55" s="452"/>
    </row>
    <row r="56" spans="12:18" x14ac:dyDescent="0.25">
      <c r="L56" s="452"/>
      <c r="N56" s="452"/>
    </row>
    <row r="57" spans="12:18" x14ac:dyDescent="0.25">
      <c r="L57" s="452"/>
      <c r="N57" s="452"/>
    </row>
    <row r="77" spans="13:32" x14ac:dyDescent="0.25">
      <c r="AD77" s="421"/>
      <c r="AE77" s="421"/>
      <c r="AF77" s="421"/>
    </row>
    <row r="78" spans="13:32" x14ac:dyDescent="0.25">
      <c r="AD78" s="421"/>
      <c r="AE78" s="421"/>
      <c r="AF78" s="421"/>
    </row>
    <row r="79" spans="13:32" x14ac:dyDescent="0.25">
      <c r="M79" s="421"/>
      <c r="P79" s="421"/>
      <c r="Q79" s="421"/>
      <c r="X79" s="421"/>
      <c r="AD79" s="421"/>
      <c r="AE79" s="421"/>
      <c r="AF79" s="421"/>
    </row>
    <row r="80" spans="13:32" x14ac:dyDescent="0.25">
      <c r="M80" s="421"/>
      <c r="P80" s="421"/>
      <c r="Q80" s="421"/>
      <c r="X80" s="421"/>
      <c r="AD80" s="421"/>
      <c r="AE80" s="421"/>
      <c r="AF80" s="421"/>
    </row>
    <row r="81" spans="13:32" x14ac:dyDescent="0.25">
      <c r="M81" s="421"/>
      <c r="P81" s="421"/>
      <c r="Q81" s="421"/>
      <c r="X81" s="421"/>
      <c r="AD81" s="421"/>
      <c r="AE81" s="421"/>
      <c r="AF81" s="421"/>
    </row>
    <row r="82" spans="13:32" x14ac:dyDescent="0.25">
      <c r="M82" s="421"/>
      <c r="P82" s="421"/>
      <c r="Q82" s="421"/>
      <c r="X82" s="421"/>
      <c r="AD82" s="421"/>
      <c r="AE82" s="421"/>
      <c r="AF82" s="421"/>
    </row>
    <row r="83" spans="13:32" x14ac:dyDescent="0.25">
      <c r="M83" s="421"/>
      <c r="P83" s="421"/>
      <c r="Q83" s="421"/>
      <c r="X83" s="421"/>
      <c r="AD83" s="421"/>
      <c r="AE83" s="421"/>
      <c r="AF83" s="421"/>
    </row>
    <row r="84" spans="13:32" x14ac:dyDescent="0.25">
      <c r="M84" s="421"/>
      <c r="P84" s="421"/>
      <c r="Q84" s="421"/>
      <c r="X84" s="421"/>
      <c r="AD84" s="421"/>
      <c r="AE84" s="421"/>
      <c r="AF84" s="421"/>
    </row>
    <row r="85" spans="13:32" x14ac:dyDescent="0.25">
      <c r="M85" s="421"/>
      <c r="P85" s="421"/>
      <c r="Q85" s="421"/>
      <c r="X85" s="421"/>
      <c r="AD85" s="421"/>
      <c r="AE85" s="421"/>
      <c r="AF85" s="421"/>
    </row>
    <row r="86" spans="13:32" x14ac:dyDescent="0.25">
      <c r="M86" s="421"/>
      <c r="P86" s="421"/>
      <c r="Q86" s="421"/>
      <c r="X86" s="421"/>
      <c r="AD86" s="421"/>
      <c r="AE86" s="421"/>
      <c r="AF86" s="421"/>
    </row>
    <row r="87" spans="13:32" x14ac:dyDescent="0.25">
      <c r="M87" s="421"/>
      <c r="P87" s="421"/>
      <c r="Q87" s="421"/>
      <c r="X87" s="421"/>
      <c r="AD87" s="421"/>
      <c r="AE87" s="421"/>
      <c r="AF87" s="421"/>
    </row>
    <row r="88" spans="13:32" x14ac:dyDescent="0.25">
      <c r="M88" s="421"/>
      <c r="P88" s="421"/>
      <c r="Q88" s="421"/>
      <c r="X88" s="421"/>
      <c r="AD88" s="421"/>
      <c r="AE88" s="421"/>
      <c r="AF88" s="421"/>
    </row>
    <row r="89" spans="13:32" x14ac:dyDescent="0.25">
      <c r="M89" s="421"/>
      <c r="P89" s="421"/>
      <c r="Q89" s="421"/>
      <c r="X89" s="421"/>
      <c r="AD89" s="421"/>
      <c r="AE89" s="421"/>
      <c r="AF89" s="421"/>
    </row>
    <row r="90" spans="13:32" x14ac:dyDescent="0.25">
      <c r="M90" s="421"/>
      <c r="P90" s="421"/>
      <c r="Q90" s="421"/>
      <c r="X90" s="421"/>
      <c r="AD90" s="421"/>
      <c r="AE90" s="421"/>
      <c r="AF90" s="421"/>
    </row>
    <row r="91" spans="13:32" x14ac:dyDescent="0.25">
      <c r="M91" s="421"/>
      <c r="P91" s="421"/>
      <c r="Q91" s="421"/>
      <c r="X91" s="421"/>
      <c r="AD91" s="421"/>
      <c r="AE91" s="421"/>
      <c r="AF91" s="421"/>
    </row>
    <row r="92" spans="13:32" x14ac:dyDescent="0.25">
      <c r="M92" s="421"/>
      <c r="P92" s="421"/>
      <c r="Q92" s="421"/>
      <c r="X92" s="421"/>
      <c r="AD92" s="421"/>
      <c r="AE92" s="421"/>
      <c r="AF92" s="421"/>
    </row>
    <row r="93" spans="13:32" x14ac:dyDescent="0.25">
      <c r="M93" s="421"/>
      <c r="P93" s="421"/>
      <c r="Q93" s="421"/>
      <c r="X93" s="421"/>
      <c r="AD93" s="421"/>
      <c r="AE93" s="421"/>
      <c r="AF93" s="421"/>
    </row>
    <row r="94" spans="13:32" x14ac:dyDescent="0.25">
      <c r="M94" s="421"/>
      <c r="P94" s="421"/>
      <c r="Q94" s="421"/>
      <c r="X94" s="421"/>
      <c r="AD94" s="421"/>
      <c r="AE94" s="421"/>
      <c r="AF94" s="421"/>
    </row>
    <row r="95" spans="13:32" x14ac:dyDescent="0.25">
      <c r="M95" s="421"/>
      <c r="P95" s="421"/>
      <c r="Q95" s="421"/>
      <c r="X95" s="421"/>
      <c r="AD95" s="421"/>
      <c r="AE95" s="421"/>
      <c r="AF95" s="421"/>
    </row>
    <row r="96" spans="13:32" x14ac:dyDescent="0.25">
      <c r="M96" s="421"/>
      <c r="P96" s="421"/>
      <c r="Q96" s="421"/>
      <c r="X96" s="421"/>
      <c r="AD96" s="421"/>
      <c r="AE96" s="421"/>
      <c r="AF96" s="421"/>
    </row>
    <row r="97" spans="13:32" x14ac:dyDescent="0.25">
      <c r="M97" s="421"/>
      <c r="P97" s="421"/>
      <c r="Q97" s="421"/>
      <c r="X97" s="421"/>
      <c r="AD97" s="421"/>
      <c r="AE97" s="421"/>
      <c r="AF97" s="421"/>
    </row>
    <row r="98" spans="13:32" x14ac:dyDescent="0.25">
      <c r="M98" s="421"/>
      <c r="P98" s="421"/>
      <c r="Q98" s="421"/>
      <c r="X98" s="421"/>
      <c r="AD98" s="421"/>
      <c r="AE98" s="421"/>
      <c r="AF98" s="421"/>
    </row>
    <row r="99" spans="13:32" x14ac:dyDescent="0.25">
      <c r="M99" s="421"/>
      <c r="X99" s="421"/>
      <c r="AD99" s="421"/>
      <c r="AE99" s="421"/>
      <c r="AF99" s="421"/>
    </row>
    <row r="100" spans="13:32" x14ac:dyDescent="0.25">
      <c r="X100" s="421"/>
      <c r="AD100" s="421"/>
      <c r="AE100" s="421"/>
      <c r="AF100" s="421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/>
  <dimension ref="A1:P277"/>
  <sheetViews>
    <sheetView zoomScale="66" zoomScaleNormal="66" workbookViewId="0"/>
  </sheetViews>
  <sheetFormatPr baseColWidth="10" defaultColWidth="11.453125" defaultRowHeight="12.5" x14ac:dyDescent="0.25"/>
  <cols>
    <col min="1" max="1" width="11.453125" style="524"/>
    <col min="2" max="2" width="12.453125" style="524" bestFit="1" customWidth="1"/>
    <col min="3" max="16384" width="11.453125" style="524"/>
  </cols>
  <sheetData>
    <row r="1" spans="1:16" x14ac:dyDescent="0.25">
      <c r="A1" s="524" t="s">
        <v>139</v>
      </c>
      <c r="B1" s="524" t="s">
        <v>3</v>
      </c>
      <c r="C1" s="524" t="s">
        <v>140</v>
      </c>
      <c r="D1" s="524" t="s">
        <v>141</v>
      </c>
      <c r="E1" s="524" t="s">
        <v>142</v>
      </c>
      <c r="J1" s="524" t="s">
        <v>143</v>
      </c>
      <c r="K1" s="524">
        <f>MIN(B2:B100)</f>
        <v>-4.916582625305089E-16</v>
      </c>
      <c r="L1" s="524" t="s">
        <v>144</v>
      </c>
      <c r="M1" s="524">
        <f>MIN(C2:C100)</f>
        <v>0</v>
      </c>
    </row>
    <row r="2" spans="1:16" x14ac:dyDescent="0.25">
      <c r="A2" s="524">
        <v>1</v>
      </c>
      <c r="B2" s="524">
        <v>0</v>
      </c>
      <c r="C2" s="524">
        <v>0</v>
      </c>
      <c r="D2" s="524">
        <v>1</v>
      </c>
      <c r="J2" s="524" t="s">
        <v>145</v>
      </c>
      <c r="K2" s="524">
        <f>MAX(B2:B100)</f>
        <v>8.3933775880761343E-16</v>
      </c>
      <c r="L2" s="524" t="s">
        <v>146</v>
      </c>
      <c r="M2" s="524">
        <f>MAX(C2:C100)</f>
        <v>32.689605712890625</v>
      </c>
      <c r="N2" s="524">
        <v>1</v>
      </c>
      <c r="O2" s="524">
        <f ca="1">IF(ISBLANK(A2),INDIRECT(COLUMN($O$1)&amp;$K$4),(B2-$K$1)/$K$3)</f>
        <v>0.36939123381918021</v>
      </c>
      <c r="P2" s="524">
        <f ca="1">IF(ISBLANK(A2),INDIRECT(COLUMN(P1)&amp;$K$4),(C2-$M$1)/$M$3)</f>
        <v>0</v>
      </c>
    </row>
    <row r="3" spans="1:16" x14ac:dyDescent="0.25">
      <c r="A3" s="524">
        <v>2</v>
      </c>
      <c r="B3" s="524">
        <v>9.907306970925633E-17</v>
      </c>
      <c r="C3" s="524">
        <v>6.5293774604797363</v>
      </c>
      <c r="D3" s="524">
        <v>1</v>
      </c>
      <c r="J3" s="524" t="s">
        <v>147</v>
      </c>
      <c r="K3" s="524">
        <f>IF(K2-K1=0,1,K2-K1)</f>
        <v>1.3309960213381223E-15</v>
      </c>
      <c r="L3" s="524" t="s">
        <v>148</v>
      </c>
      <c r="M3" s="524">
        <f>IF(M2-M1=0,1,M2-M1)</f>
        <v>32.689605712890625</v>
      </c>
      <c r="N3" s="524">
        <v>2</v>
      </c>
      <c r="O3" s="524">
        <f ca="1">IF(ISBLANK(A3),INDIRECT(COLUMN($O$1)&amp;$K$4),(B3-$K$1)/$K$3)</f>
        <v>0.44382651996650679</v>
      </c>
      <c r="P3" s="524">
        <f ca="1">IF(ISBLANK(A3),INDIRECT(COLUMN(P2)&amp;$K$4),(C3-$M$1)/$M$3)</f>
        <v>0.19973864224079585</v>
      </c>
    </row>
    <row r="4" spans="1:16" x14ac:dyDescent="0.25">
      <c r="A4" s="524">
        <v>3</v>
      </c>
      <c r="B4" s="524">
        <v>-3.3617751677233017E-17</v>
      </c>
      <c r="C4" s="524">
        <v>6.5794897079467773</v>
      </c>
      <c r="J4" s="524" t="s">
        <v>123</v>
      </c>
      <c r="K4" s="524">
        <f>MAX(A2:A100)+1</f>
        <v>100</v>
      </c>
      <c r="N4" s="524">
        <v>3</v>
      </c>
      <c r="O4" s="524">
        <f ca="1">IF(ISBLANK(A4),INDIRECT(COLUMN($O$1)&amp;$K$4),(B4-$K$1)/$K$3)</f>
        <v>0.34413364391035745</v>
      </c>
      <c r="P4" s="524">
        <f ca="1">IF(ISBLANK(A4),INDIRECT(COLUMN(P3)&amp;$K$4),(C4-$M$1)/$M$3)</f>
        <v>0.20127161415569661</v>
      </c>
    </row>
    <row r="5" spans="1:16" x14ac:dyDescent="0.25">
      <c r="A5" s="524">
        <v>4</v>
      </c>
      <c r="B5" s="524">
        <v>-3.4728192018748704E-17</v>
      </c>
      <c r="C5" s="524">
        <v>6.6599025726318359</v>
      </c>
      <c r="N5" s="524">
        <v>4</v>
      </c>
      <c r="O5" s="524">
        <f ca="1">IF(ISBLANK(A5),INDIRECT(COLUMN($O$1)&amp;$K$4),(B5-$K$1)/$K$3)</f>
        <v>0.34329935115236759</v>
      </c>
      <c r="P5" s="524">
        <f ca="1">IF(ISBLANK(A5),INDIRECT(COLUMN(P4)&amp;$K$4),(C5-$M$1)/$M$3)</f>
        <v>0.20373150508834709</v>
      </c>
    </row>
    <row r="6" spans="1:16" x14ac:dyDescent="0.25">
      <c r="A6" s="524">
        <v>5</v>
      </c>
      <c r="B6" s="524">
        <v>-1.0396380485947816E-16</v>
      </c>
      <c r="C6" s="524">
        <v>6.8055963516235352</v>
      </c>
      <c r="N6" s="524">
        <v>5</v>
      </c>
      <c r="O6" s="524">
        <f ca="1">IF(ISBLANK(A6),INDIRECT(COLUMN($O$1)&amp;$K$4),(B6-$K$1)/$K$3)</f>
        <v>0.29128145498230756</v>
      </c>
      <c r="P6" s="524">
        <f ca="1">IF(ISBLANK(A6),INDIRECT(COLUMN(P5)&amp;$K$4),(C6-$M$1)/$M$3)</f>
        <v>0.20818838903706496</v>
      </c>
    </row>
    <row r="7" spans="1:16" x14ac:dyDescent="0.25">
      <c r="A7" s="524">
        <v>6</v>
      </c>
      <c r="B7" s="524">
        <v>4.5842402487247997E-17</v>
      </c>
      <c r="C7" s="524">
        <v>7.2352542877197266</v>
      </c>
      <c r="N7" s="524">
        <v>6</v>
      </c>
      <c r="O7" s="524">
        <f ca="1">IF(ISBLANK(A7),INDIRECT(ADDRESS($K$4,COLUMN($O$1))),(B7-$K$1)/$K$3)</f>
        <v>0.40383341227224584</v>
      </c>
      <c r="P7" s="524">
        <f ca="1">IF(ISBLANK(A7),INDIRECT(ADDRESS($K$4,COLUMN(P6))),(C7-$M$1)/$M$3)</f>
        <v>0.22133195338194669</v>
      </c>
    </row>
    <row r="8" spans="1:16" x14ac:dyDescent="0.25">
      <c r="A8" s="524">
        <v>7</v>
      </c>
      <c r="B8" s="524">
        <v>-1.2506871600128272E-16</v>
      </c>
      <c r="C8" s="524">
        <v>7.300541877746582</v>
      </c>
      <c r="N8" s="524">
        <v>7</v>
      </c>
      <c r="O8" s="524">
        <f t="shared" ref="O8:O51" ca="1" si="0">IF(ISBLANK(A8),INDIRECT(ADDRESS($K$4,COLUMN($O$1))),(B8-$K$1)/$K$3)</f>
        <v>0.27542497547113165</v>
      </c>
      <c r="P8" s="524">
        <f t="shared" ref="P8:P51" ca="1" si="1">IF(ISBLANK(A8),INDIRECT(ADDRESS($K$4,COLUMN(P7))),(C8-$M$1)/$M$3)</f>
        <v>0.22332915061339298</v>
      </c>
    </row>
    <row r="9" spans="1:16" x14ac:dyDescent="0.25">
      <c r="A9" s="524">
        <v>8</v>
      </c>
      <c r="B9" s="524">
        <v>-3.4941562265140022E-16</v>
      </c>
      <c r="C9" s="524">
        <v>7.3681931495666504</v>
      </c>
      <c r="N9" s="524">
        <v>8</v>
      </c>
      <c r="O9" s="524">
        <f t="shared" ca="1" si="0"/>
        <v>0.106869320117204</v>
      </c>
      <c r="P9" s="524">
        <f t="shared" ca="1" si="1"/>
        <v>0.22539865467576198</v>
      </c>
    </row>
    <row r="10" spans="1:16" x14ac:dyDescent="0.25">
      <c r="A10" s="524">
        <v>9</v>
      </c>
      <c r="B10" s="524">
        <v>-2.4385525994802121E-17</v>
      </c>
      <c r="C10" s="524">
        <v>7.6074285507202148</v>
      </c>
      <c r="N10" s="524">
        <v>9</v>
      </c>
      <c r="O10" s="524">
        <f t="shared" ca="1" si="0"/>
        <v>0.3510699724450958</v>
      </c>
      <c r="P10" s="524">
        <f t="shared" ca="1" si="1"/>
        <v>0.2327170482732481</v>
      </c>
    </row>
    <row r="11" spans="1:16" x14ac:dyDescent="0.25">
      <c r="A11" s="524">
        <v>10</v>
      </c>
      <c r="B11" s="524">
        <v>1.3769939999549793E-17</v>
      </c>
      <c r="C11" s="524">
        <v>7.7745347023010254</v>
      </c>
      <c r="N11" s="524">
        <v>10</v>
      </c>
      <c r="O11" s="524">
        <f t="shared" ca="1" si="0"/>
        <v>0.37973682447369328</v>
      </c>
      <c r="P11" s="524">
        <f t="shared" ca="1" si="1"/>
        <v>0.23782895304960078</v>
      </c>
    </row>
    <row r="12" spans="1:16" x14ac:dyDescent="0.25">
      <c r="A12" s="524">
        <v>11</v>
      </c>
      <c r="B12" s="524">
        <v>1.7269585661306493E-16</v>
      </c>
      <c r="C12" s="524">
        <v>7.9288330078125</v>
      </c>
      <c r="N12" s="524">
        <v>11</v>
      </c>
      <c r="O12" s="524">
        <f t="shared" ca="1" si="0"/>
        <v>0.49914057479725799</v>
      </c>
      <c r="P12" s="524">
        <f t="shared" ca="1" si="1"/>
        <v>0.24254905603483284</v>
      </c>
    </row>
    <row r="13" spans="1:16" x14ac:dyDescent="0.25">
      <c r="A13" s="524">
        <v>12</v>
      </c>
      <c r="B13" s="524">
        <v>6.5184115287669227E-18</v>
      </c>
      <c r="C13" s="524">
        <v>8.3378696441650391</v>
      </c>
      <c r="N13" s="524">
        <v>12</v>
      </c>
      <c r="O13" s="524">
        <f t="shared" ca="1" si="0"/>
        <v>0.37428862751853448</v>
      </c>
      <c r="P13" s="524">
        <f t="shared" ca="1" si="1"/>
        <v>0.25506179907447257</v>
      </c>
    </row>
    <row r="14" spans="1:16" x14ac:dyDescent="0.25">
      <c r="A14" s="524">
        <v>13</v>
      </c>
      <c r="B14" s="524">
        <v>3.107546169538804E-17</v>
      </c>
      <c r="C14" s="524">
        <v>8.4753627777099609</v>
      </c>
      <c r="N14" s="524">
        <v>13</v>
      </c>
      <c r="O14" s="524">
        <f t="shared" ca="1" si="0"/>
        <v>0.39273875792683771</v>
      </c>
      <c r="P14" s="524">
        <f t="shared" ca="1" si="1"/>
        <v>0.25926781901709622</v>
      </c>
    </row>
    <row r="15" spans="1:16" x14ac:dyDescent="0.25">
      <c r="A15" s="524">
        <v>14</v>
      </c>
      <c r="B15" s="524">
        <v>6.128876296447941E-17</v>
      </c>
      <c r="C15" s="524">
        <v>8.6187210083007812</v>
      </c>
      <c r="N15" s="524">
        <v>14</v>
      </c>
      <c r="O15" s="524">
        <f t="shared" ca="1" si="0"/>
        <v>0.41543852620917737</v>
      </c>
      <c r="P15" s="524">
        <f t="shared" ca="1" si="1"/>
        <v>0.26365325675684509</v>
      </c>
    </row>
    <row r="16" spans="1:16" x14ac:dyDescent="0.25">
      <c r="A16" s="524">
        <v>15</v>
      </c>
      <c r="B16" s="524">
        <v>3.7920278693868387E-17</v>
      </c>
      <c r="C16" s="524">
        <v>9.3578224182128906</v>
      </c>
      <c r="N16" s="524">
        <v>15</v>
      </c>
      <c r="O16" s="524">
        <f t="shared" ca="1" si="0"/>
        <v>0.39788138561974312</v>
      </c>
      <c r="P16" s="524">
        <f t="shared" ca="1" si="1"/>
        <v>0.28626293325167829</v>
      </c>
    </row>
    <row r="17" spans="1:16" x14ac:dyDescent="0.25">
      <c r="A17" s="524">
        <v>16</v>
      </c>
      <c r="B17" s="524">
        <v>1.6454088147725164E-17</v>
      </c>
      <c r="C17" s="524">
        <v>9.9658441543579102</v>
      </c>
      <c r="N17" s="524">
        <v>16</v>
      </c>
      <c r="O17" s="524">
        <f t="shared" ca="1" si="0"/>
        <v>0.38175347073344457</v>
      </c>
      <c r="P17" s="524">
        <f t="shared" ca="1" si="1"/>
        <v>0.30486278243570364</v>
      </c>
    </row>
    <row r="18" spans="1:16" x14ac:dyDescent="0.25">
      <c r="A18" s="524">
        <v>17</v>
      </c>
      <c r="B18" s="524">
        <v>4.0398485339297657E-17</v>
      </c>
      <c r="C18" s="524">
        <v>10.270585060119629</v>
      </c>
      <c r="N18" s="524">
        <v>17</v>
      </c>
      <c r="O18" s="524">
        <f t="shared" ca="1" si="0"/>
        <v>0.39974330451784607</v>
      </c>
      <c r="P18" s="524">
        <f t="shared" ca="1" si="1"/>
        <v>0.31418503943807397</v>
      </c>
    </row>
    <row r="19" spans="1:16" x14ac:dyDescent="0.25">
      <c r="A19" s="524">
        <v>18</v>
      </c>
      <c r="B19" s="524">
        <v>1.7115035235657085E-17</v>
      </c>
      <c r="C19" s="524">
        <v>10.880367279052734</v>
      </c>
      <c r="N19" s="524">
        <v>18</v>
      </c>
      <c r="O19" s="524">
        <f t="shared" ca="1" si="0"/>
        <v>0.38225005154761371</v>
      </c>
      <c r="P19" s="524">
        <f t="shared" ca="1" si="1"/>
        <v>0.33283874313486245</v>
      </c>
    </row>
    <row r="20" spans="1:16" x14ac:dyDescent="0.25">
      <c r="A20" s="524">
        <v>19</v>
      </c>
      <c r="B20" s="524">
        <v>4.5913275322131541E-17</v>
      </c>
      <c r="C20" s="524">
        <v>11.573309898376465</v>
      </c>
      <c r="N20" s="524">
        <v>19</v>
      </c>
      <c r="O20" s="524">
        <f t="shared" ca="1" si="0"/>
        <v>0.40388666024124603</v>
      </c>
      <c r="P20" s="524">
        <f t="shared" ca="1" si="1"/>
        <v>0.35403638697950751</v>
      </c>
    </row>
    <row r="21" spans="1:16" x14ac:dyDescent="0.25">
      <c r="A21" s="524">
        <v>20</v>
      </c>
      <c r="B21" s="524">
        <v>5.5193560198151767E-17</v>
      </c>
      <c r="C21" s="524">
        <v>12.810746192932129</v>
      </c>
      <c r="N21" s="524">
        <v>20</v>
      </c>
      <c r="O21" s="524">
        <f t="shared" ca="1" si="0"/>
        <v>0.41085909646738156</v>
      </c>
      <c r="P21" s="524">
        <f t="shared" ca="1" si="1"/>
        <v>0.39189050811586923</v>
      </c>
    </row>
    <row r="22" spans="1:16" x14ac:dyDescent="0.25">
      <c r="A22" s="524">
        <v>21</v>
      </c>
      <c r="B22" s="524">
        <v>9.1420610104291458E-17</v>
      </c>
      <c r="C22" s="524">
        <v>13.988739967346191</v>
      </c>
      <c r="N22" s="524">
        <v>21</v>
      </c>
      <c r="O22" s="524">
        <f t="shared" ca="1" si="0"/>
        <v>0.43807709661566052</v>
      </c>
      <c r="P22" s="524">
        <f t="shared" ca="1" si="1"/>
        <v>0.42792623717177336</v>
      </c>
    </row>
    <row r="23" spans="1:16" x14ac:dyDescent="0.25">
      <c r="A23" s="524">
        <v>22</v>
      </c>
      <c r="B23" s="524">
        <v>7.2810674213293839E-17</v>
      </c>
      <c r="C23" s="524">
        <v>16.177709579467773</v>
      </c>
      <c r="N23" s="524">
        <v>22</v>
      </c>
      <c r="O23" s="524">
        <f t="shared" ca="1" si="0"/>
        <v>0.4240951345416582</v>
      </c>
      <c r="P23" s="524">
        <f t="shared" ca="1" si="1"/>
        <v>0.49488848906759225</v>
      </c>
    </row>
    <row r="24" spans="1:16" x14ac:dyDescent="0.25">
      <c r="A24" s="524">
        <v>23</v>
      </c>
      <c r="B24" s="524">
        <v>6.48592318302829E-17</v>
      </c>
      <c r="C24" s="524">
        <v>16.444623947143555</v>
      </c>
      <c r="N24" s="524">
        <v>23</v>
      </c>
      <c r="O24" s="524">
        <f t="shared" ca="1" si="0"/>
        <v>0.41812108033297851</v>
      </c>
      <c r="P24" s="524">
        <f t="shared" ca="1" si="1"/>
        <v>0.50305360338619443</v>
      </c>
    </row>
    <row r="25" spans="1:16" x14ac:dyDescent="0.25">
      <c r="A25" s="524">
        <v>24</v>
      </c>
      <c r="B25" s="524">
        <v>7.176820826579531E-17</v>
      </c>
      <c r="C25" s="524">
        <v>16.724208831787109</v>
      </c>
      <c r="N25" s="524">
        <v>24</v>
      </c>
      <c r="O25" s="524">
        <f t="shared" ca="1" si="0"/>
        <v>0.42331191210463659</v>
      </c>
      <c r="P25" s="524">
        <f t="shared" ca="1" si="1"/>
        <v>0.51160631849383809</v>
      </c>
    </row>
    <row r="26" spans="1:16" x14ac:dyDescent="0.25">
      <c r="A26" s="524">
        <v>25</v>
      </c>
      <c r="B26" s="524">
        <v>7.9887535225930012E-17</v>
      </c>
      <c r="C26" s="524">
        <v>18.413276672363281</v>
      </c>
      <c r="N26" s="524">
        <v>25</v>
      </c>
      <c r="O26" s="524">
        <f t="shared" ca="1" si="0"/>
        <v>0.4294121008579973</v>
      </c>
      <c r="P26" s="524">
        <f t="shared" ca="1" si="1"/>
        <v>0.56327619348135172</v>
      </c>
    </row>
    <row r="27" spans="1:16" x14ac:dyDescent="0.25">
      <c r="A27" s="524">
        <v>26</v>
      </c>
      <c r="B27" s="524">
        <v>9.4238476961569701E-17</v>
      </c>
      <c r="C27" s="524">
        <v>19.311187744140625</v>
      </c>
      <c r="N27" s="524">
        <v>26</v>
      </c>
      <c r="O27" s="524">
        <f t="shared" ca="1" si="0"/>
        <v>0.44019420802103143</v>
      </c>
      <c r="P27" s="524">
        <f t="shared" ca="1" si="1"/>
        <v>0.59074397879707574</v>
      </c>
    </row>
    <row r="28" spans="1:16" x14ac:dyDescent="0.25">
      <c r="A28" s="524">
        <v>27</v>
      </c>
      <c r="B28" s="524">
        <v>8.361628675630675E-17</v>
      </c>
      <c r="C28" s="524">
        <v>20.664358139038086</v>
      </c>
      <c r="N28" s="524">
        <v>27</v>
      </c>
      <c r="O28" s="524">
        <f t="shared" ca="1" si="0"/>
        <v>0.43221357544589878</v>
      </c>
      <c r="P28" s="524">
        <f t="shared" ca="1" si="1"/>
        <v>0.63213849443553938</v>
      </c>
    </row>
    <row r="29" spans="1:16" x14ac:dyDescent="0.25">
      <c r="A29" s="524">
        <v>28</v>
      </c>
      <c r="B29" s="524">
        <v>8.9170070033216383E-17</v>
      </c>
      <c r="C29" s="524">
        <v>22.262470245361328</v>
      </c>
      <c r="N29" s="524">
        <v>28</v>
      </c>
      <c r="O29" s="524">
        <f t="shared" ca="1" si="0"/>
        <v>0.43638622749584716</v>
      </c>
      <c r="P29" s="524">
        <f t="shared" ca="1" si="1"/>
        <v>0.68102596405996041</v>
      </c>
    </row>
    <row r="30" spans="1:16" x14ac:dyDescent="0.25">
      <c r="A30" s="524">
        <v>29</v>
      </c>
      <c r="B30" s="524">
        <v>9.9748062323989402E-17</v>
      </c>
      <c r="C30" s="524">
        <v>23.813121795654297</v>
      </c>
      <c r="N30" s="524">
        <v>29</v>
      </c>
      <c r="O30" s="524">
        <f t="shared" ca="1" si="0"/>
        <v>0.44433365342439229</v>
      </c>
      <c r="P30" s="524">
        <f t="shared" ca="1" si="1"/>
        <v>0.72846157903531927</v>
      </c>
    </row>
    <row r="31" spans="1:16" x14ac:dyDescent="0.25">
      <c r="A31" s="524">
        <v>30</v>
      </c>
      <c r="B31" s="524">
        <v>9.7635132019618649E-17</v>
      </c>
      <c r="C31" s="524">
        <v>24.576982498168945</v>
      </c>
      <c r="N31" s="524">
        <v>30</v>
      </c>
      <c r="O31" s="524">
        <f t="shared" ca="1" si="0"/>
        <v>0.44274617286810447</v>
      </c>
      <c r="P31" s="524">
        <f t="shared" ca="1" si="1"/>
        <v>0.75182866119665082</v>
      </c>
    </row>
    <row r="32" spans="1:16" x14ac:dyDescent="0.25">
      <c r="A32" s="524">
        <v>31</v>
      </c>
      <c r="B32" s="524">
        <v>1.3276766315667307E-16</v>
      </c>
      <c r="C32" s="524">
        <v>25.355756759643555</v>
      </c>
      <c r="N32" s="524">
        <v>31</v>
      </c>
      <c r="O32" s="524">
        <f t="shared" ca="1" si="0"/>
        <v>0.46914184240717172</v>
      </c>
      <c r="P32" s="524">
        <f t="shared" ca="1" si="1"/>
        <v>0.77565196051431473</v>
      </c>
    </row>
    <row r="33" spans="1:16" x14ac:dyDescent="0.25">
      <c r="A33" s="524">
        <v>32</v>
      </c>
      <c r="B33" s="524">
        <v>1.1021065299314392E-16</v>
      </c>
      <c r="C33" s="524">
        <v>25.915904998779297</v>
      </c>
      <c r="N33" s="524">
        <v>32</v>
      </c>
      <c r="O33" s="524">
        <f t="shared" ca="1" si="0"/>
        <v>0.45219437614739183</v>
      </c>
      <c r="P33" s="524">
        <f t="shared" ca="1" si="1"/>
        <v>0.79278732286941511</v>
      </c>
    </row>
    <row r="34" spans="1:16" x14ac:dyDescent="0.25">
      <c r="A34" s="524">
        <v>33</v>
      </c>
      <c r="B34" s="524">
        <v>1.2069613340420901E-16</v>
      </c>
      <c r="C34" s="524">
        <v>26.811042785644531</v>
      </c>
      <c r="N34" s="524">
        <v>33</v>
      </c>
      <c r="O34" s="524">
        <f t="shared" ca="1" si="0"/>
        <v>0.46007229632368463</v>
      </c>
      <c r="P34" s="524">
        <f t="shared" ca="1" si="1"/>
        <v>0.82017027128204312</v>
      </c>
    </row>
    <row r="35" spans="1:16" x14ac:dyDescent="0.25">
      <c r="A35" s="524">
        <v>34</v>
      </c>
      <c r="B35" s="524">
        <v>1.330550720235883E-16</v>
      </c>
      <c r="C35" s="524">
        <v>27.346942901611328</v>
      </c>
      <c r="N35" s="524">
        <v>34</v>
      </c>
      <c r="O35" s="524">
        <f t="shared" ca="1" si="0"/>
        <v>0.4693577775882749</v>
      </c>
      <c r="P35" s="524">
        <f t="shared" ca="1" si="1"/>
        <v>0.83656386503393942</v>
      </c>
    </row>
    <row r="36" spans="1:16" x14ac:dyDescent="0.25">
      <c r="A36" s="524">
        <v>35</v>
      </c>
      <c r="B36" s="524">
        <v>1.6833410015584831E-16</v>
      </c>
      <c r="C36" s="524">
        <v>27.959524154663086</v>
      </c>
      <c r="N36" s="524">
        <v>35</v>
      </c>
      <c r="O36" s="524">
        <f t="shared" ca="1" si="0"/>
        <v>0.49586351281713914</v>
      </c>
      <c r="P36" s="524">
        <f t="shared" ca="1" si="1"/>
        <v>0.85530319332171367</v>
      </c>
    </row>
    <row r="37" spans="1:16" x14ac:dyDescent="0.25">
      <c r="A37" s="524">
        <v>36</v>
      </c>
      <c r="B37" s="524">
        <v>1.1499908244520519E-16</v>
      </c>
      <c r="C37" s="524">
        <v>28.157585144042969</v>
      </c>
      <c r="N37" s="524">
        <v>36</v>
      </c>
      <c r="O37" s="524">
        <f t="shared" ca="1" si="0"/>
        <v>0.45579200482192922</v>
      </c>
      <c r="P37" s="524">
        <f t="shared" ca="1" si="1"/>
        <v>0.86136203022294255</v>
      </c>
    </row>
    <row r="38" spans="1:16" x14ac:dyDescent="0.25">
      <c r="A38" s="524">
        <v>37</v>
      </c>
      <c r="B38" s="524">
        <v>1.0897070925492693E-16</v>
      </c>
      <c r="C38" s="524">
        <v>28.417871475219727</v>
      </c>
      <c r="N38" s="524">
        <v>37</v>
      </c>
      <c r="O38" s="524">
        <f t="shared" ca="1" si="0"/>
        <v>0.45126278527984709</v>
      </c>
      <c r="P38" s="524">
        <f t="shared" ca="1" si="1"/>
        <v>0.86932438784398036</v>
      </c>
    </row>
    <row r="39" spans="1:16" x14ac:dyDescent="0.25">
      <c r="A39" s="524">
        <v>38</v>
      </c>
      <c r="B39" s="524">
        <v>9.1708561601688517E-17</v>
      </c>
      <c r="C39" s="524">
        <v>28.587924957275391</v>
      </c>
      <c r="N39" s="524">
        <v>38</v>
      </c>
      <c r="O39" s="524">
        <f t="shared" ca="1" si="0"/>
        <v>0.43829343948429478</v>
      </c>
      <c r="P39" s="524">
        <f t="shared" ca="1" si="1"/>
        <v>0.87452645371009163</v>
      </c>
    </row>
    <row r="40" spans="1:16" x14ac:dyDescent="0.25">
      <c r="A40" s="524">
        <v>39</v>
      </c>
      <c r="B40" s="524">
        <v>1.1886347174370592E-16</v>
      </c>
      <c r="C40" s="524">
        <v>28.619880676269531</v>
      </c>
      <c r="N40" s="524">
        <v>39</v>
      </c>
      <c r="O40" s="524">
        <f t="shared" ca="1" si="0"/>
        <v>0.45869538637720664</v>
      </c>
      <c r="P40" s="524">
        <f t="shared" ca="1" si="1"/>
        <v>0.87550400355498137</v>
      </c>
    </row>
    <row r="41" spans="1:16" x14ac:dyDescent="0.25">
      <c r="A41" s="524">
        <v>40</v>
      </c>
      <c r="B41" s="524">
        <v>1.3797102625632564E-16</v>
      </c>
      <c r="C41" s="524">
        <v>29.156595230102539</v>
      </c>
      <c r="N41" s="524">
        <v>40</v>
      </c>
      <c r="O41" s="524">
        <f t="shared" ca="1" si="0"/>
        <v>0.4730512178044185</v>
      </c>
      <c r="P41" s="524">
        <f t="shared" ca="1" si="1"/>
        <v>0.89192251158309632</v>
      </c>
    </row>
    <row r="42" spans="1:16" x14ac:dyDescent="0.25">
      <c r="A42" s="524">
        <v>41</v>
      </c>
      <c r="B42" s="524">
        <v>2.2379258976058857E-16</v>
      </c>
      <c r="C42" s="524">
        <v>29.813270568847656</v>
      </c>
      <c r="N42" s="524">
        <v>41</v>
      </c>
      <c r="O42" s="524">
        <f t="shared" ca="1" si="0"/>
        <v>0.5375304214446982</v>
      </c>
      <c r="P42" s="524">
        <f t="shared" ca="1" si="1"/>
        <v>0.91201071162174552</v>
      </c>
    </row>
    <row r="43" spans="1:16" x14ac:dyDescent="0.25">
      <c r="A43" s="524">
        <v>42</v>
      </c>
      <c r="B43" s="524">
        <v>2.11142258572464E-16</v>
      </c>
      <c r="C43" s="524">
        <v>30.264614105224609</v>
      </c>
      <c r="N43" s="524">
        <v>42</v>
      </c>
      <c r="O43" s="524">
        <f t="shared" ca="1" si="0"/>
        <v>0.5280260119759107</v>
      </c>
      <c r="P43" s="524">
        <f t="shared" ca="1" si="1"/>
        <v>0.92581765503798175</v>
      </c>
    </row>
    <row r="44" spans="1:16" x14ac:dyDescent="0.25">
      <c r="A44" s="524">
        <v>43</v>
      </c>
      <c r="B44" s="524">
        <v>2.2735825436139435E-16</v>
      </c>
      <c r="C44" s="524">
        <v>30.522802352905273</v>
      </c>
      <c r="N44" s="524">
        <v>43</v>
      </c>
      <c r="O44" s="524">
        <f t="shared" ca="1" si="0"/>
        <v>0.5402093660423094</v>
      </c>
      <c r="P44" s="524">
        <f t="shared" ca="1" si="1"/>
        <v>0.93371583068281216</v>
      </c>
    </row>
    <row r="45" spans="1:16" x14ac:dyDescent="0.25">
      <c r="A45" s="524">
        <v>44</v>
      </c>
      <c r="B45" s="524">
        <v>1.6984056148742989E-16</v>
      </c>
      <c r="C45" s="524">
        <v>30.624124526977539</v>
      </c>
      <c r="N45" s="524">
        <v>44</v>
      </c>
      <c r="O45" s="524">
        <f t="shared" ca="1" si="0"/>
        <v>0.49699534289583991</v>
      </c>
      <c r="P45" s="524">
        <f t="shared" ca="1" si="1"/>
        <v>0.93681535335562038</v>
      </c>
    </row>
    <row r="46" spans="1:16" x14ac:dyDescent="0.25">
      <c r="A46" s="524">
        <v>45</v>
      </c>
      <c r="B46" s="524">
        <v>5.8003029517851373E-17</v>
      </c>
      <c r="C46" s="524">
        <v>30.790410995483398</v>
      </c>
      <c r="N46" s="524">
        <v>45</v>
      </c>
      <c r="O46" s="524">
        <f t="shared" ca="1" si="0"/>
        <v>0.41296989865961886</v>
      </c>
      <c r="P46" s="524">
        <f t="shared" ca="1" si="1"/>
        <v>0.94190218340081389</v>
      </c>
    </row>
    <row r="47" spans="1:16" x14ac:dyDescent="0.25">
      <c r="A47" s="524">
        <v>46</v>
      </c>
      <c r="B47" s="524">
        <v>2.0143881125611879E-17</v>
      </c>
      <c r="C47" s="524">
        <v>30.962120056152344</v>
      </c>
      <c r="N47" s="524">
        <v>46</v>
      </c>
      <c r="O47" s="524">
        <f t="shared" ca="1" si="0"/>
        <v>0.38452567509674324</v>
      </c>
      <c r="P47" s="524">
        <f t="shared" ca="1" si="1"/>
        <v>0.94715489468087788</v>
      </c>
    </row>
    <row r="48" spans="1:16" x14ac:dyDescent="0.25">
      <c r="A48" s="524">
        <v>47</v>
      </c>
      <c r="B48" s="524">
        <v>1.9483720521006374E-16</v>
      </c>
      <c r="C48" s="524">
        <v>31.116621017456055</v>
      </c>
      <c r="N48" s="524">
        <v>47</v>
      </c>
      <c r="O48" s="524">
        <f t="shared" ca="1" si="0"/>
        <v>0.51577574743642107</v>
      </c>
      <c r="P48" s="524">
        <f t="shared" ca="1" si="1"/>
        <v>0.95188119706153906</v>
      </c>
    </row>
    <row r="49" spans="1:16" x14ac:dyDescent="0.25">
      <c r="A49" s="524">
        <v>48</v>
      </c>
      <c r="B49" s="524">
        <v>9.7724070479080351E-17</v>
      </c>
      <c r="C49" s="524">
        <v>31.249103546142578</v>
      </c>
      <c r="N49" s="524">
        <v>48</v>
      </c>
      <c r="O49" s="524">
        <f t="shared" ca="1" si="0"/>
        <v>0.44281299384881051</v>
      </c>
      <c r="P49" s="524">
        <f t="shared" ca="1" si="1"/>
        <v>0.95593393877552923</v>
      </c>
    </row>
    <row r="50" spans="1:16" x14ac:dyDescent="0.25">
      <c r="A50" s="524">
        <v>49</v>
      </c>
      <c r="B50" s="524">
        <v>3.5274442242944022E-17</v>
      </c>
      <c r="C50" s="524">
        <v>31.335235595703125</v>
      </c>
      <c r="N50" s="524">
        <v>49</v>
      </c>
      <c r="O50" s="524">
        <f t="shared" ca="1" si="0"/>
        <v>0.39589352359122681</v>
      </c>
      <c r="P50" s="524">
        <f t="shared" ca="1" si="1"/>
        <v>0.95856878394059597</v>
      </c>
    </row>
    <row r="51" spans="1:16" x14ac:dyDescent="0.25">
      <c r="A51" s="524">
        <v>50</v>
      </c>
      <c r="B51" s="524">
        <v>1.2822777831762684E-16</v>
      </c>
      <c r="C51" s="524">
        <v>31.361238479614258</v>
      </c>
      <c r="N51" s="524">
        <v>50</v>
      </c>
      <c r="O51" s="524">
        <f t="shared" ca="1" si="0"/>
        <v>0.46573094953727268</v>
      </c>
      <c r="P51" s="524">
        <f t="shared" ca="1" si="1"/>
        <v>0.95936423201480991</v>
      </c>
    </row>
    <row r="52" spans="1:16" x14ac:dyDescent="0.25">
      <c r="A52" s="524">
        <v>51</v>
      </c>
      <c r="B52" s="524">
        <v>-5.9426203687916207E-17</v>
      </c>
      <c r="C52" s="524">
        <v>31.376365661621094</v>
      </c>
    </row>
    <row r="53" spans="1:16" x14ac:dyDescent="0.25">
      <c r="A53" s="524">
        <v>52</v>
      </c>
      <c r="B53" s="524">
        <v>1.1892537132330449E-16</v>
      </c>
      <c r="C53" s="524">
        <v>31.638763427734375</v>
      </c>
    </row>
    <row r="54" spans="1:16" x14ac:dyDescent="0.25">
      <c r="A54" s="524">
        <v>53</v>
      </c>
      <c r="B54" s="524">
        <v>1.012752164057746E-16</v>
      </c>
      <c r="C54" s="524">
        <v>31.74018669128418</v>
      </c>
    </row>
    <row r="55" spans="1:16" x14ac:dyDescent="0.25">
      <c r="A55" s="524">
        <v>54</v>
      </c>
      <c r="B55" s="524">
        <v>2.9356944341972372E-16</v>
      </c>
      <c r="C55" s="524">
        <v>31.791208267211914</v>
      </c>
    </row>
    <row r="56" spans="1:16" x14ac:dyDescent="0.25">
      <c r="A56" s="524">
        <v>55</v>
      </c>
      <c r="B56" s="524">
        <v>6.8707590368512355E-18</v>
      </c>
      <c r="C56" s="524">
        <v>31.860357284545898</v>
      </c>
    </row>
    <row r="57" spans="1:16" x14ac:dyDescent="0.25">
      <c r="A57" s="524">
        <v>56</v>
      </c>
      <c r="B57" s="524">
        <v>7.6642790233015203E-17</v>
      </c>
      <c r="C57" s="524">
        <v>31.907136917114258</v>
      </c>
    </row>
    <row r="58" spans="1:16" x14ac:dyDescent="0.25">
      <c r="A58" s="524">
        <v>57</v>
      </c>
      <c r="B58" s="524">
        <v>1.2038123567117742E-16</v>
      </c>
      <c r="C58" s="524">
        <v>31.957000732421875</v>
      </c>
    </row>
    <row r="59" spans="1:16" x14ac:dyDescent="0.25">
      <c r="A59" s="524">
        <v>58</v>
      </c>
      <c r="B59" s="524">
        <v>-6.181835707986036E-17</v>
      </c>
      <c r="C59" s="524">
        <v>32.025211334228516</v>
      </c>
    </row>
    <row r="60" spans="1:16" x14ac:dyDescent="0.25">
      <c r="A60" s="524">
        <v>59</v>
      </c>
      <c r="B60" s="524">
        <v>2.9127162832228001E-16</v>
      </c>
      <c r="C60" s="524">
        <v>32.043296813964844</v>
      </c>
    </row>
    <row r="61" spans="1:16" x14ac:dyDescent="0.25">
      <c r="A61" s="524">
        <v>60</v>
      </c>
      <c r="B61" s="524">
        <v>1.414270530300212E-16</v>
      </c>
      <c r="C61" s="524">
        <v>32.053756713867188</v>
      </c>
    </row>
    <row r="62" spans="1:16" x14ac:dyDescent="0.25">
      <c r="A62" s="524">
        <v>61</v>
      </c>
      <c r="B62" s="524">
        <v>-7.8890787550887289E-18</v>
      </c>
      <c r="C62" s="524">
        <v>32.123703002929688</v>
      </c>
    </row>
    <row r="63" spans="1:16" x14ac:dyDescent="0.25">
      <c r="A63" s="524">
        <v>62</v>
      </c>
      <c r="B63" s="524">
        <v>8.7518058001049979E-17</v>
      </c>
      <c r="C63" s="524">
        <v>32.158905029296875</v>
      </c>
    </row>
    <row r="64" spans="1:16" x14ac:dyDescent="0.25">
      <c r="A64" s="524">
        <v>63</v>
      </c>
      <c r="B64" s="524">
        <v>2.6928333791710557E-17</v>
      </c>
      <c r="C64" s="524">
        <v>32.181911468505859</v>
      </c>
    </row>
    <row r="65" spans="1:3" x14ac:dyDescent="0.25">
      <c r="A65" s="524">
        <v>64</v>
      </c>
      <c r="B65" s="524">
        <v>-2.4590258490364916E-16</v>
      </c>
      <c r="C65" s="524">
        <v>32.217792510986328</v>
      </c>
    </row>
    <row r="66" spans="1:3" x14ac:dyDescent="0.25">
      <c r="A66" s="524">
        <v>65</v>
      </c>
      <c r="B66" s="524">
        <v>2.5983990324578783E-16</v>
      </c>
      <c r="C66" s="524">
        <v>32.245964050292969</v>
      </c>
    </row>
    <row r="67" spans="1:3" x14ac:dyDescent="0.25">
      <c r="A67" s="524">
        <v>66</v>
      </c>
      <c r="B67" s="524">
        <v>3.7740527052804694E-16</v>
      </c>
      <c r="C67" s="524">
        <v>32.279830932617187</v>
      </c>
    </row>
    <row r="68" spans="1:3" x14ac:dyDescent="0.25">
      <c r="A68" s="524">
        <v>67</v>
      </c>
      <c r="B68" s="524">
        <v>-2.2169700377930182E-16</v>
      </c>
      <c r="C68" s="524">
        <v>32.304798126220703</v>
      </c>
    </row>
    <row r="69" spans="1:3" x14ac:dyDescent="0.25">
      <c r="A69" s="524">
        <v>68</v>
      </c>
      <c r="B69" s="524">
        <v>-2.9849986338701339E-16</v>
      </c>
      <c r="C69" s="524">
        <v>32.321578979492188</v>
      </c>
    </row>
    <row r="70" spans="1:3" x14ac:dyDescent="0.25">
      <c r="A70" s="524">
        <v>69</v>
      </c>
      <c r="B70" s="524">
        <v>1.4176969109207536E-16</v>
      </c>
      <c r="C70" s="524">
        <v>32.33135986328125</v>
      </c>
    </row>
    <row r="71" spans="1:3" x14ac:dyDescent="0.25">
      <c r="A71" s="524">
        <v>70</v>
      </c>
      <c r="B71" s="524">
        <v>3.429245974183537E-16</v>
      </c>
      <c r="C71" s="524">
        <v>32.334815979003906</v>
      </c>
    </row>
    <row r="72" spans="1:3" x14ac:dyDescent="0.25">
      <c r="A72" s="524">
        <v>71</v>
      </c>
      <c r="B72" s="524">
        <v>1.7630203321155111E-16</v>
      </c>
      <c r="C72" s="524">
        <v>32.335670471191406</v>
      </c>
    </row>
    <row r="73" spans="1:3" x14ac:dyDescent="0.25">
      <c r="A73" s="524">
        <v>72</v>
      </c>
      <c r="B73" s="524">
        <v>-2.8619509517158897E-17</v>
      </c>
      <c r="C73" s="524">
        <v>32.385173797607422</v>
      </c>
    </row>
    <row r="74" spans="1:3" x14ac:dyDescent="0.25">
      <c r="A74" s="524">
        <v>73</v>
      </c>
      <c r="B74" s="524">
        <v>-1.4149301572078863E-16</v>
      </c>
      <c r="C74" s="524">
        <v>32.402069091796875</v>
      </c>
    </row>
    <row r="75" spans="1:3" x14ac:dyDescent="0.25">
      <c r="A75" s="524">
        <v>74</v>
      </c>
      <c r="B75" s="524">
        <v>6.3913790859914391E-17</v>
      </c>
      <c r="C75" s="524">
        <v>32.420162200927734</v>
      </c>
    </row>
    <row r="76" spans="1:3" x14ac:dyDescent="0.25">
      <c r="A76" s="524">
        <v>75</v>
      </c>
      <c r="B76" s="524">
        <v>4.5387408151718509E-16</v>
      </c>
      <c r="C76" s="524">
        <v>32.436561584472656</v>
      </c>
    </row>
    <row r="77" spans="1:3" x14ac:dyDescent="0.25">
      <c r="A77" s="524">
        <v>76</v>
      </c>
      <c r="B77" s="524">
        <v>1.8661021242139913E-16</v>
      </c>
      <c r="C77" s="524">
        <v>32.460151672363281</v>
      </c>
    </row>
    <row r="78" spans="1:3" x14ac:dyDescent="0.25">
      <c r="A78" s="524">
        <v>77</v>
      </c>
      <c r="B78" s="524">
        <v>2.123310163743762E-16</v>
      </c>
      <c r="C78" s="524">
        <v>32.471012115478516</v>
      </c>
    </row>
    <row r="79" spans="1:3" x14ac:dyDescent="0.25">
      <c r="A79" s="524">
        <v>78</v>
      </c>
      <c r="B79" s="524">
        <v>-2.1143048800254687E-16</v>
      </c>
      <c r="C79" s="524">
        <v>32.483661651611328</v>
      </c>
    </row>
    <row r="80" spans="1:3" x14ac:dyDescent="0.25">
      <c r="A80" s="524">
        <v>79</v>
      </c>
      <c r="B80" s="524">
        <v>2.0650292677145419E-16</v>
      </c>
      <c r="C80" s="524">
        <v>32.487339019775391</v>
      </c>
    </row>
    <row r="81" spans="1:3" x14ac:dyDescent="0.25">
      <c r="A81" s="524">
        <v>80</v>
      </c>
      <c r="B81" s="524">
        <v>-6.7973977118128875E-17</v>
      </c>
      <c r="C81" s="524">
        <v>32.487857818603516</v>
      </c>
    </row>
    <row r="82" spans="1:3" x14ac:dyDescent="0.25">
      <c r="A82" s="524">
        <v>81</v>
      </c>
      <c r="B82" s="524">
        <v>8.2605024708491681E-16</v>
      </c>
      <c r="C82" s="524">
        <v>32.490440368652344</v>
      </c>
    </row>
    <row r="83" spans="1:3" x14ac:dyDescent="0.25">
      <c r="A83" s="524">
        <v>82</v>
      </c>
      <c r="B83" s="524">
        <v>3.0430333609490583E-16</v>
      </c>
      <c r="C83" s="524">
        <v>32.530891418457031</v>
      </c>
    </row>
    <row r="84" spans="1:3" x14ac:dyDescent="0.25">
      <c r="A84" s="524">
        <v>83</v>
      </c>
      <c r="B84" s="524">
        <v>9.0943452622301469E-17</v>
      </c>
      <c r="C84" s="524">
        <v>32.546207427978516</v>
      </c>
    </row>
    <row r="85" spans="1:3" x14ac:dyDescent="0.25">
      <c r="A85" s="524">
        <v>84</v>
      </c>
      <c r="B85" s="524">
        <v>3.6632327378132291E-16</v>
      </c>
      <c r="C85" s="524">
        <v>32.561824798583984</v>
      </c>
    </row>
    <row r="86" spans="1:3" x14ac:dyDescent="0.25">
      <c r="A86" s="524">
        <v>85</v>
      </c>
      <c r="B86" s="524">
        <v>1.4370187912388083E-16</v>
      </c>
      <c r="C86" s="524">
        <v>32.576446533203125</v>
      </c>
    </row>
    <row r="87" spans="1:3" x14ac:dyDescent="0.25">
      <c r="A87" s="524">
        <v>86</v>
      </c>
      <c r="B87" s="524">
        <v>2.6455618269609978E-16</v>
      </c>
      <c r="C87" s="524">
        <v>32.583667755126953</v>
      </c>
    </row>
    <row r="88" spans="1:3" x14ac:dyDescent="0.25">
      <c r="A88" s="524">
        <v>87</v>
      </c>
      <c r="B88" s="524">
        <v>1.1962962627938724E-16</v>
      </c>
      <c r="C88" s="524">
        <v>32.588909149169922</v>
      </c>
    </row>
    <row r="89" spans="1:3" x14ac:dyDescent="0.25">
      <c r="A89" s="524">
        <v>88</v>
      </c>
      <c r="B89" s="524">
        <v>3.0799070874232021E-16</v>
      </c>
      <c r="C89" s="524">
        <v>32.590618133544922</v>
      </c>
    </row>
    <row r="90" spans="1:3" x14ac:dyDescent="0.25">
      <c r="A90" s="524">
        <v>89</v>
      </c>
      <c r="B90" s="524">
        <v>3.0809436439924046E-16</v>
      </c>
      <c r="C90" s="524">
        <v>32.5926513671875</v>
      </c>
    </row>
    <row r="91" spans="1:3" x14ac:dyDescent="0.25">
      <c r="A91" s="524">
        <v>90</v>
      </c>
      <c r="B91" s="524">
        <v>8.3933775880761343E-16</v>
      </c>
      <c r="C91" s="524">
        <v>32.613796234130859</v>
      </c>
    </row>
    <row r="92" spans="1:3" x14ac:dyDescent="0.25">
      <c r="A92" s="524">
        <v>91</v>
      </c>
      <c r="B92" s="524">
        <v>3.0438004551619155E-16</v>
      </c>
      <c r="C92" s="524">
        <v>32.626262664794922</v>
      </c>
    </row>
    <row r="93" spans="1:3" x14ac:dyDescent="0.25">
      <c r="A93" s="524">
        <v>92</v>
      </c>
      <c r="B93" s="524">
        <v>4.0174034181420578E-16</v>
      </c>
      <c r="C93" s="524">
        <v>32.639141082763672</v>
      </c>
    </row>
    <row r="94" spans="1:3" x14ac:dyDescent="0.25">
      <c r="A94" s="524">
        <v>93</v>
      </c>
      <c r="B94" s="524">
        <v>8.0844863774317643E-16</v>
      </c>
      <c r="C94" s="524">
        <v>32.648265838623047</v>
      </c>
    </row>
    <row r="95" spans="1:3" x14ac:dyDescent="0.25">
      <c r="A95" s="524">
        <v>94</v>
      </c>
      <c r="B95" s="524">
        <v>6.7506344786328557E-16</v>
      </c>
      <c r="C95" s="524">
        <v>32.655178070068359</v>
      </c>
    </row>
    <row r="96" spans="1:3" x14ac:dyDescent="0.25">
      <c r="A96" s="524">
        <v>95</v>
      </c>
      <c r="B96" s="524">
        <v>3.0850493715064238E-16</v>
      </c>
      <c r="C96" s="524">
        <v>32.659130096435547</v>
      </c>
    </row>
    <row r="97" spans="1:3" x14ac:dyDescent="0.25">
      <c r="A97" s="524">
        <v>96</v>
      </c>
      <c r="B97" s="524">
        <v>4.2736814419655229E-16</v>
      </c>
      <c r="C97" s="524">
        <v>32.659370422363281</v>
      </c>
    </row>
    <row r="98" spans="1:3" x14ac:dyDescent="0.25">
      <c r="A98" s="524">
        <v>97</v>
      </c>
      <c r="B98" s="524">
        <v>2.7246204411863659E-16</v>
      </c>
      <c r="C98" s="524">
        <v>32.659610748291016</v>
      </c>
    </row>
    <row r="99" spans="1:3" x14ac:dyDescent="0.25">
      <c r="A99" s="524">
        <v>98</v>
      </c>
      <c r="B99" s="524">
        <v>2.3141032763216091E-16</v>
      </c>
      <c r="C99" s="524">
        <v>32.680118560791016</v>
      </c>
    </row>
    <row r="100" spans="1:3" x14ac:dyDescent="0.25">
      <c r="A100" s="524">
        <v>99</v>
      </c>
      <c r="B100" s="524">
        <v>-4.916582625305089E-16</v>
      </c>
      <c r="C100" s="524">
        <v>32.689605712890625</v>
      </c>
    </row>
    <row r="101" spans="1:3" x14ac:dyDescent="0.25">
      <c r="A101" s="524">
        <v>100</v>
      </c>
      <c r="B101" s="524">
        <v>1.0481931078318296E-15</v>
      </c>
      <c r="C101" s="524">
        <v>32.698184967041016</v>
      </c>
    </row>
    <row r="102" spans="1:3" x14ac:dyDescent="0.25">
      <c r="A102" s="524">
        <v>101</v>
      </c>
      <c r="B102" s="524">
        <v>-2.547337504117225E-16</v>
      </c>
      <c r="C102" s="524">
        <v>32.708488464355469</v>
      </c>
    </row>
    <row r="103" spans="1:3" x14ac:dyDescent="0.25">
      <c r="A103" s="524">
        <v>102</v>
      </c>
      <c r="B103" s="524">
        <v>3.2028112371975561E-17</v>
      </c>
      <c r="C103" s="524">
        <v>32.712326049804687</v>
      </c>
    </row>
    <row r="104" spans="1:3" x14ac:dyDescent="0.25">
      <c r="A104" s="524">
        <v>103</v>
      </c>
      <c r="B104" s="524">
        <v>-1.5633234474241432E-16</v>
      </c>
      <c r="C104" s="524">
        <v>32.713577270507812</v>
      </c>
    </row>
    <row r="105" spans="1:3" x14ac:dyDescent="0.25">
      <c r="A105" s="524">
        <v>104</v>
      </c>
      <c r="B105" s="524">
        <v>2.3871333982426908E-16</v>
      </c>
      <c r="C105" s="524">
        <v>32.713752746582031</v>
      </c>
    </row>
    <row r="106" spans="1:3" x14ac:dyDescent="0.25">
      <c r="A106" s="524">
        <v>105</v>
      </c>
      <c r="B106" s="524">
        <v>-3.7606973779824332E-16</v>
      </c>
      <c r="C106" s="524">
        <v>32.729156494140625</v>
      </c>
    </row>
    <row r="107" spans="1:3" x14ac:dyDescent="0.25">
      <c r="A107" s="524">
        <v>106</v>
      </c>
      <c r="B107" s="524">
        <v>-1.4288401852072556E-15</v>
      </c>
      <c r="C107" s="524">
        <v>32.739284515380859</v>
      </c>
    </row>
    <row r="108" spans="1:3" x14ac:dyDescent="0.25">
      <c r="A108" s="524">
        <v>107</v>
      </c>
      <c r="B108" s="524">
        <v>-1.4648795577585743E-16</v>
      </c>
      <c r="C108" s="524">
        <v>32.744400024414063</v>
      </c>
    </row>
    <row r="109" spans="1:3" x14ac:dyDescent="0.25">
      <c r="A109" s="524">
        <v>108</v>
      </c>
      <c r="B109" s="524">
        <v>9.1325165373003659E-16</v>
      </c>
      <c r="C109" s="524">
        <v>32.747749328613281</v>
      </c>
    </row>
    <row r="110" spans="1:3" x14ac:dyDescent="0.25">
      <c r="A110" s="524">
        <v>109</v>
      </c>
      <c r="B110" s="524">
        <v>-4.1204635050212646E-16</v>
      </c>
      <c r="C110" s="524">
        <v>32.748317718505859</v>
      </c>
    </row>
    <row r="111" spans="1:3" x14ac:dyDescent="0.25">
      <c r="A111" s="524">
        <v>110</v>
      </c>
      <c r="B111" s="524">
        <v>7.2405159836773803E-16</v>
      </c>
      <c r="C111" s="524">
        <v>32.749309539794922</v>
      </c>
    </row>
    <row r="112" spans="1:3" x14ac:dyDescent="0.25">
      <c r="A112" s="524">
        <v>111</v>
      </c>
      <c r="B112" s="524">
        <v>-3.1241166486161603E-16</v>
      </c>
      <c r="C112" s="524">
        <v>32.76324462890625</v>
      </c>
    </row>
    <row r="113" spans="1:3" x14ac:dyDescent="0.25">
      <c r="A113" s="524">
        <v>112</v>
      </c>
      <c r="B113" s="524">
        <v>4.7350788171806615E-16</v>
      </c>
      <c r="C113" s="524">
        <v>32.770149230957031</v>
      </c>
    </row>
    <row r="114" spans="1:3" x14ac:dyDescent="0.25">
      <c r="A114" s="524">
        <v>113</v>
      </c>
      <c r="B114" s="524">
        <v>6.3520708015384292E-17</v>
      </c>
      <c r="C114" s="524">
        <v>32.77197265625</v>
      </c>
    </row>
    <row r="115" spans="1:3" x14ac:dyDescent="0.25">
      <c r="A115" s="524">
        <v>114</v>
      </c>
      <c r="B115" s="524">
        <v>8.6228863929161583E-18</v>
      </c>
      <c r="C115" s="524">
        <v>32.772212982177734</v>
      </c>
    </row>
    <row r="116" spans="1:3" x14ac:dyDescent="0.25">
      <c r="A116" s="524">
        <v>115</v>
      </c>
      <c r="B116" s="524">
        <v>-2.7246961447560268E-16</v>
      </c>
      <c r="C116" s="524">
        <v>32.772212982177734</v>
      </c>
    </row>
    <row r="117" spans="1:3" x14ac:dyDescent="0.25">
      <c r="A117" s="524">
        <v>116</v>
      </c>
      <c r="B117" s="524">
        <v>8.6228863929161583E-18</v>
      </c>
      <c r="C117" s="524">
        <v>32.772212982177734</v>
      </c>
    </row>
    <row r="118" spans="1:3" x14ac:dyDescent="0.25">
      <c r="A118" s="524">
        <v>117</v>
      </c>
      <c r="B118" s="524">
        <v>-2.7246961447560268E-16</v>
      </c>
      <c r="C118" s="524">
        <v>32.772212982177734</v>
      </c>
    </row>
    <row r="119" spans="1:3" x14ac:dyDescent="0.25">
      <c r="A119" s="524">
        <v>118</v>
      </c>
      <c r="B119" s="524">
        <v>3.9425917807921084E-18</v>
      </c>
      <c r="C119" s="524">
        <v>1</v>
      </c>
    </row>
    <row r="120" spans="1:3" x14ac:dyDescent="0.25">
      <c r="A120" s="524">
        <v>119</v>
      </c>
      <c r="B120" s="524">
        <v>2.7970653328240664E-18</v>
      </c>
      <c r="C120" s="524">
        <v>1</v>
      </c>
    </row>
    <row r="121" spans="1:3" x14ac:dyDescent="0.25">
      <c r="A121" s="524">
        <v>120</v>
      </c>
      <c r="B121" s="524">
        <v>1.0825666709783646E-17</v>
      </c>
      <c r="C121" s="524">
        <v>2</v>
      </c>
    </row>
    <row r="122" spans="1:3" x14ac:dyDescent="0.25">
      <c r="A122" s="524">
        <v>121</v>
      </c>
      <c r="B122" s="524">
        <v>8.7689921316920121E-18</v>
      </c>
      <c r="C122" s="524">
        <v>2</v>
      </c>
    </row>
    <row r="123" spans="1:3" x14ac:dyDescent="0.25">
      <c r="A123" s="524">
        <v>122</v>
      </c>
      <c r="B123" s="524">
        <v>8.7689921316920121E-18</v>
      </c>
      <c r="C123" s="524">
        <v>2</v>
      </c>
    </row>
    <row r="124" spans="1:3" x14ac:dyDescent="0.25">
      <c r="A124" s="524">
        <v>123</v>
      </c>
      <c r="B124" s="524">
        <v>-3.8421475367948147E-16</v>
      </c>
      <c r="C124" s="524">
        <v>7</v>
      </c>
    </row>
    <row r="125" spans="1:3" x14ac:dyDescent="0.25">
      <c r="A125" s="524">
        <v>124</v>
      </c>
      <c r="B125" s="524">
        <v>9.7624332349541157E-17</v>
      </c>
      <c r="C125" s="524">
        <v>7</v>
      </c>
    </row>
    <row r="126" spans="1:3" x14ac:dyDescent="0.25">
      <c r="A126" s="524">
        <v>125</v>
      </c>
      <c r="B126" s="524">
        <v>9.7624332349541157E-17</v>
      </c>
      <c r="C126" s="524">
        <v>7</v>
      </c>
    </row>
    <row r="127" spans="1:3" x14ac:dyDescent="0.25">
      <c r="A127" s="524">
        <v>126</v>
      </c>
      <c r="B127" s="524">
        <v>9.7624332349541157E-17</v>
      </c>
      <c r="C127" s="524">
        <v>7</v>
      </c>
    </row>
    <row r="128" spans="1:3" x14ac:dyDescent="0.25">
      <c r="A128" s="524">
        <v>127</v>
      </c>
      <c r="B128" s="524">
        <v>2.8327296385245965E-17</v>
      </c>
      <c r="C128" s="524">
        <v>7.0300002098083496</v>
      </c>
    </row>
    <row r="129" spans="1:3" x14ac:dyDescent="0.25">
      <c r="A129" s="524">
        <v>128</v>
      </c>
      <c r="B129" s="524">
        <v>1.9516650250319865E-16</v>
      </c>
      <c r="C129" s="524">
        <v>7.0300002098083496</v>
      </c>
    </row>
    <row r="130" spans="1:3" x14ac:dyDescent="0.25">
      <c r="A130" s="524">
        <v>129</v>
      </c>
      <c r="B130" s="524">
        <v>1.9516650250319865E-16</v>
      </c>
      <c r="C130" s="524">
        <v>7.0300002098083496</v>
      </c>
    </row>
    <row r="131" spans="1:3" x14ac:dyDescent="0.25">
      <c r="A131" s="524">
        <v>130</v>
      </c>
      <c r="B131" s="524">
        <v>4.1968142607933792E-16</v>
      </c>
      <c r="C131" s="524">
        <v>7.0500001907348633</v>
      </c>
    </row>
    <row r="132" spans="1:3" x14ac:dyDescent="0.25">
      <c r="A132" s="524">
        <v>131</v>
      </c>
      <c r="B132" s="524">
        <v>-7.950923045935154E-16</v>
      </c>
      <c r="C132" s="524">
        <v>7.0500001907348633</v>
      </c>
    </row>
    <row r="133" spans="1:3" x14ac:dyDescent="0.25">
      <c r="A133" s="524">
        <v>132</v>
      </c>
      <c r="B133" s="524">
        <v>9.5878359217233628E-16</v>
      </c>
      <c r="C133" s="524">
        <v>7.070000171661377</v>
      </c>
    </row>
    <row r="134" spans="1:3" x14ac:dyDescent="0.25">
      <c r="A134" s="524">
        <v>133</v>
      </c>
      <c r="B134" s="524">
        <v>-1.6481584028333121E-15</v>
      </c>
      <c r="C134" s="524">
        <v>7.070000171661377</v>
      </c>
    </row>
    <row r="135" spans="1:3" x14ac:dyDescent="0.25">
      <c r="A135" s="524">
        <v>134</v>
      </c>
      <c r="B135" s="524">
        <v>-1.6481584028333121E-15</v>
      </c>
      <c r="C135" s="524">
        <v>7.070000171661377</v>
      </c>
    </row>
    <row r="136" spans="1:3" x14ac:dyDescent="0.25">
      <c r="A136" s="524">
        <v>135</v>
      </c>
      <c r="B136" s="524">
        <v>-4.640136482309703E-16</v>
      </c>
      <c r="C136" s="524">
        <v>7.0900001525878906</v>
      </c>
    </row>
    <row r="137" spans="1:3" x14ac:dyDescent="0.25">
      <c r="A137" s="524">
        <v>136</v>
      </c>
      <c r="B137" s="524">
        <v>8.7853062972760403E-15</v>
      </c>
      <c r="C137" s="524">
        <v>7.0900001525878906</v>
      </c>
    </row>
    <row r="138" spans="1:3" x14ac:dyDescent="0.25">
      <c r="A138" s="524">
        <v>137</v>
      </c>
      <c r="B138" s="524">
        <v>2.6091766333566277E-17</v>
      </c>
      <c r="C138" s="524">
        <v>7.0999999046325684</v>
      </c>
    </row>
    <row r="139" spans="1:3" x14ac:dyDescent="0.25">
      <c r="A139" s="524">
        <v>138</v>
      </c>
      <c r="B139" s="524">
        <v>3.0349203735011382E-16</v>
      </c>
      <c r="C139" s="524">
        <v>7.0999999046325684</v>
      </c>
    </row>
    <row r="140" spans="1:3" x14ac:dyDescent="0.25">
      <c r="A140" s="524">
        <v>139</v>
      </c>
      <c r="B140" s="524">
        <v>1.0880891219771597E-14</v>
      </c>
      <c r="C140" s="524">
        <v>7.0989999771118164</v>
      </c>
    </row>
    <row r="141" spans="1:3" x14ac:dyDescent="0.25">
      <c r="A141" s="524">
        <v>140</v>
      </c>
      <c r="B141" s="524">
        <v>-3.1907189021983251E-14</v>
      </c>
      <c r="C141" s="524">
        <v>7.0989999771118164</v>
      </c>
    </row>
    <row r="142" spans="1:3" x14ac:dyDescent="0.25">
      <c r="A142" s="524">
        <v>141</v>
      </c>
      <c r="B142" s="524">
        <v>-3.3433342493159948E-14</v>
      </c>
      <c r="C142" s="524">
        <v>7.0989999771118164</v>
      </c>
    </row>
    <row r="143" spans="1:3" x14ac:dyDescent="0.25">
      <c r="A143" s="524">
        <v>142</v>
      </c>
      <c r="B143" s="524">
        <v>-8.5021872287221849E-15</v>
      </c>
      <c r="C143" s="524">
        <v>7.0949997901916504</v>
      </c>
    </row>
    <row r="144" spans="1:3" x14ac:dyDescent="0.25">
      <c r="A144" s="524">
        <v>143</v>
      </c>
      <c r="B144" s="524">
        <v>-4.1090521183371771E-15</v>
      </c>
      <c r="C144" s="524">
        <v>7.0949997901916504</v>
      </c>
    </row>
    <row r="145" spans="1:3" x14ac:dyDescent="0.25">
      <c r="A145" s="524">
        <v>144</v>
      </c>
      <c r="B145" s="524">
        <v>8.0234319117214293E-18</v>
      </c>
      <c r="C145" s="524">
        <v>1</v>
      </c>
    </row>
    <row r="146" spans="1:3" x14ac:dyDescent="0.25">
      <c r="A146" s="524">
        <v>145</v>
      </c>
      <c r="B146" s="524">
        <v>8.0234319117214293E-18</v>
      </c>
      <c r="C146" s="524">
        <v>1</v>
      </c>
    </row>
    <row r="147" spans="1:3" x14ac:dyDescent="0.25">
      <c r="A147" s="524">
        <v>146</v>
      </c>
      <c r="B147" s="524">
        <v>8.0234319117214293E-18</v>
      </c>
      <c r="C147" s="524">
        <v>1</v>
      </c>
    </row>
    <row r="148" spans="1:3" x14ac:dyDescent="0.25">
      <c r="A148" s="524">
        <v>147</v>
      </c>
      <c r="B148" s="524">
        <v>8.0234319117214293E-18</v>
      </c>
      <c r="C148" s="524">
        <v>1</v>
      </c>
    </row>
    <row r="149" spans="1:3" x14ac:dyDescent="0.25">
      <c r="A149" s="524">
        <v>148</v>
      </c>
      <c r="B149" s="524">
        <v>8.0234319117214293E-18</v>
      </c>
      <c r="C149" s="524">
        <v>1</v>
      </c>
    </row>
    <row r="150" spans="1:3" x14ac:dyDescent="0.25">
      <c r="A150" s="524">
        <v>149</v>
      </c>
      <c r="B150" s="524">
        <v>8.0234319117214293E-18</v>
      </c>
      <c r="C150" s="524">
        <v>1</v>
      </c>
    </row>
    <row r="151" spans="1:3" x14ac:dyDescent="0.25">
      <c r="A151" s="524">
        <v>150</v>
      </c>
      <c r="B151" s="524">
        <v>8.0234319117214293E-18</v>
      </c>
      <c r="C151" s="524">
        <v>1</v>
      </c>
    </row>
    <row r="152" spans="1:3" x14ac:dyDescent="0.25">
      <c r="A152" s="524">
        <v>151</v>
      </c>
      <c r="B152" s="524">
        <v>4.4832954281080135E-17</v>
      </c>
      <c r="C152" s="524">
        <v>5</v>
      </c>
    </row>
    <row r="153" spans="1:3" x14ac:dyDescent="0.25">
      <c r="A153" s="524">
        <v>152</v>
      </c>
      <c r="B153" s="524">
        <v>4.6398777402140964E-17</v>
      </c>
      <c r="C153" s="524">
        <v>5</v>
      </c>
    </row>
    <row r="154" spans="1:3" x14ac:dyDescent="0.25">
      <c r="A154" s="524">
        <v>153</v>
      </c>
      <c r="B154" s="524">
        <v>4.6398777402140964E-17</v>
      </c>
      <c r="C154" s="524">
        <v>5</v>
      </c>
    </row>
    <row r="155" spans="1:3" x14ac:dyDescent="0.25">
      <c r="A155" s="524">
        <v>154</v>
      </c>
      <c r="B155" s="524">
        <v>-3.0913896778144183E-16</v>
      </c>
      <c r="C155" s="524">
        <v>5.5999999046325684</v>
      </c>
    </row>
    <row r="156" spans="1:3" x14ac:dyDescent="0.25">
      <c r="A156" s="524">
        <v>155</v>
      </c>
      <c r="B156" s="524">
        <v>-3.0913896778144183E-16</v>
      </c>
      <c r="C156" s="524">
        <v>5.5999999046325684</v>
      </c>
    </row>
    <row r="157" spans="1:3" x14ac:dyDescent="0.25">
      <c r="A157" s="524">
        <v>156</v>
      </c>
      <c r="B157" s="524">
        <v>-1.7262680542841358E-14</v>
      </c>
      <c r="C157" s="524">
        <v>5.6560001373291016</v>
      </c>
    </row>
    <row r="158" spans="1:3" x14ac:dyDescent="0.25">
      <c r="A158" s="524">
        <v>157</v>
      </c>
      <c r="B158" s="524">
        <v>-1.3226315286323388E-14</v>
      </c>
      <c r="C158" s="524">
        <v>5.6560001373291016</v>
      </c>
    </row>
    <row r="159" spans="1:3" x14ac:dyDescent="0.25">
      <c r="A159" s="524">
        <v>158</v>
      </c>
      <c r="B159" s="524">
        <v>-1.7262680542841358E-14</v>
      </c>
      <c r="C159" s="524">
        <v>5.6560001373291016</v>
      </c>
    </row>
    <row r="160" spans="1:3" x14ac:dyDescent="0.25">
      <c r="A160" s="524">
        <v>159</v>
      </c>
      <c r="B160" s="524">
        <v>-1.3226315286323388E-14</v>
      </c>
      <c r="C160" s="524">
        <v>5.6560001373291016</v>
      </c>
    </row>
    <row r="161" spans="1:3" x14ac:dyDescent="0.25">
      <c r="A161" s="524">
        <v>160</v>
      </c>
      <c r="B161" s="524">
        <v>1.7837796008752767E-15</v>
      </c>
      <c r="C161" s="524">
        <v>5.6560001373291016</v>
      </c>
    </row>
    <row r="162" spans="1:3" x14ac:dyDescent="0.25">
      <c r="A162" s="524">
        <v>161</v>
      </c>
      <c r="B162" s="524">
        <v>-8.0687610898166895E-4</v>
      </c>
      <c r="C162" s="524">
        <v>1</v>
      </c>
    </row>
    <row r="163" spans="1:3" x14ac:dyDescent="0.25">
      <c r="A163" s="524">
        <v>162</v>
      </c>
      <c r="B163" s="524">
        <v>-8.0687610898166895E-4</v>
      </c>
      <c r="C163" s="524">
        <v>1</v>
      </c>
    </row>
    <row r="164" spans="1:3" x14ac:dyDescent="0.25">
      <c r="A164" s="524">
        <v>163</v>
      </c>
      <c r="B164" s="524">
        <v>-5.0104957073926926E-2</v>
      </c>
      <c r="C164" s="524">
        <v>8</v>
      </c>
    </row>
    <row r="165" spans="1:3" x14ac:dyDescent="0.25">
      <c r="A165" s="524">
        <v>164</v>
      </c>
      <c r="B165" s="524">
        <v>-5.0104957073926926E-2</v>
      </c>
      <c r="C165" s="524">
        <v>8</v>
      </c>
    </row>
    <row r="166" spans="1:3" x14ac:dyDescent="0.25">
      <c r="A166" s="524">
        <v>165</v>
      </c>
      <c r="B166" s="524">
        <v>-0.21587833762168884</v>
      </c>
      <c r="C166" s="524">
        <v>8.8000001907348633</v>
      </c>
    </row>
    <row r="167" spans="1:3" x14ac:dyDescent="0.25">
      <c r="A167" s="524">
        <v>166</v>
      </c>
      <c r="B167" s="524">
        <v>-0.21587876975536346</v>
      </c>
      <c r="C167" s="524">
        <v>8.8000001907348633</v>
      </c>
    </row>
    <row r="168" spans="1:3" x14ac:dyDescent="0.25">
      <c r="A168" s="524">
        <v>167</v>
      </c>
      <c r="B168" s="524">
        <v>-0.21587881445884705</v>
      </c>
      <c r="C168" s="524">
        <v>8.8000001907348633</v>
      </c>
    </row>
    <row r="169" spans="1:3" x14ac:dyDescent="0.25">
      <c r="A169" s="524">
        <v>168</v>
      </c>
      <c r="B169" s="524">
        <v>-0.21587881445884705</v>
      </c>
      <c r="C169" s="524">
        <v>8.8000001907348633</v>
      </c>
    </row>
    <row r="170" spans="1:3" x14ac:dyDescent="0.25">
      <c r="A170" s="524">
        <v>169</v>
      </c>
      <c r="B170" s="524">
        <v>-0.21587881445884705</v>
      </c>
      <c r="C170" s="524">
        <v>8.8000001907348633</v>
      </c>
    </row>
    <row r="171" spans="1:3" x14ac:dyDescent="0.25">
      <c r="A171" s="524">
        <v>170</v>
      </c>
      <c r="B171" s="524">
        <v>-0.21587881445884705</v>
      </c>
      <c r="C171" s="524">
        <v>8.8000001907348633</v>
      </c>
    </row>
    <row r="172" spans="1:3" x14ac:dyDescent="0.25">
      <c r="A172" s="524">
        <v>171</v>
      </c>
      <c r="B172" s="524">
        <v>-0.21587881445884705</v>
      </c>
      <c r="C172" s="524">
        <v>8.8000001907348633</v>
      </c>
    </row>
    <row r="173" spans="1:3" x14ac:dyDescent="0.25">
      <c r="A173" s="524">
        <v>172</v>
      </c>
      <c r="B173" s="524">
        <v>-0.25226539373397827</v>
      </c>
      <c r="C173" s="524">
        <v>8.8500003814697266</v>
      </c>
    </row>
    <row r="174" spans="1:3" x14ac:dyDescent="0.25">
      <c r="A174" s="524">
        <v>173</v>
      </c>
      <c r="B174" s="524">
        <v>-0.25226587057113647</v>
      </c>
      <c r="C174" s="524">
        <v>8.8500003814697266</v>
      </c>
    </row>
    <row r="175" spans="1:3" x14ac:dyDescent="0.25">
      <c r="A175" s="524">
        <v>174</v>
      </c>
      <c r="B175" s="524">
        <v>-0.25226595997810364</v>
      </c>
      <c r="C175" s="524">
        <v>8.8500003814697266</v>
      </c>
    </row>
    <row r="176" spans="1:3" x14ac:dyDescent="0.25">
      <c r="A176" s="524">
        <v>175</v>
      </c>
      <c r="B176" s="524">
        <v>-0.25226595997810364</v>
      </c>
      <c r="C176" s="524">
        <v>8.8500003814697266</v>
      </c>
    </row>
    <row r="177" spans="1:3" x14ac:dyDescent="0.25">
      <c r="A177" s="524">
        <v>176</v>
      </c>
      <c r="B177" s="524">
        <v>0.32962796092033386</v>
      </c>
      <c r="C177" s="524">
        <v>9</v>
      </c>
    </row>
    <row r="178" spans="1:3" x14ac:dyDescent="0.25">
      <c r="A178" s="524">
        <v>177</v>
      </c>
      <c r="B178" s="524">
        <v>0.32962754368782043</v>
      </c>
      <c r="C178" s="524">
        <v>9</v>
      </c>
    </row>
    <row r="179" spans="1:3" x14ac:dyDescent="0.25">
      <c r="A179" s="524">
        <v>178</v>
      </c>
      <c r="B179" s="524">
        <v>-0.29684954881668091</v>
      </c>
      <c r="C179" s="524">
        <v>8.8999996185302734</v>
      </c>
    </row>
    <row r="180" spans="1:3" x14ac:dyDescent="0.25">
      <c r="A180" s="524">
        <v>179</v>
      </c>
      <c r="B180" s="524">
        <v>-0.29684907197952271</v>
      </c>
      <c r="C180" s="524">
        <v>8.8999996185302734</v>
      </c>
    </row>
    <row r="181" spans="1:3" x14ac:dyDescent="0.25">
      <c r="A181" s="524">
        <v>180</v>
      </c>
      <c r="B181" s="524">
        <v>-0.3504769504070282</v>
      </c>
      <c r="C181" s="524">
        <v>8.9499998092651367</v>
      </c>
    </row>
    <row r="182" spans="1:3" x14ac:dyDescent="0.25">
      <c r="A182" s="524">
        <v>181</v>
      </c>
      <c r="B182" s="524">
        <v>0.64631283283233643</v>
      </c>
      <c r="C182" s="524">
        <v>8.9700002670288086</v>
      </c>
    </row>
    <row r="183" spans="1:3" x14ac:dyDescent="0.25">
      <c r="A183" s="524">
        <v>182</v>
      </c>
      <c r="B183" s="524">
        <v>0.34103506803512573</v>
      </c>
      <c r="C183" s="524">
        <v>8.9899997711181641</v>
      </c>
    </row>
    <row r="184" spans="1:3" x14ac:dyDescent="0.25">
      <c r="A184" s="524">
        <v>183</v>
      </c>
      <c r="B184" s="524">
        <v>0.34103545546531677</v>
      </c>
      <c r="C184" s="524">
        <v>8.9899997711181641</v>
      </c>
    </row>
    <row r="185" spans="1:3" x14ac:dyDescent="0.25">
      <c r="A185" s="524">
        <v>184</v>
      </c>
      <c r="B185" s="524">
        <v>0.34103572368621826</v>
      </c>
      <c r="C185" s="524">
        <v>8.9899997711181641</v>
      </c>
    </row>
    <row r="186" spans="1:3" x14ac:dyDescent="0.25">
      <c r="A186" s="524">
        <v>185</v>
      </c>
      <c r="B186" s="524">
        <v>0.34103590250015259</v>
      </c>
      <c r="C186" s="524">
        <v>8.9899997711181641</v>
      </c>
    </row>
    <row r="187" spans="1:3" x14ac:dyDescent="0.25">
      <c r="A187" s="524">
        <v>186</v>
      </c>
      <c r="B187" s="524">
        <v>-0.3504769504070282</v>
      </c>
      <c r="C187" s="524">
        <v>8.9499998092651367</v>
      </c>
    </row>
    <row r="188" spans="1:3" x14ac:dyDescent="0.25">
      <c r="A188" s="524">
        <v>187</v>
      </c>
      <c r="B188" s="524">
        <v>-0.35047441720962524</v>
      </c>
      <c r="C188" s="524">
        <v>8.9499998092651367</v>
      </c>
    </row>
    <row r="189" spans="1:3" x14ac:dyDescent="0.25">
      <c r="A189" s="524">
        <v>188</v>
      </c>
      <c r="B189" s="524">
        <v>-0.35047408938407898</v>
      </c>
      <c r="C189" s="524">
        <v>8.9499998092651367</v>
      </c>
    </row>
    <row r="190" spans="1:3" x14ac:dyDescent="0.25">
      <c r="A190" s="524">
        <v>189</v>
      </c>
      <c r="B190" s="524">
        <v>-0.35047385096549988</v>
      </c>
      <c r="C190" s="524">
        <v>8.9499998092651367</v>
      </c>
    </row>
    <row r="191" spans="1:3" x14ac:dyDescent="0.25">
      <c r="A191" s="524">
        <v>190</v>
      </c>
      <c r="B191" s="524">
        <v>-0.35047364234924316</v>
      </c>
      <c r="C191" s="524">
        <v>8.9499998092651367</v>
      </c>
    </row>
    <row r="192" spans="1:3" x14ac:dyDescent="0.25">
      <c r="A192" s="524">
        <v>191</v>
      </c>
      <c r="B192" s="524">
        <v>0.64641082286834717</v>
      </c>
      <c r="C192" s="524">
        <v>8.9700002670288086</v>
      </c>
    </row>
    <row r="193" spans="1:3" x14ac:dyDescent="0.25">
      <c r="A193" s="524">
        <v>192</v>
      </c>
      <c r="B193" s="524">
        <v>0.42639684677124023</v>
      </c>
      <c r="C193" s="524">
        <v>8.9700002670288086</v>
      </c>
    </row>
    <row r="194" spans="1:3" x14ac:dyDescent="0.25">
      <c r="A194" s="524">
        <v>193</v>
      </c>
      <c r="B194" s="524">
        <v>0.38122573494911194</v>
      </c>
      <c r="C194" s="524">
        <v>8.9700002670288086</v>
      </c>
    </row>
    <row r="195" spans="1:3" x14ac:dyDescent="0.25">
      <c r="A195" s="524">
        <v>194</v>
      </c>
      <c r="B195" s="524">
        <v>0.36961662769317627</v>
      </c>
      <c r="C195" s="524">
        <v>8.9700002670288086</v>
      </c>
    </row>
    <row r="196" spans="1:3" x14ac:dyDescent="0.25">
      <c r="A196" s="524">
        <v>195</v>
      </c>
      <c r="B196" s="524">
        <v>-0.6961403489112854</v>
      </c>
      <c r="C196" s="524">
        <v>8.9600000381469727</v>
      </c>
    </row>
    <row r="197" spans="1:3" x14ac:dyDescent="0.25">
      <c r="A197" s="524">
        <v>196</v>
      </c>
      <c r="B197" s="524">
        <v>-0.36334657669067383</v>
      </c>
      <c r="C197" s="524">
        <v>8.9600000381469727</v>
      </c>
    </row>
    <row r="198" spans="1:3" x14ac:dyDescent="0.25">
      <c r="A198" s="524">
        <v>197</v>
      </c>
      <c r="B198" s="524">
        <v>-0.36231380701065063</v>
      </c>
      <c r="C198" s="524">
        <v>8.9600000381469727</v>
      </c>
    </row>
    <row r="199" spans="1:3" x14ac:dyDescent="0.25">
      <c r="A199" s="524">
        <v>198</v>
      </c>
      <c r="B199" s="524">
        <v>-0.36231088638305664</v>
      </c>
      <c r="C199" s="524">
        <v>8.9600000381469727</v>
      </c>
    </row>
    <row r="200" spans="1:3" x14ac:dyDescent="0.25">
      <c r="A200" s="524">
        <v>199</v>
      </c>
      <c r="B200" s="524">
        <v>-0.36231070756912231</v>
      </c>
      <c r="C200" s="524">
        <v>8.9600000381469727</v>
      </c>
    </row>
    <row r="201" spans="1:3" x14ac:dyDescent="0.25">
      <c r="A201" s="524">
        <v>200</v>
      </c>
      <c r="B201" s="524">
        <v>-2.7018634136766195E-3</v>
      </c>
      <c r="C201" s="524">
        <v>8.9600000381469727</v>
      </c>
    </row>
    <row r="202" spans="1:3" x14ac:dyDescent="0.25">
      <c r="A202" s="524">
        <v>201</v>
      </c>
      <c r="B202" s="524">
        <v>-2.7018636465072632E-3</v>
      </c>
      <c r="C202" s="524">
        <v>8.9600000381469727</v>
      </c>
    </row>
    <row r="203" spans="1:3" x14ac:dyDescent="0.25">
      <c r="A203" s="524">
        <v>202</v>
      </c>
      <c r="B203" s="524">
        <v>-2.4302245583385229E-4</v>
      </c>
      <c r="C203" s="524">
        <v>1</v>
      </c>
    </row>
    <row r="204" spans="1:3" x14ac:dyDescent="0.25">
      <c r="A204" s="524">
        <v>203</v>
      </c>
      <c r="B204" s="524">
        <v>-2.4302245583385229E-4</v>
      </c>
      <c r="C204" s="524">
        <v>1</v>
      </c>
    </row>
    <row r="205" spans="1:3" x14ac:dyDescent="0.25">
      <c r="A205" s="524">
        <v>204</v>
      </c>
      <c r="B205" s="524">
        <v>-0.15724743902683258</v>
      </c>
      <c r="C205" s="524">
        <v>40</v>
      </c>
    </row>
    <row r="206" spans="1:3" x14ac:dyDescent="0.25">
      <c r="A206" s="524">
        <v>205</v>
      </c>
      <c r="B206" s="524">
        <v>-0.15724745392799377</v>
      </c>
      <c r="C206" s="524">
        <v>40</v>
      </c>
    </row>
    <row r="207" spans="1:3" x14ac:dyDescent="0.25">
      <c r="A207" s="524">
        <v>206</v>
      </c>
      <c r="B207" s="524">
        <v>-0.15724745392799377</v>
      </c>
      <c r="C207" s="524">
        <v>40</v>
      </c>
    </row>
    <row r="208" spans="1:3" x14ac:dyDescent="0.25">
      <c r="A208" s="524">
        <v>207</v>
      </c>
      <c r="B208" s="524">
        <v>-0.15724745392799377</v>
      </c>
      <c r="C208" s="524">
        <v>40</v>
      </c>
    </row>
    <row r="209" spans="1:3" x14ac:dyDescent="0.25">
      <c r="A209" s="524">
        <v>208</v>
      </c>
      <c r="B209" s="524">
        <v>-0.24083240330219269</v>
      </c>
      <c r="C209" s="524">
        <v>41</v>
      </c>
    </row>
    <row r="210" spans="1:3" x14ac:dyDescent="0.25">
      <c r="A210" s="524">
        <v>209</v>
      </c>
      <c r="B210" s="524">
        <v>-0.24083267152309418</v>
      </c>
      <c r="C210" s="524">
        <v>41</v>
      </c>
    </row>
    <row r="211" spans="1:3" x14ac:dyDescent="0.25">
      <c r="A211" s="524">
        <v>210</v>
      </c>
      <c r="B211" s="524">
        <v>-0.41165336966514587</v>
      </c>
      <c r="C211" s="524">
        <v>42</v>
      </c>
    </row>
    <row r="212" spans="1:3" x14ac:dyDescent="0.25">
      <c r="A212" s="524">
        <v>211</v>
      </c>
      <c r="B212" s="524">
        <v>-0.41165226697921753</v>
      </c>
      <c r="C212" s="524">
        <v>42</v>
      </c>
    </row>
    <row r="213" spans="1:3" x14ac:dyDescent="0.25">
      <c r="A213" s="524">
        <v>212</v>
      </c>
      <c r="B213" s="524">
        <v>0.15699464082717896</v>
      </c>
      <c r="C213" s="524">
        <v>45</v>
      </c>
    </row>
    <row r="214" spans="1:3" x14ac:dyDescent="0.25">
      <c r="A214" s="524">
        <v>213</v>
      </c>
      <c r="B214" s="524">
        <v>0.15699456632137299</v>
      </c>
      <c r="C214" s="524">
        <v>45</v>
      </c>
    </row>
    <row r="215" spans="1:3" x14ac:dyDescent="0.25">
      <c r="A215" s="524">
        <v>214</v>
      </c>
      <c r="B215" s="524">
        <v>0.35750871896743774</v>
      </c>
      <c r="C215" s="524">
        <v>43</v>
      </c>
    </row>
    <row r="216" spans="1:3" x14ac:dyDescent="0.25">
      <c r="A216" s="524">
        <v>215</v>
      </c>
      <c r="B216" s="524">
        <v>0.35750964283943176</v>
      </c>
      <c r="C216" s="524">
        <v>43</v>
      </c>
    </row>
    <row r="217" spans="1:3" x14ac:dyDescent="0.25">
      <c r="A217" s="524">
        <v>216</v>
      </c>
      <c r="B217" s="524">
        <v>0.5313144326210022</v>
      </c>
      <c r="C217" s="524">
        <v>42.5</v>
      </c>
    </row>
    <row r="218" spans="1:3" x14ac:dyDescent="0.25">
      <c r="A218" s="524">
        <v>217</v>
      </c>
      <c r="B218" s="524">
        <v>0.48346751928329468</v>
      </c>
      <c r="C218" s="524">
        <v>42.5</v>
      </c>
    </row>
    <row r="219" spans="1:3" x14ac:dyDescent="0.25">
      <c r="A219" s="524">
        <v>218</v>
      </c>
      <c r="B219" s="524">
        <v>0.48088815808296204</v>
      </c>
      <c r="C219" s="524">
        <v>42.5</v>
      </c>
    </row>
    <row r="220" spans="1:3" x14ac:dyDescent="0.25">
      <c r="A220" s="524">
        <v>219</v>
      </c>
      <c r="B220" s="524">
        <v>0.4807426929473877</v>
      </c>
      <c r="C220" s="524">
        <v>42.5</v>
      </c>
    </row>
    <row r="221" spans="1:3" x14ac:dyDescent="0.25">
      <c r="A221" s="524">
        <v>220</v>
      </c>
      <c r="B221" s="524">
        <v>0.48073643445968628</v>
      </c>
      <c r="C221" s="524">
        <v>42.5</v>
      </c>
    </row>
    <row r="222" spans="1:3" x14ac:dyDescent="0.25">
      <c r="A222" s="524">
        <v>221</v>
      </c>
      <c r="B222" s="524">
        <v>-0.48871994018554688</v>
      </c>
      <c r="C222" s="524">
        <v>42.299999237060547</v>
      </c>
    </row>
    <row r="223" spans="1:3" x14ac:dyDescent="0.25">
      <c r="A223" s="524">
        <v>222</v>
      </c>
      <c r="B223" s="524">
        <v>-0.48872071504592896</v>
      </c>
      <c r="C223" s="524">
        <v>42.299999237060547</v>
      </c>
    </row>
    <row r="224" spans="1:3" x14ac:dyDescent="0.25">
      <c r="A224" s="524">
        <v>223</v>
      </c>
      <c r="B224" s="524">
        <v>-0.48872122168540955</v>
      </c>
      <c r="C224" s="524">
        <v>42.299999237060547</v>
      </c>
    </row>
    <row r="225" spans="1:3" x14ac:dyDescent="0.25">
      <c r="A225" s="524">
        <v>224</v>
      </c>
      <c r="B225" s="524">
        <v>-0.4887215793132782</v>
      </c>
      <c r="C225" s="524">
        <v>42.299999237060547</v>
      </c>
    </row>
    <row r="226" spans="1:3" x14ac:dyDescent="0.25">
      <c r="A226" s="524">
        <v>225</v>
      </c>
      <c r="B226" s="524">
        <v>-0.51750999689102173</v>
      </c>
      <c r="C226" s="524">
        <v>42.400001525878906</v>
      </c>
    </row>
    <row r="227" spans="1:3" x14ac:dyDescent="0.25">
      <c r="A227" s="524">
        <v>226</v>
      </c>
      <c r="B227" s="524">
        <v>-0.51723408699035645</v>
      </c>
      <c r="C227" s="524">
        <v>42.400001525878906</v>
      </c>
    </row>
    <row r="228" spans="1:3" x14ac:dyDescent="0.25">
      <c r="A228" s="524">
        <v>227</v>
      </c>
      <c r="B228" s="524">
        <v>-0.51723450422286987</v>
      </c>
      <c r="C228" s="524">
        <v>42.400001525878906</v>
      </c>
    </row>
    <row r="229" spans="1:3" x14ac:dyDescent="0.25">
      <c r="A229" s="524">
        <v>228</v>
      </c>
      <c r="B229" s="524">
        <v>-0.51751023530960083</v>
      </c>
      <c r="C229" s="524">
        <v>42.400001525878906</v>
      </c>
    </row>
    <row r="230" spans="1:3" x14ac:dyDescent="0.25">
      <c r="A230" s="524">
        <v>229</v>
      </c>
      <c r="B230" s="524">
        <v>-0.51723408699035645</v>
      </c>
      <c r="C230" s="524">
        <v>42.400001525878906</v>
      </c>
    </row>
    <row r="231" spans="1:3" x14ac:dyDescent="0.25">
      <c r="A231" s="524">
        <v>230</v>
      </c>
      <c r="B231" s="524">
        <v>-0.51723450422286987</v>
      </c>
      <c r="C231" s="524">
        <v>42.400001525878906</v>
      </c>
    </row>
    <row r="232" spans="1:3" x14ac:dyDescent="0.25">
      <c r="A232" s="524">
        <v>231</v>
      </c>
      <c r="B232" s="524">
        <v>-0.51723486185073853</v>
      </c>
      <c r="C232" s="524">
        <v>42.400001525878906</v>
      </c>
    </row>
    <row r="233" spans="1:3" x14ac:dyDescent="0.25">
      <c r="A233" s="524">
        <v>232</v>
      </c>
      <c r="B233" s="524">
        <v>-0.5172351598739624</v>
      </c>
      <c r="C233" s="524">
        <v>42.400001525878906</v>
      </c>
    </row>
    <row r="234" spans="1:3" x14ac:dyDescent="0.25">
      <c r="A234" s="524">
        <v>233</v>
      </c>
      <c r="B234" s="524">
        <v>-0.5172353982925415</v>
      </c>
      <c r="C234" s="524">
        <v>42.400001525878906</v>
      </c>
    </row>
    <row r="235" spans="1:3" x14ac:dyDescent="0.25">
      <c r="A235" s="524">
        <v>234</v>
      </c>
      <c r="B235" s="524">
        <v>-0.51723557710647583</v>
      </c>
      <c r="C235" s="524">
        <v>42.400001525878906</v>
      </c>
    </row>
    <row r="236" spans="1:3" x14ac:dyDescent="0.25">
      <c r="A236" s="524">
        <v>235</v>
      </c>
      <c r="B236" s="524">
        <v>-0.12356437742710114</v>
      </c>
      <c r="C236" s="524">
        <v>42.400001525878906</v>
      </c>
    </row>
    <row r="237" spans="1:3" x14ac:dyDescent="0.25">
      <c r="A237" s="524">
        <v>236</v>
      </c>
      <c r="B237" s="524">
        <v>1.4331319835036993E-3</v>
      </c>
      <c r="C237" s="524">
        <v>1</v>
      </c>
    </row>
    <row r="238" spans="1:3" x14ac:dyDescent="0.25">
      <c r="A238" s="524">
        <v>237</v>
      </c>
      <c r="B238" s="524">
        <v>1.4331319835036993E-3</v>
      </c>
      <c r="C238" s="524">
        <v>1</v>
      </c>
    </row>
    <row r="239" spans="1:3" x14ac:dyDescent="0.25">
      <c r="A239" s="524">
        <v>238</v>
      </c>
      <c r="B239" s="524">
        <v>1.4331319835036993E-3</v>
      </c>
      <c r="C239" s="524">
        <v>1</v>
      </c>
    </row>
    <row r="240" spans="1:3" x14ac:dyDescent="0.25">
      <c r="A240" s="524">
        <v>239</v>
      </c>
      <c r="B240" s="524">
        <v>1.4331319835036993E-3</v>
      </c>
      <c r="C240" s="524">
        <v>1</v>
      </c>
    </row>
    <row r="241" spans="1:3" x14ac:dyDescent="0.25">
      <c r="A241" s="524">
        <v>240</v>
      </c>
      <c r="B241" s="524">
        <v>2.8736107051372528E-3</v>
      </c>
      <c r="C241" s="524">
        <v>1</v>
      </c>
    </row>
    <row r="242" spans="1:3" x14ac:dyDescent="0.25">
      <c r="A242" s="524">
        <v>241</v>
      </c>
      <c r="B242" s="524">
        <v>2.3557404056191444E-2</v>
      </c>
      <c r="C242" s="524">
        <v>8</v>
      </c>
    </row>
    <row r="243" spans="1:3" x14ac:dyDescent="0.25">
      <c r="A243" s="524">
        <v>242</v>
      </c>
      <c r="B243" s="524">
        <v>2.3557392880320549E-2</v>
      </c>
      <c r="C243" s="524">
        <v>8</v>
      </c>
    </row>
    <row r="244" spans="1:3" x14ac:dyDescent="0.25">
      <c r="A244" s="524">
        <v>243</v>
      </c>
      <c r="B244" s="524">
        <v>2.5074711069464684E-2</v>
      </c>
      <c r="C244" s="524">
        <v>8.5</v>
      </c>
    </row>
    <row r="245" spans="1:3" x14ac:dyDescent="0.25">
      <c r="A245" s="524">
        <v>244</v>
      </c>
      <c r="B245" s="524">
        <v>2.5074727833271027E-2</v>
      </c>
      <c r="C245" s="524">
        <v>8.5</v>
      </c>
    </row>
    <row r="246" spans="1:3" x14ac:dyDescent="0.25">
      <c r="A246" s="524">
        <v>245</v>
      </c>
      <c r="B246" s="524">
        <v>2.5074727833271027E-2</v>
      </c>
      <c r="C246" s="524">
        <v>8.5</v>
      </c>
    </row>
    <row r="247" spans="1:3" x14ac:dyDescent="0.25">
      <c r="A247" s="524">
        <v>246</v>
      </c>
      <c r="B247" s="524">
        <v>2.5683330371975899E-2</v>
      </c>
      <c r="C247" s="524">
        <v>8.6999998092651367</v>
      </c>
    </row>
    <row r="248" spans="1:3" x14ac:dyDescent="0.25">
      <c r="A248" s="524">
        <v>247</v>
      </c>
      <c r="B248" s="524">
        <v>2.5683233514428139E-2</v>
      </c>
      <c r="C248" s="524">
        <v>8.6999998092651367</v>
      </c>
    </row>
    <row r="249" spans="1:3" x14ac:dyDescent="0.25">
      <c r="A249" s="524">
        <v>248</v>
      </c>
      <c r="B249" s="524">
        <v>2.6293745264410973E-2</v>
      </c>
      <c r="C249" s="524">
        <v>8.8999996185302734</v>
      </c>
    </row>
    <row r="250" spans="1:3" x14ac:dyDescent="0.25">
      <c r="A250" s="524">
        <v>249</v>
      </c>
      <c r="B250" s="524">
        <v>2.6293134316802025E-2</v>
      </c>
      <c r="C250" s="524">
        <v>8.8999996185302734</v>
      </c>
    </row>
    <row r="251" spans="1:3" x14ac:dyDescent="0.25">
      <c r="A251" s="524">
        <v>250</v>
      </c>
      <c r="B251" s="524">
        <v>2.598804235458374E-2</v>
      </c>
      <c r="C251" s="524">
        <v>8.8000001907348633</v>
      </c>
    </row>
    <row r="252" spans="1:3" x14ac:dyDescent="0.25">
      <c r="A252" s="524">
        <v>251</v>
      </c>
      <c r="B252" s="524">
        <v>2.5987938046455383E-2</v>
      </c>
      <c r="C252" s="524">
        <v>8.8000001907348633</v>
      </c>
    </row>
    <row r="253" spans="1:3" x14ac:dyDescent="0.25">
      <c r="A253" s="524">
        <v>252</v>
      </c>
      <c r="B253" s="524">
        <v>-5</v>
      </c>
      <c r="C253" s="524">
        <v>8.8000001907348633</v>
      </c>
    </row>
    <row r="254" spans="1:3" x14ac:dyDescent="0.25">
      <c r="A254" s="524">
        <v>253</v>
      </c>
      <c r="B254" s="524">
        <v>6.3293652534484863</v>
      </c>
      <c r="C254" s="524">
        <v>8.8000001907348633</v>
      </c>
    </row>
    <row r="255" spans="1:3" x14ac:dyDescent="0.25">
      <c r="A255" s="524">
        <v>254</v>
      </c>
      <c r="B255" s="524">
        <v>0.7192460298538208</v>
      </c>
      <c r="C255" s="524">
        <v>1</v>
      </c>
    </row>
    <row r="256" spans="1:3" x14ac:dyDescent="0.25">
      <c r="A256" s="524">
        <v>255</v>
      </c>
      <c r="B256" s="524">
        <v>0.7192460298538208</v>
      </c>
      <c r="C256" s="524">
        <v>1</v>
      </c>
    </row>
    <row r="257" spans="1:3" x14ac:dyDescent="0.25">
      <c r="A257" s="524">
        <v>256</v>
      </c>
      <c r="B257" s="524">
        <v>0.7192460298538208</v>
      </c>
      <c r="C257" s="524">
        <v>1</v>
      </c>
    </row>
    <row r="258" spans="1:3" x14ac:dyDescent="0.25">
      <c r="A258" s="524">
        <v>257</v>
      </c>
      <c r="B258" s="524">
        <v>0.7192460298538208</v>
      </c>
      <c r="C258" s="524">
        <v>1</v>
      </c>
    </row>
    <row r="259" spans="1:3" x14ac:dyDescent="0.25">
      <c r="A259" s="524">
        <v>258</v>
      </c>
      <c r="B259" s="524">
        <v>0.7192460298538208</v>
      </c>
      <c r="C259" s="524">
        <v>1</v>
      </c>
    </row>
    <row r="260" spans="1:3" x14ac:dyDescent="0.25">
      <c r="A260" s="524">
        <v>259</v>
      </c>
      <c r="B260" s="524">
        <v>0.7192460298538208</v>
      </c>
      <c r="C260" s="524">
        <v>1</v>
      </c>
    </row>
    <row r="261" spans="1:3" x14ac:dyDescent="0.25">
      <c r="A261" s="524">
        <v>260</v>
      </c>
      <c r="B261" s="524">
        <v>0.7192460298538208</v>
      </c>
      <c r="C261" s="524">
        <v>1</v>
      </c>
    </row>
    <row r="262" spans="1:3" x14ac:dyDescent="0.25">
      <c r="A262" s="524">
        <v>261</v>
      </c>
      <c r="B262" s="524">
        <v>0.7192460298538208</v>
      </c>
      <c r="C262" s="524">
        <v>1</v>
      </c>
    </row>
    <row r="263" spans="1:3" x14ac:dyDescent="0.25">
      <c r="A263" s="524">
        <v>262</v>
      </c>
      <c r="B263" s="524">
        <v>0.7192460298538208</v>
      </c>
      <c r="C263" s="524">
        <v>1</v>
      </c>
    </row>
    <row r="264" spans="1:3" x14ac:dyDescent="0.25">
      <c r="A264" s="524">
        <v>263</v>
      </c>
      <c r="B264" s="524">
        <v>0.7192460298538208</v>
      </c>
      <c r="C264" s="524">
        <v>1</v>
      </c>
    </row>
    <row r="265" spans="1:3" x14ac:dyDescent="0.25">
      <c r="A265" s="524">
        <v>264</v>
      </c>
      <c r="B265" s="524">
        <v>0.7192460298538208</v>
      </c>
      <c r="C265" s="524">
        <v>1</v>
      </c>
    </row>
    <row r="266" spans="1:3" x14ac:dyDescent="0.25">
      <c r="A266" s="524">
        <v>265</v>
      </c>
      <c r="B266" s="524">
        <v>0.7192460298538208</v>
      </c>
      <c r="C266" s="524">
        <v>1</v>
      </c>
    </row>
    <row r="267" spans="1:3" x14ac:dyDescent="0.25">
      <c r="A267" s="524">
        <v>266</v>
      </c>
      <c r="B267" s="524">
        <v>0.7192460298538208</v>
      </c>
      <c r="C267" s="524">
        <v>1</v>
      </c>
    </row>
    <row r="268" spans="1:3" x14ac:dyDescent="0.25">
      <c r="A268" s="524">
        <v>267</v>
      </c>
      <c r="B268" s="524">
        <v>0.99342674016952515</v>
      </c>
      <c r="C268" s="524">
        <v>1</v>
      </c>
    </row>
    <row r="269" spans="1:3" x14ac:dyDescent="0.25">
      <c r="A269" s="524">
        <v>268</v>
      </c>
      <c r="B269" s="524">
        <v>0.99342674016952515</v>
      </c>
      <c r="C269" s="524">
        <v>1</v>
      </c>
    </row>
    <row r="270" spans="1:3" x14ac:dyDescent="0.25">
      <c r="A270" s="524">
        <v>269</v>
      </c>
      <c r="B270" s="524">
        <v>0.99342674016952515</v>
      </c>
      <c r="C270" s="524">
        <v>1</v>
      </c>
    </row>
    <row r="271" spans="1:3" x14ac:dyDescent="0.25">
      <c r="A271" s="524">
        <v>270</v>
      </c>
      <c r="B271" s="524">
        <v>1.0314089059829712</v>
      </c>
      <c r="C271" s="524">
        <v>1</v>
      </c>
    </row>
    <row r="272" spans="1:3" x14ac:dyDescent="0.25">
      <c r="A272" s="524">
        <v>271</v>
      </c>
      <c r="B272" s="524">
        <v>0.7192460298538208</v>
      </c>
      <c r="C272" s="524">
        <v>1</v>
      </c>
    </row>
    <row r="273" spans="1:3" x14ac:dyDescent="0.25">
      <c r="A273" s="524">
        <v>272</v>
      </c>
      <c r="B273" s="524">
        <v>0.7192460298538208</v>
      </c>
      <c r="C273" s="524">
        <v>1</v>
      </c>
    </row>
    <row r="274" spans="1:3" x14ac:dyDescent="0.25">
      <c r="A274" s="524">
        <v>273</v>
      </c>
      <c r="B274" s="524">
        <v>0.7192460298538208</v>
      </c>
      <c r="C274" s="524">
        <v>1</v>
      </c>
    </row>
    <row r="275" spans="1:3" x14ac:dyDescent="0.25">
      <c r="A275" s="524">
        <v>274</v>
      </c>
      <c r="B275" s="524">
        <v>1.0312191247940063</v>
      </c>
      <c r="C275" s="524">
        <v>1</v>
      </c>
    </row>
    <row r="276" spans="1:3" x14ac:dyDescent="0.25">
      <c r="A276" s="524">
        <v>275</v>
      </c>
      <c r="B276" s="524">
        <v>1.0312192440032959</v>
      </c>
      <c r="C276" s="524">
        <v>1</v>
      </c>
    </row>
    <row r="277" spans="1:3" x14ac:dyDescent="0.25">
      <c r="A277" s="524">
        <v>276</v>
      </c>
      <c r="B277" s="524">
        <v>1.0261341333389282</v>
      </c>
      <c r="C277" s="524">
        <v>1</v>
      </c>
    </row>
  </sheetData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CG121"/>
  <sheetViews>
    <sheetView zoomScale="80" zoomScaleNormal="80" workbookViewId="0">
      <selection activeCell="BF1" sqref="BF1"/>
    </sheetView>
  </sheetViews>
  <sheetFormatPr baseColWidth="10" defaultColWidth="11.453125" defaultRowHeight="12.5" x14ac:dyDescent="0.25"/>
  <cols>
    <col min="1" max="1" width="6.54296875" style="422" customWidth="1"/>
    <col min="2" max="12" width="11.453125" style="422"/>
    <col min="13" max="13" width="4.54296875" style="422" customWidth="1"/>
    <col min="14" max="14" width="7" style="422" customWidth="1"/>
    <col min="15" max="17" width="11.453125" style="422" customWidth="1"/>
    <col min="18" max="25" width="11.453125" style="422"/>
    <col min="26" max="26" width="3.453125" style="525" customWidth="1"/>
    <col min="27" max="33" width="11.453125" style="422"/>
    <col min="34" max="37" width="11.54296875" style="422" bestFit="1" customWidth="1"/>
    <col min="38" max="38" width="14.453125" style="422" bestFit="1" customWidth="1"/>
    <col min="39" max="39" width="4.1796875" style="422" customWidth="1"/>
    <col min="40" max="50" width="11.54296875" style="422" bestFit="1" customWidth="1"/>
    <col min="51" max="51" width="14.453125" style="422" bestFit="1" customWidth="1"/>
    <col min="52" max="52" width="3.54296875" style="525" customWidth="1"/>
    <col min="53" max="53" width="4" style="422" bestFit="1" customWidth="1"/>
    <col min="54" max="58" width="11.54296875" style="422" bestFit="1" customWidth="1"/>
    <col min="59" max="64" width="11.453125" style="422"/>
    <col min="65" max="65" width="4.453125" style="422" customWidth="1"/>
    <col min="66" max="66" width="4" style="422" bestFit="1" customWidth="1"/>
    <col min="67" max="76" width="11.453125" style="422"/>
    <col min="77" max="77" width="14.453125" style="422" customWidth="1"/>
    <col min="78" max="78" width="5.54296875" style="422" customWidth="1"/>
    <col min="79" max="80" width="11.453125" style="422"/>
    <col min="81" max="81" width="13.54296875" style="422" customWidth="1"/>
    <col min="82" max="82" width="2" style="422" customWidth="1"/>
    <col min="83" max="16384" width="11.453125" style="422"/>
  </cols>
  <sheetData>
    <row r="1" spans="1:85" ht="24" customHeight="1" thickBot="1" x14ac:dyDescent="0.4">
      <c r="C1" s="428" t="s">
        <v>149</v>
      </c>
      <c r="D1" s="428"/>
      <c r="AA1" s="524" t="s">
        <v>150</v>
      </c>
      <c r="AC1" s="524" t="s">
        <v>151</v>
      </c>
      <c r="AD1" s="422">
        <f>MAX(AF1,AI1)</f>
        <v>1.0261340997449699</v>
      </c>
      <c r="AE1" s="526" t="s">
        <v>152</v>
      </c>
      <c r="AF1" s="527">
        <f>MAX(MAX(AB4:AL23),ABS(MIN(AB4:AL23)))</f>
        <v>1.0261340997449699</v>
      </c>
      <c r="AH1" s="526" t="s">
        <v>153</v>
      </c>
      <c r="AI1" s="527">
        <f>MAX(MAX(AO4:AY23),ABS(MIN(AO4:AY23)))</f>
        <v>0.37236392772265597</v>
      </c>
      <c r="BB1" s="524" t="s">
        <v>154</v>
      </c>
      <c r="BE1" s="528" t="s">
        <v>155</v>
      </c>
      <c r="BF1" s="495">
        <f>Knoten!AF19</f>
        <v>1.6538347914463534</v>
      </c>
      <c r="BH1" s="528" t="s">
        <v>156</v>
      </c>
      <c r="BI1" s="484">
        <f>(MAX(BB4:BL43)+MIN(BB4:BL43))/2</f>
        <v>5.8485281374238571</v>
      </c>
      <c r="BJ1" s="529" t="s">
        <v>157</v>
      </c>
      <c r="BK1" s="484">
        <f>(MAX(BB4:BL43)-MIN(BB4:BL43))/2</f>
        <v>5.8485281374238571</v>
      </c>
      <c r="BQ1" s="528" t="s">
        <v>158</v>
      </c>
      <c r="BR1" s="484">
        <f>(MAX(BO4:BY43)+MIN(BO4:BY43))/2</f>
        <v>5</v>
      </c>
      <c r="BS1" s="528" t="s">
        <v>159</v>
      </c>
      <c r="BT1" s="484">
        <f>(MAX(BO4:BY43)-MIN(BO4:BY43))/2</f>
        <v>5</v>
      </c>
      <c r="BU1" s="529" t="s">
        <v>121</v>
      </c>
      <c r="BV1" s="484">
        <f>SQRT(BK1^2+BT1^2)</f>
        <v>7.6944968239800176</v>
      </c>
      <c r="BZ1" s="430"/>
      <c r="CC1" s="530" t="s">
        <v>160</v>
      </c>
      <c r="CD1" s="531"/>
      <c r="CE1" s="532"/>
    </row>
    <row r="2" spans="1:85" ht="18.75" customHeight="1" thickBot="1" x14ac:dyDescent="0.35">
      <c r="B2" s="524"/>
      <c r="D2" s="533"/>
      <c r="O2" s="524" t="s">
        <v>161</v>
      </c>
      <c r="BB2" s="422">
        <f>COLUMN(BB5)</f>
        <v>54</v>
      </c>
      <c r="BC2" s="422" t="s">
        <v>162</v>
      </c>
      <c r="BO2" s="422">
        <f>COLUMN(BO5)</f>
        <v>67</v>
      </c>
      <c r="BP2" s="422" t="s">
        <v>162</v>
      </c>
      <c r="BZ2" s="430"/>
      <c r="CA2" s="534" t="s">
        <v>41</v>
      </c>
      <c r="CB2" s="535"/>
      <c r="CC2" s="536"/>
      <c r="CD2" s="537"/>
      <c r="CE2" s="534" t="s">
        <v>163</v>
      </c>
      <c r="CF2" s="535"/>
      <c r="CG2" s="536"/>
    </row>
    <row r="3" spans="1:85" ht="13" thickBot="1" x14ac:dyDescent="0.3">
      <c r="A3" s="538" t="s">
        <v>13</v>
      </c>
      <c r="B3" s="539">
        <v>0</v>
      </c>
      <c r="C3" s="540">
        <v>0.1</v>
      </c>
      <c r="D3" s="539">
        <v>0.2</v>
      </c>
      <c r="E3" s="540">
        <v>0.3</v>
      </c>
      <c r="F3" s="539">
        <v>0.4</v>
      </c>
      <c r="G3" s="540">
        <v>0.5</v>
      </c>
      <c r="H3" s="539">
        <v>0.6</v>
      </c>
      <c r="I3" s="540">
        <v>0.7</v>
      </c>
      <c r="J3" s="539">
        <v>0.8</v>
      </c>
      <c r="K3" s="540">
        <v>0.9</v>
      </c>
      <c r="L3" s="539">
        <v>1</v>
      </c>
      <c r="N3" s="538" t="s">
        <v>164</v>
      </c>
      <c r="O3" s="539">
        <v>0</v>
      </c>
      <c r="P3" s="540">
        <v>0.1</v>
      </c>
      <c r="Q3" s="539">
        <v>0.2</v>
      </c>
      <c r="R3" s="540">
        <v>0.3</v>
      </c>
      <c r="S3" s="539">
        <v>0.4</v>
      </c>
      <c r="T3" s="540">
        <v>0.5</v>
      </c>
      <c r="U3" s="539">
        <v>0.6</v>
      </c>
      <c r="V3" s="540">
        <v>0.7</v>
      </c>
      <c r="W3" s="539">
        <v>0.8</v>
      </c>
      <c r="X3" s="540">
        <v>0.9</v>
      </c>
      <c r="Y3" s="539">
        <v>1</v>
      </c>
      <c r="AA3" s="541" t="s">
        <v>13</v>
      </c>
      <c r="AB3" s="542">
        <v>0</v>
      </c>
      <c r="AC3" s="483">
        <v>0.1</v>
      </c>
      <c r="AD3" s="543">
        <v>0.2</v>
      </c>
      <c r="AE3" s="483">
        <v>0.3</v>
      </c>
      <c r="AF3" s="543">
        <v>0.4</v>
      </c>
      <c r="AG3" s="483">
        <v>0.5</v>
      </c>
      <c r="AH3" s="543">
        <v>0.6</v>
      </c>
      <c r="AI3" s="483">
        <v>0.7</v>
      </c>
      <c r="AJ3" s="543">
        <v>0.8</v>
      </c>
      <c r="AK3" s="483">
        <v>0.9</v>
      </c>
      <c r="AL3" s="543">
        <v>1</v>
      </c>
      <c r="AN3" s="541" t="s">
        <v>164</v>
      </c>
      <c r="AO3" s="544"/>
      <c r="AP3" s="545"/>
      <c r="AQ3" s="545"/>
      <c r="AR3" s="545"/>
      <c r="AS3" s="545"/>
      <c r="AT3" s="545"/>
      <c r="AU3" s="545"/>
      <c r="AV3" s="545"/>
      <c r="AW3" s="545"/>
      <c r="AX3" s="545"/>
      <c r="AY3" s="546"/>
      <c r="BA3" s="541" t="s">
        <v>13</v>
      </c>
      <c r="BB3" s="544">
        <v>0</v>
      </c>
      <c r="BC3" s="545">
        <v>0.1</v>
      </c>
      <c r="BD3" s="545">
        <v>0.2</v>
      </c>
      <c r="BE3" s="545">
        <v>0.3</v>
      </c>
      <c r="BF3" s="545">
        <v>0.4</v>
      </c>
      <c r="BG3" s="545">
        <v>0.5</v>
      </c>
      <c r="BH3" s="545">
        <v>0.6</v>
      </c>
      <c r="BI3" s="545">
        <v>0.7</v>
      </c>
      <c r="BJ3" s="545">
        <v>0.8</v>
      </c>
      <c r="BK3" s="545">
        <v>0.9</v>
      </c>
      <c r="BL3" s="546">
        <v>1</v>
      </c>
      <c r="BN3" s="541" t="s">
        <v>164</v>
      </c>
      <c r="BO3" s="544">
        <v>0</v>
      </c>
      <c r="BP3" s="545">
        <v>0.1</v>
      </c>
      <c r="BQ3" s="545">
        <v>0.2</v>
      </c>
      <c r="BR3" s="545">
        <v>0.3</v>
      </c>
      <c r="BS3" s="545">
        <v>0.4</v>
      </c>
      <c r="BT3" s="545">
        <v>0.5</v>
      </c>
      <c r="BU3" s="545">
        <v>0.6</v>
      </c>
      <c r="BV3" s="545">
        <v>0.7</v>
      </c>
      <c r="BW3" s="545">
        <v>0.8</v>
      </c>
      <c r="BX3" s="545">
        <v>0.9</v>
      </c>
      <c r="BY3" s="546">
        <v>1</v>
      </c>
      <c r="BZ3" s="547"/>
      <c r="CA3" s="548" t="s">
        <v>156</v>
      </c>
      <c r="CB3" s="549">
        <f>(MAX(Knoten!$C$3:$C$42)+MIN(Knoten!$C$3:$C$42))/2</f>
        <v>5</v>
      </c>
      <c r="CC3" s="550">
        <f>(MAX(Knoten!$C$3:$C$42)-MIN(Knoten!$C$3:$C$42))/2</f>
        <v>5</v>
      </c>
      <c r="CD3" s="551"/>
      <c r="CE3" s="548" t="s">
        <v>156</v>
      </c>
      <c r="CF3" s="549">
        <f>PlotData!$BI$1</f>
        <v>5.8485281374238571</v>
      </c>
      <c r="CG3" s="550"/>
    </row>
    <row r="4" spans="1:85" x14ac:dyDescent="0.25">
      <c r="A4" s="552">
        <v>1</v>
      </c>
      <c r="B4" s="502">
        <v>0</v>
      </c>
      <c r="C4" s="553">
        <v>0</v>
      </c>
      <c r="D4" s="553">
        <v>0</v>
      </c>
      <c r="E4" s="553">
        <v>0</v>
      </c>
      <c r="F4" s="553">
        <v>0</v>
      </c>
      <c r="G4" s="553">
        <v>0</v>
      </c>
      <c r="H4" s="553">
        <v>0</v>
      </c>
      <c r="I4" s="553">
        <v>0</v>
      </c>
      <c r="J4" s="553">
        <v>0</v>
      </c>
      <c r="K4" s="553">
        <v>0</v>
      </c>
      <c r="L4" s="554">
        <v>0</v>
      </c>
      <c r="N4" s="552">
        <v>1</v>
      </c>
      <c r="O4" s="502">
        <v>10</v>
      </c>
      <c r="P4" s="553">
        <v>9</v>
      </c>
      <c r="Q4" s="553">
        <v>8</v>
      </c>
      <c r="R4" s="553">
        <v>7</v>
      </c>
      <c r="S4" s="553">
        <v>6</v>
      </c>
      <c r="T4" s="553">
        <v>5</v>
      </c>
      <c r="U4" s="553">
        <v>4</v>
      </c>
      <c r="V4" s="553">
        <v>3</v>
      </c>
      <c r="W4" s="553">
        <v>2</v>
      </c>
      <c r="X4" s="553">
        <v>1</v>
      </c>
      <c r="Y4" s="503">
        <v>0</v>
      </c>
      <c r="AA4" s="555">
        <v>1</v>
      </c>
      <c r="AB4" s="502">
        <f xml:space="preserve"> 0 + ((1 - 0)*0 + 0*0)</f>
        <v>0</v>
      </c>
      <c r="AC4" s="553">
        <f xml:space="preserve"> 0.0168106672145526 + ((1 - 0.1)*0 + 0.1*0)</f>
        <v>1.6810667214552599E-2</v>
      </c>
      <c r="AD4" s="553">
        <f xml:space="preserve"> 0.0643318572061648 + ((1 - 0.2)*0 + 0.2*0)</f>
        <v>6.43318572061648E-2</v>
      </c>
      <c r="AE4" s="553">
        <f xml:space="preserve"> 0.138197352496768 + ((1 - 0.3)*0 + 0.3*0)</f>
        <v>0.13819735249676801</v>
      </c>
      <c r="AF4" s="553">
        <f xml:space="preserve"> 0.234040935608293 + ((1 - 0.4)*0 + 0.4*0)</f>
        <v>0.234040935608293</v>
      </c>
      <c r="AG4" s="553">
        <f xml:space="preserve"> 0.347496389062672 + ((1 - 0.5)*0 + 0.5*0)</f>
        <v>0.347496389062672</v>
      </c>
      <c r="AH4" s="553">
        <f xml:space="preserve"> 0.474197495381836 + ((1 - 0.6)*0 + 0.6*0)</f>
        <v>0.47419749538183598</v>
      </c>
      <c r="AI4" s="553">
        <f xml:space="preserve"> 0.609778037087716 + ((1 - 0.7)*0 + 0.7*0)</f>
        <v>0.60977803708771605</v>
      </c>
      <c r="AJ4" s="553">
        <f xml:space="preserve"> 0.749871796702244 + ((1 - 0.8000001)*0 + 0.8000001*0)</f>
        <v>0.74987179670224402</v>
      </c>
      <c r="AK4" s="553">
        <f xml:space="preserve"> 0.890112556747352 + ((1 - 0.9000001)*0 + 0.9000001*0)</f>
        <v>0.89011255674735201</v>
      </c>
      <c r="AL4" s="554">
        <f xml:space="preserve"> 1.02613409974497 + ((1 - 1)*0 + 1*0)</f>
        <v>1.0261340997449699</v>
      </c>
      <c r="AN4" s="555">
        <v>1</v>
      </c>
      <c r="AO4" s="502">
        <f xml:space="preserve"> 0 + ((1 - 0)*0 + 0*0)</f>
        <v>0</v>
      </c>
      <c r="AP4" s="553">
        <f xml:space="preserve"> 0 + ((1 - 0.1)*0 + 0.1*0)</f>
        <v>0</v>
      </c>
      <c r="AQ4" s="553">
        <f xml:space="preserve"> 0 + ((1 - 0.2)*0 + 0.2*0)</f>
        <v>0</v>
      </c>
      <c r="AR4" s="553">
        <f xml:space="preserve"> 0 + ((1 - 0.3)*0 + 0.3*0)</f>
        <v>0</v>
      </c>
      <c r="AS4" s="553">
        <f xml:space="preserve"> 0 + ((1 - 0.4)*0 + 0.4*0)</f>
        <v>0</v>
      </c>
      <c r="AT4" s="553">
        <f xml:space="preserve"> 0 + ((1 - 0.5)*0 + 0.5*0)</f>
        <v>0</v>
      </c>
      <c r="AU4" s="553">
        <f xml:space="preserve"> 0 + ((1 - 0.6)*0 + 0.6*0)</f>
        <v>0</v>
      </c>
      <c r="AV4" s="553">
        <f xml:space="preserve"> 0 + ((1 - 0.7)*0 + 0.7*0)</f>
        <v>0</v>
      </c>
      <c r="AW4" s="553">
        <f xml:space="preserve"> 0 + ((1 - 0.8000001)*0 + 0.8000001*0)</f>
        <v>0</v>
      </c>
      <c r="AX4" s="553">
        <f xml:space="preserve"> 0 + ((1 - 0.9000001)*0 + 0.9000001*0)</f>
        <v>0</v>
      </c>
      <c r="AY4" s="503">
        <f xml:space="preserve"> 0 + ((1 - 1)*0 + 1*0)</f>
        <v>0</v>
      </c>
      <c r="BA4" s="556">
        <v>1</v>
      </c>
      <c r="BB4" s="502">
        <f>IF(ISNUMBER(System!$C4),PlotData!B4+ $BF$1*AB4,$CB$3)</f>
        <v>0</v>
      </c>
      <c r="BC4" s="553">
        <f>IF(ISNUMBER(System!$C4),PlotData!C4+ $BF$1*AC4,$CB$3)</f>
        <v>2.7802066306853647E-2</v>
      </c>
      <c r="BD4" s="553">
        <f>IF(ISNUMBER(System!$C4),PlotData!D4+ $BF$1*AD4,$CB$3)</f>
        <v>0.10639426364591414</v>
      </c>
      <c r="BE4" s="553">
        <f>IF(ISNUMBER(System!$C4),PlotData!E4+ $BF$1*AE4,$CB$3)</f>
        <v>0.2285555896449305</v>
      </c>
      <c r="BF4" s="553">
        <f>IF(ISNUMBER(System!$C4),PlotData!F4+ $BF$1*AF4,$CB$3)</f>
        <v>0.3870650419316507</v>
      </c>
      <c r="BG4" s="553">
        <f>IF(ISNUMBER(System!$C4),PlotData!G4+ $BF$1*AG4,$CB$3)</f>
        <v>0.57470161813382503</v>
      </c>
      <c r="BH4" s="553">
        <f>IF(ISNUMBER(System!$C4),PlotData!H4+ $BF$1*AH4,$CB$3)</f>
        <v>0.78424431587920185</v>
      </c>
      <c r="BI4" s="553">
        <f>IF(ISNUMBER(System!$C4),PlotData!I4+ $BF$1*AI4,$CB$3)</f>
        <v>1.0084721327955295</v>
      </c>
      <c r="BJ4" s="553">
        <f>IF(ISNUMBER(System!$C4),PlotData!J4+ $BF$1*AJ4,$CB$3)</f>
        <v>1.240164066510558</v>
      </c>
      <c r="BK4" s="553">
        <f>IF(ISNUMBER(System!$C4),PlotData!K4+ $BF$1*AK4,$CB$3)</f>
        <v>1.4720991146520372</v>
      </c>
      <c r="BL4" s="554">
        <f>IF(ISNUMBER(System!$C4),PlotData!L4+ $BF$1*AL4,$CB$3)</f>
        <v>1.6970562748477138</v>
      </c>
      <c r="BN4" s="556">
        <v>1</v>
      </c>
      <c r="BO4" s="502">
        <f>IF(ISNUMBER(System!$C4),O4+ $BF$1*AO4,$CB$4)</f>
        <v>10</v>
      </c>
      <c r="BP4" s="553">
        <f>IF(ISNUMBER(System!$C4),P4+ $BF$1*AP4,$CB$4)</f>
        <v>9</v>
      </c>
      <c r="BQ4" s="553">
        <f>IF(ISNUMBER(System!$C4),Q4+ $BF$1*AQ4,$CB$4)</f>
        <v>8</v>
      </c>
      <c r="BR4" s="553">
        <f>IF(ISNUMBER(System!$C4),R4+ $BF$1*AR4,$CB$4)</f>
        <v>7</v>
      </c>
      <c r="BS4" s="553">
        <f>IF(ISNUMBER(System!$C4),S4+ $BF$1*AS4,$CB$4)</f>
        <v>6</v>
      </c>
      <c r="BT4" s="553">
        <f>IF(ISNUMBER(System!$C4),T4+ $BF$1*AT4,$CB$4)</f>
        <v>5</v>
      </c>
      <c r="BU4" s="553">
        <f>IF(ISNUMBER(System!$C4),U4+ $BF$1*AU4,$CB$4)</f>
        <v>4</v>
      </c>
      <c r="BV4" s="553">
        <f>IF(ISNUMBER(System!$C4),V4+ $BF$1*AV4,$CB$4)</f>
        <v>3</v>
      </c>
      <c r="BW4" s="553">
        <f>IF(ISNUMBER(System!$C4),W4+ $BF$1*AW4,$CB$4)</f>
        <v>2</v>
      </c>
      <c r="BX4" s="553">
        <f>IF(ISNUMBER(System!$C4),X4+ $BF$1*AX4,$CB$4)</f>
        <v>1</v>
      </c>
      <c r="BY4" s="503">
        <f>IF(ISNUMBER(System!$C4),Y4+ $BF$1*AY4,$CB$4)</f>
        <v>0</v>
      </c>
      <c r="BZ4" s="462"/>
      <c r="CA4" s="557" t="s">
        <v>165</v>
      </c>
      <c r="CB4" s="558">
        <f>(MAX(Knoten!$D$3:$D$42)+MIN(Knoten!$D$3:$D$42))/2</f>
        <v>5</v>
      </c>
      <c r="CC4" s="559">
        <f>(MAX(Knoten!$D$3:$D$42)-MIN(Knoten!$D$3:$D$42))/2</f>
        <v>5</v>
      </c>
      <c r="CD4" s="551"/>
      <c r="CE4" s="557" t="s">
        <v>165</v>
      </c>
      <c r="CF4" s="558">
        <f>PlotData!$BR$1</f>
        <v>5</v>
      </c>
      <c r="CG4" s="559"/>
    </row>
    <row r="5" spans="1:85" x14ac:dyDescent="0.25">
      <c r="A5" s="560">
        <v>2</v>
      </c>
      <c r="B5" s="561">
        <v>0</v>
      </c>
      <c r="C5" s="527">
        <v>1</v>
      </c>
      <c r="D5" s="527">
        <v>2</v>
      </c>
      <c r="E5" s="527">
        <v>3</v>
      </c>
      <c r="F5" s="527">
        <v>4</v>
      </c>
      <c r="G5" s="527">
        <v>5</v>
      </c>
      <c r="H5" s="527">
        <v>6</v>
      </c>
      <c r="I5" s="527">
        <v>7</v>
      </c>
      <c r="J5" s="527">
        <v>8</v>
      </c>
      <c r="K5" s="527">
        <v>9</v>
      </c>
      <c r="L5" s="562">
        <v>10</v>
      </c>
      <c r="N5" s="560">
        <v>2</v>
      </c>
      <c r="O5" s="561">
        <v>0</v>
      </c>
      <c r="P5" s="527">
        <v>0</v>
      </c>
      <c r="Q5" s="527">
        <v>0</v>
      </c>
      <c r="R5" s="527">
        <v>0</v>
      </c>
      <c r="S5" s="527">
        <v>0</v>
      </c>
      <c r="T5" s="527">
        <v>0</v>
      </c>
      <c r="U5" s="527">
        <v>0</v>
      </c>
      <c r="V5" s="527">
        <v>0</v>
      </c>
      <c r="W5" s="527">
        <v>0</v>
      </c>
      <c r="X5" s="527">
        <v>0</v>
      </c>
      <c r="Y5" s="562">
        <v>0</v>
      </c>
      <c r="AA5" s="563">
        <v>2</v>
      </c>
      <c r="AB5" s="561">
        <f xml:space="preserve"> 1.02613409974497 + ((1 - 0)*0 + 0*0)</f>
        <v>1.0261340997449699</v>
      </c>
      <c r="AC5" s="527">
        <f xml:space="preserve"> 1.02613409974497 + ((1 - 0.1)*0 + 0.1*0)</f>
        <v>1.0261340997449699</v>
      </c>
      <c r="AD5" s="527">
        <f xml:space="preserve"> 1.02613409974497 + ((1 - 0.2)*0 + 0.2*0)</f>
        <v>1.0261340997449699</v>
      </c>
      <c r="AE5" s="527">
        <f xml:space="preserve"> 1.02613409974497 + ((1 - 0.3)*0 + 0.3*0)</f>
        <v>1.0261340997449699</v>
      </c>
      <c r="AF5" s="527">
        <f xml:space="preserve"> 1.02613409974497 + ((1 - 0.4)*0 + 0.4*0)</f>
        <v>1.0261340997449699</v>
      </c>
      <c r="AG5" s="527">
        <f xml:space="preserve"> 1.02613409974497 + ((1 - 0.5)*0 + 0.5*0)</f>
        <v>1.0261340997449699</v>
      </c>
      <c r="AH5" s="527">
        <f xml:space="preserve"> 1.02613409974497 + ((1 - 0.6)*0 + 0.6*0)</f>
        <v>1.0261340997449699</v>
      </c>
      <c r="AI5" s="527">
        <f xml:space="preserve"> 1.02613409974497 + ((1 - 0.7)*0 + 0.7*0)</f>
        <v>1.0261340997449699</v>
      </c>
      <c r="AJ5" s="527">
        <f xml:space="preserve"> 1.02613409974497 + ((1 - 0.8000001)*0 + 0.8000001*0)</f>
        <v>1.0261340997449699</v>
      </c>
      <c r="AK5" s="527">
        <f xml:space="preserve"> 1.02613409974497 + ((1 - 0.9000001)*0 + 0.9000001*0)</f>
        <v>1.0261340997449699</v>
      </c>
      <c r="AL5" s="562">
        <f xml:space="preserve"> 1.02613409974497 + ((1 - 1)*0 + 1*0)</f>
        <v>1.0261340997449699</v>
      </c>
      <c r="AN5" s="563">
        <v>2</v>
      </c>
      <c r="AO5" s="561">
        <f xml:space="preserve"> 0 + ((1 - 0)*0 + 0*0)</f>
        <v>0</v>
      </c>
      <c r="AP5" s="527">
        <f xml:space="preserve"> 0.125750331993912 + ((1 - 0.1)*0 + 0.1*0)</f>
        <v>0.125750331993912</v>
      </c>
      <c r="AQ5" s="527">
        <f xml:space="preserve"> 0.232007242522746 + ((1 - 0.2)*0 + 0.2*0)</f>
        <v>0.23200724252274599</v>
      </c>
      <c r="AR5" s="527">
        <f xml:space="preserve"> 0.311434903636413 + ((1 - 0.3)*0 + 0.3*0)</f>
        <v>0.31143490363641302</v>
      </c>
      <c r="AS5" s="527">
        <f xml:space="preserve"> 0.359078439765777 + ((1 - 0.4)*0 + 0.4*0)</f>
        <v>0.35907843976577702</v>
      </c>
      <c r="AT5" s="527">
        <f xml:space="preserve"> 0.372363927722656 + ((1 - 0.5)*0 + 0.5*0)</f>
        <v>0.37236392772265597</v>
      </c>
      <c r="AU5" s="527">
        <f xml:space="preserve"> 0.351098396699817 + ((1 - 0.6)*0 + 0.6*0)</f>
        <v>0.35109839669981702</v>
      </c>
      <c r="AV5" s="527">
        <f xml:space="preserve"> 0.297469828270983 + ((1 - 0.7)*0 + 0.7*0)</f>
        <v>0.29746982827098301</v>
      </c>
      <c r="AW5" s="527">
        <f xml:space="preserve"> 0.216047156390825 + ((1 - 0.8000001)*0 + 0.8000001*0)</f>
        <v>0.216047156390825</v>
      </c>
      <c r="AX5" s="527">
        <f xml:space="preserve"> 0.113780267394972 + ((1 - 0.9000001)*0 + 0.9000001*0)</f>
        <v>0.113780267394972</v>
      </c>
      <c r="AY5" s="562">
        <f xml:space="preserve"> 1.28598730472329E-16 + ((1 - 1)*0 + 1*0)</f>
        <v>1.28598730472329E-16</v>
      </c>
      <c r="BA5" s="564">
        <v>2</v>
      </c>
      <c r="BB5" s="561">
        <f>IF(ISNUMBER(System!$C5),PlotData!B5+ $BF$1*AB5,$CB$3)</f>
        <v>1.6970562748477138</v>
      </c>
      <c r="BC5" s="527">
        <f>IF(ISNUMBER(System!$C5),PlotData!C5+ $BF$1*AC5,$CB$3)</f>
        <v>2.6970562748477138</v>
      </c>
      <c r="BD5" s="527">
        <f>IF(ISNUMBER(System!$C5),PlotData!D5+ $BF$1*AD5,$CB$3)</f>
        <v>3.6970562748477138</v>
      </c>
      <c r="BE5" s="527">
        <f>IF(ISNUMBER(System!$C5),PlotData!E5+ $BF$1*AE5,$CB$3)</f>
        <v>4.6970562748477143</v>
      </c>
      <c r="BF5" s="527">
        <f>IF(ISNUMBER(System!$C5),PlotData!F5+ $BF$1*AF5,$CB$3)</f>
        <v>5.6970562748477143</v>
      </c>
      <c r="BG5" s="527">
        <f>IF(ISNUMBER(System!$C5),PlotData!G5+ $BF$1*AG5,$CB$3)</f>
        <v>6.6970562748477143</v>
      </c>
      <c r="BH5" s="527">
        <f>IF(ISNUMBER(System!$C5),PlotData!H5+ $BF$1*AH5,$CB$3)</f>
        <v>7.6970562748477143</v>
      </c>
      <c r="BI5" s="527">
        <f>IF(ISNUMBER(System!$C5),PlotData!I5+ $BF$1*AI5,$CB$3)</f>
        <v>8.6970562748477143</v>
      </c>
      <c r="BJ5" s="527">
        <f>IF(ISNUMBER(System!$C5),PlotData!J5+ $BF$1*AJ5,$CB$3)</f>
        <v>9.6970562748477143</v>
      </c>
      <c r="BK5" s="527">
        <f>IF(ISNUMBER(System!$C5),PlotData!K5+ $BF$1*AK5,$CB$3)</f>
        <v>10.697056274847714</v>
      </c>
      <c r="BL5" s="562">
        <f>IF(ISNUMBER(System!$C5),PlotData!L5+ $BF$1*AL5,$CB$3)</f>
        <v>11.697056274847714</v>
      </c>
      <c r="BN5" s="564">
        <v>2</v>
      </c>
      <c r="BO5" s="561">
        <f>IF(ISNUMBER(System!$C5),O5+ $BF$1*AO5,$CB$4)</f>
        <v>0</v>
      </c>
      <c r="BP5" s="527">
        <f>IF(ISNUMBER(System!$C5),P5+ $BF$1*AP5,$CB$4)</f>
        <v>0.20797027408746116</v>
      </c>
      <c r="BQ5" s="527">
        <f>IF(ISNUMBER(System!$C5),Q5+ $BF$1*AQ5,$CB$4)</f>
        <v>0.38370164955164915</v>
      </c>
      <c r="BR5" s="527">
        <f>IF(ISNUMBER(System!$C5),R5+ $BF$1*AR5,$CB$4)</f>
        <v>0.51506187890464228</v>
      </c>
      <c r="BS5" s="527">
        <f>IF(ISNUMBER(System!$C5),S5+ $BF$1*AS5,$CB$4)</f>
        <v>0.59385641654291577</v>
      </c>
      <c r="BT5" s="527">
        <f>IF(ISNUMBER(System!$C5),T5+ $BF$1*AT5,$CB$4)</f>
        <v>0.61582841874734373</v>
      </c>
      <c r="BU5" s="527">
        <f>IF(ISNUMBER(System!$C5),U5+ $BF$1*AU5,$CB$4)</f>
        <v>0.58065874368319093</v>
      </c>
      <c r="BV5" s="527">
        <f>IF(ISNUMBER(System!$C5),V5+ $BF$1*AV5,$CB$4)</f>
        <v>0.49196595140012372</v>
      </c>
      <c r="BW5" s="527">
        <f>IF(ISNUMBER(System!$C5),W5+ $BF$1*AW5,$CB$4)</f>
        <v>0.35730630383219775</v>
      </c>
      <c r="BX5" s="527">
        <f>IF(ISNUMBER(System!$C5),X5+ $BF$1*AX5,$CB$4)</f>
        <v>0.18817376479787384</v>
      </c>
      <c r="BY5" s="562">
        <f>IF(ISNUMBER(System!$C5),Y5+ $BF$1*AY5,$CB$4)</f>
        <v>2.1268105459097004E-16</v>
      </c>
      <c r="CA5" s="557" t="s">
        <v>121</v>
      </c>
      <c r="CB5" s="558">
        <f>SQRT(CC3^2+CC4^2)*CB6</f>
        <v>8.4852813742385695</v>
      </c>
      <c r="CC5" s="565"/>
      <c r="CD5" s="551"/>
      <c r="CE5" s="557" t="s">
        <v>121</v>
      </c>
      <c r="CF5" s="558">
        <f>CF6 * PlotData!$BV$1</f>
        <v>7.6944968239800176</v>
      </c>
      <c r="CG5" s="559"/>
    </row>
    <row r="6" spans="1:85" x14ac:dyDescent="0.25">
      <c r="A6" s="560">
        <v>3</v>
      </c>
      <c r="B6" s="561"/>
      <c r="C6" s="527"/>
      <c r="D6" s="527"/>
      <c r="E6" s="527"/>
      <c r="F6" s="527"/>
      <c r="G6" s="527"/>
      <c r="H6" s="527"/>
      <c r="I6" s="527"/>
      <c r="J6" s="527"/>
      <c r="K6" s="527"/>
      <c r="L6" s="562"/>
      <c r="N6" s="560">
        <v>3</v>
      </c>
      <c r="O6" s="561"/>
      <c r="P6" s="527"/>
      <c r="Q6" s="527"/>
      <c r="R6" s="527"/>
      <c r="S6" s="527"/>
      <c r="T6" s="527"/>
      <c r="U6" s="527"/>
      <c r="V6" s="527"/>
      <c r="W6" s="527"/>
      <c r="X6" s="527"/>
      <c r="Y6" s="562"/>
      <c r="AA6" s="563">
        <v>3</v>
      </c>
      <c r="AB6" s="561"/>
      <c r="AC6" s="527"/>
      <c r="AD6" s="527"/>
      <c r="AE6" s="527"/>
      <c r="AF6" s="527"/>
      <c r="AG6" s="527"/>
      <c r="AH6" s="527"/>
      <c r="AI6" s="527"/>
      <c r="AJ6" s="527"/>
      <c r="AK6" s="527"/>
      <c r="AL6" s="562"/>
      <c r="AN6" s="563">
        <v>3</v>
      </c>
      <c r="AO6" s="561"/>
      <c r="AP6" s="527"/>
      <c r="AQ6" s="527"/>
      <c r="AR6" s="527"/>
      <c r="AS6" s="527"/>
      <c r="AT6" s="527"/>
      <c r="AU6" s="527"/>
      <c r="AV6" s="527"/>
      <c r="AW6" s="527"/>
      <c r="AX6" s="527"/>
      <c r="AY6" s="562"/>
      <c r="BA6" s="564">
        <v>3</v>
      </c>
      <c r="BB6" s="561">
        <f>IF(ISNUMBER(System!$C6),PlotData!B6+ $BF$1*AB6,$CB$3)</f>
        <v>5</v>
      </c>
      <c r="BC6" s="527">
        <f>IF(ISNUMBER(System!$C6),PlotData!C6+ $BF$1*AC6,$CB$3)</f>
        <v>5</v>
      </c>
      <c r="BD6" s="527">
        <f>IF(ISNUMBER(System!$C6),PlotData!D6+ $BF$1*AD6,$CB$3)</f>
        <v>5</v>
      </c>
      <c r="BE6" s="527">
        <f>IF(ISNUMBER(System!$C6),PlotData!E6+ $BF$1*AE6,$CB$3)</f>
        <v>5</v>
      </c>
      <c r="BF6" s="527">
        <f>IF(ISNUMBER(System!$C6),PlotData!F6+ $BF$1*AF6,$CB$3)</f>
        <v>5</v>
      </c>
      <c r="BG6" s="527">
        <f>IF(ISNUMBER(System!$C6),PlotData!G6+ $BF$1*AG6,$CB$3)</f>
        <v>5</v>
      </c>
      <c r="BH6" s="527">
        <f>IF(ISNUMBER(System!$C6),PlotData!H6+ $BF$1*AH6,$CB$3)</f>
        <v>5</v>
      </c>
      <c r="BI6" s="527">
        <f>IF(ISNUMBER(System!$C6),PlotData!I6+ $BF$1*AI6,$CB$3)</f>
        <v>5</v>
      </c>
      <c r="BJ6" s="527">
        <f>IF(ISNUMBER(System!$C6),PlotData!J6+ $BF$1*AJ6,$CB$3)</f>
        <v>5</v>
      </c>
      <c r="BK6" s="527">
        <f>IF(ISNUMBER(System!$C6),PlotData!K6+ $BF$1*AK6,$CB$3)</f>
        <v>5</v>
      </c>
      <c r="BL6" s="562">
        <f>IF(ISNUMBER(System!$C6),PlotData!L6+ $BF$1*AL6,$CB$3)</f>
        <v>5</v>
      </c>
      <c r="BN6" s="564">
        <v>3</v>
      </c>
      <c r="BO6" s="561">
        <f>IF(ISNUMBER(System!$C6),O6+ $BF$1*AO6,$CB$4)</f>
        <v>5</v>
      </c>
      <c r="BP6" s="527">
        <f>IF(ISNUMBER(System!$C6),P6+ $BF$1*AP6,$CB$4)</f>
        <v>5</v>
      </c>
      <c r="BQ6" s="527">
        <f>IF(ISNUMBER(System!$C6),Q6+ $BF$1*AQ6,$CB$4)</f>
        <v>5</v>
      </c>
      <c r="BR6" s="527">
        <f>IF(ISNUMBER(System!$C6),R6+ $BF$1*AR6,$CB$4)</f>
        <v>5</v>
      </c>
      <c r="BS6" s="527">
        <f>IF(ISNUMBER(System!$C6),S6+ $BF$1*AS6,$CB$4)</f>
        <v>5</v>
      </c>
      <c r="BT6" s="527">
        <f>IF(ISNUMBER(System!$C6),T6+ $BF$1*AT6,$CB$4)</f>
        <v>5</v>
      </c>
      <c r="BU6" s="527">
        <f>IF(ISNUMBER(System!$C6),U6+ $BF$1*AU6,$CB$4)</f>
        <v>5</v>
      </c>
      <c r="BV6" s="527">
        <f>IF(ISNUMBER(System!$C6),V6+ $BF$1*AV6,$CB$4)</f>
        <v>5</v>
      </c>
      <c r="BW6" s="527">
        <f>IF(ISNUMBER(System!$C6),W6+ $BF$1*AW6,$CB$4)</f>
        <v>5</v>
      </c>
      <c r="BX6" s="527">
        <f>IF(ISNUMBER(System!$C6),X6+ $BF$1*AX6,$CB$4)</f>
        <v>5</v>
      </c>
      <c r="BY6" s="562">
        <f>IF(ISNUMBER(System!$C6),Y6+ $BF$1*AY6,$CB$4)</f>
        <v>5</v>
      </c>
      <c r="CA6" s="557" t="s">
        <v>166</v>
      </c>
      <c r="CB6" s="558">
        <v>1.2</v>
      </c>
      <c r="CC6" s="559"/>
      <c r="CD6" s="551"/>
      <c r="CE6" s="557" t="s">
        <v>166</v>
      </c>
      <c r="CF6" s="558">
        <v>1</v>
      </c>
      <c r="CG6" s="559"/>
    </row>
    <row r="7" spans="1:85" x14ac:dyDescent="0.25">
      <c r="A7" s="560">
        <v>4</v>
      </c>
      <c r="B7" s="561"/>
      <c r="C7" s="527"/>
      <c r="D7" s="527"/>
      <c r="E7" s="527"/>
      <c r="F7" s="527"/>
      <c r="G7" s="527"/>
      <c r="H7" s="527"/>
      <c r="I7" s="527"/>
      <c r="J7" s="527"/>
      <c r="K7" s="527"/>
      <c r="L7" s="562"/>
      <c r="N7" s="560">
        <v>4</v>
      </c>
      <c r="O7" s="561"/>
      <c r="P7" s="527"/>
      <c r="Q7" s="527"/>
      <c r="R7" s="527"/>
      <c r="S7" s="527"/>
      <c r="T7" s="527"/>
      <c r="U7" s="527"/>
      <c r="V7" s="527"/>
      <c r="W7" s="527"/>
      <c r="X7" s="527"/>
      <c r="Y7" s="562"/>
      <c r="AA7" s="563">
        <v>4</v>
      </c>
      <c r="AB7" s="561"/>
      <c r="AC7" s="527"/>
      <c r="AD7" s="527"/>
      <c r="AE7" s="527"/>
      <c r="AF7" s="527"/>
      <c r="AG7" s="527"/>
      <c r="AH7" s="527"/>
      <c r="AI7" s="527"/>
      <c r="AJ7" s="527"/>
      <c r="AK7" s="527"/>
      <c r="AL7" s="562"/>
      <c r="AN7" s="563">
        <v>4</v>
      </c>
      <c r="AO7" s="561"/>
      <c r="AP7" s="527"/>
      <c r="AQ7" s="527"/>
      <c r="AR7" s="527"/>
      <c r="AS7" s="527"/>
      <c r="AT7" s="527"/>
      <c r="AU7" s="527"/>
      <c r="AV7" s="527"/>
      <c r="AW7" s="527"/>
      <c r="AX7" s="527"/>
      <c r="AY7" s="562"/>
      <c r="BA7" s="564">
        <v>4</v>
      </c>
      <c r="BB7" s="561">
        <f>IF(ISNUMBER(System!$C7),PlotData!B7+ $BF$1*AB7,$CB$3)</f>
        <v>5</v>
      </c>
      <c r="BC7" s="527">
        <f>IF(ISNUMBER(System!$C7),PlotData!C7+ $BF$1*AC7,$CB$3)</f>
        <v>5</v>
      </c>
      <c r="BD7" s="527">
        <f>IF(ISNUMBER(System!$C7),PlotData!D7+ $BF$1*AD7,$CB$3)</f>
        <v>5</v>
      </c>
      <c r="BE7" s="527">
        <f>IF(ISNUMBER(System!$C7),PlotData!E7+ $BF$1*AE7,$CB$3)</f>
        <v>5</v>
      </c>
      <c r="BF7" s="527">
        <f>IF(ISNUMBER(System!$C7),PlotData!F7+ $BF$1*AF7,$CB$3)</f>
        <v>5</v>
      </c>
      <c r="BG7" s="527">
        <f>IF(ISNUMBER(System!$C7),PlotData!G7+ $BF$1*AG7,$CB$3)</f>
        <v>5</v>
      </c>
      <c r="BH7" s="527">
        <f>IF(ISNUMBER(System!$C7),PlotData!H7+ $BF$1*AH7,$CB$3)</f>
        <v>5</v>
      </c>
      <c r="BI7" s="527">
        <f>IF(ISNUMBER(System!$C7),PlotData!I7+ $BF$1*AI7,$CB$3)</f>
        <v>5</v>
      </c>
      <c r="BJ7" s="527">
        <f>IF(ISNUMBER(System!$C7),PlotData!J7+ $BF$1*AJ7,$CB$3)</f>
        <v>5</v>
      </c>
      <c r="BK7" s="527">
        <f>IF(ISNUMBER(System!$C7),PlotData!K7+ $BF$1*AK7,$CB$3)</f>
        <v>5</v>
      </c>
      <c r="BL7" s="562">
        <f>IF(ISNUMBER(System!$C7),PlotData!L7+ $BF$1*AL7,$CB$3)</f>
        <v>5</v>
      </c>
      <c r="BN7" s="564">
        <v>4</v>
      </c>
      <c r="BO7" s="561">
        <f>IF(ISNUMBER(System!$C7),O7+ $BF$1*AO7,$CB$4)</f>
        <v>5</v>
      </c>
      <c r="BP7" s="527">
        <f>IF(ISNUMBER(System!$C7),P7+ $BF$1*AP7,$CB$4)</f>
        <v>5</v>
      </c>
      <c r="BQ7" s="527">
        <f>IF(ISNUMBER(System!$C7),Q7+ $BF$1*AQ7,$CB$4)</f>
        <v>5</v>
      </c>
      <c r="BR7" s="527">
        <f>IF(ISNUMBER(System!$C7),R7+ $BF$1*AR7,$CB$4)</f>
        <v>5</v>
      </c>
      <c r="BS7" s="527">
        <f>IF(ISNUMBER(System!$C7),S7+ $BF$1*AS7,$CB$4)</f>
        <v>5</v>
      </c>
      <c r="BT7" s="527">
        <f>IF(ISNUMBER(System!$C7),T7+ $BF$1*AT7,$CB$4)</f>
        <v>5</v>
      </c>
      <c r="BU7" s="527">
        <f>IF(ISNUMBER(System!$C7),U7+ $BF$1*AU7,$CB$4)</f>
        <v>5</v>
      </c>
      <c r="BV7" s="527">
        <f>IF(ISNUMBER(System!$C7),V7+ $BF$1*AV7,$CB$4)</f>
        <v>5</v>
      </c>
      <c r="BW7" s="527">
        <f>IF(ISNUMBER(System!$C7),W7+ $BF$1*AW7,$CB$4)</f>
        <v>5</v>
      </c>
      <c r="BX7" s="527">
        <f>IF(ISNUMBER(System!$C7),X7+ $BF$1*AX7,$CB$4)</f>
        <v>5</v>
      </c>
      <c r="BY7" s="562">
        <f>IF(ISNUMBER(System!$C7),Y7+ $BF$1*AY7,$CB$4)</f>
        <v>5</v>
      </c>
      <c r="CA7" s="557" t="s">
        <v>167</v>
      </c>
      <c r="CB7" s="558">
        <f>CB3-CB5</f>
        <v>-3.4852813742385695</v>
      </c>
      <c r="CC7" s="559">
        <f>CB4+CB5</f>
        <v>13.48528137423857</v>
      </c>
      <c r="CD7" s="551"/>
      <c r="CE7" s="557" t="s">
        <v>167</v>
      </c>
      <c r="CF7" s="558">
        <f>CF3-CF5</f>
        <v>-1.8459686865561604</v>
      </c>
      <c r="CG7" s="559">
        <f>CF4+CF5</f>
        <v>12.694496823980018</v>
      </c>
    </row>
    <row r="8" spans="1:85" x14ac:dyDescent="0.25">
      <c r="A8" s="560">
        <v>5</v>
      </c>
      <c r="B8" s="561"/>
      <c r="C8" s="527"/>
      <c r="D8" s="527"/>
      <c r="E8" s="527"/>
      <c r="F8" s="527"/>
      <c r="G8" s="527"/>
      <c r="H8" s="527"/>
      <c r="I8" s="527"/>
      <c r="J8" s="527"/>
      <c r="K8" s="527"/>
      <c r="L8" s="562"/>
      <c r="N8" s="560">
        <v>5</v>
      </c>
      <c r="O8" s="561"/>
      <c r="P8" s="527"/>
      <c r="Q8" s="527"/>
      <c r="R8" s="527"/>
      <c r="S8" s="527"/>
      <c r="T8" s="527"/>
      <c r="U8" s="527"/>
      <c r="V8" s="527"/>
      <c r="W8" s="527"/>
      <c r="X8" s="527"/>
      <c r="Y8" s="562"/>
      <c r="AA8" s="563">
        <v>5</v>
      </c>
      <c r="AB8" s="561"/>
      <c r="AC8" s="527"/>
      <c r="AD8" s="527"/>
      <c r="AE8" s="527"/>
      <c r="AF8" s="527"/>
      <c r="AG8" s="527"/>
      <c r="AH8" s="527"/>
      <c r="AI8" s="527"/>
      <c r="AJ8" s="527"/>
      <c r="AK8" s="527"/>
      <c r="AL8" s="562"/>
      <c r="AN8" s="563">
        <v>5</v>
      </c>
      <c r="AO8" s="561"/>
      <c r="AP8" s="527"/>
      <c r="AQ8" s="527"/>
      <c r="AR8" s="527"/>
      <c r="AS8" s="527"/>
      <c r="AT8" s="527"/>
      <c r="AU8" s="527"/>
      <c r="AV8" s="527"/>
      <c r="AW8" s="527"/>
      <c r="AX8" s="527"/>
      <c r="AY8" s="562"/>
      <c r="BA8" s="564">
        <v>5</v>
      </c>
      <c r="BB8" s="561">
        <f>IF(ISNUMBER(System!$C8),PlotData!B8+ $BF$1*AB8,$CB$3)</f>
        <v>5</v>
      </c>
      <c r="BC8" s="527">
        <f>IF(ISNUMBER(System!$C8),PlotData!C8+ $BF$1*AC8,$CB$3)</f>
        <v>5</v>
      </c>
      <c r="BD8" s="527">
        <f>IF(ISNUMBER(System!$C8),PlotData!D8+ $BF$1*AD8,$CB$3)</f>
        <v>5</v>
      </c>
      <c r="BE8" s="527">
        <f>IF(ISNUMBER(System!$C8),PlotData!E8+ $BF$1*AE8,$CB$3)</f>
        <v>5</v>
      </c>
      <c r="BF8" s="527">
        <f>IF(ISNUMBER(System!$C8),PlotData!F8+ $BF$1*AF8,$CB$3)</f>
        <v>5</v>
      </c>
      <c r="BG8" s="527">
        <f>IF(ISNUMBER(System!$C8),PlotData!G8+ $BF$1*AG8,$CB$3)</f>
        <v>5</v>
      </c>
      <c r="BH8" s="527">
        <f>IF(ISNUMBER(System!$C8),PlotData!H8+ $BF$1*AH8,$CB$3)</f>
        <v>5</v>
      </c>
      <c r="BI8" s="527">
        <f>IF(ISNUMBER(System!$C8),PlotData!I8+ $BF$1*AI8,$CB$3)</f>
        <v>5</v>
      </c>
      <c r="BJ8" s="527">
        <f>IF(ISNUMBER(System!$C8),PlotData!J8+ $BF$1*AJ8,$CB$3)</f>
        <v>5</v>
      </c>
      <c r="BK8" s="527">
        <f>IF(ISNUMBER(System!$C8),PlotData!K8+ $BF$1*AK8,$CB$3)</f>
        <v>5</v>
      </c>
      <c r="BL8" s="562">
        <f>IF(ISNUMBER(System!$C8),PlotData!L8+ $BF$1*AL8,$CB$3)</f>
        <v>5</v>
      </c>
      <c r="BN8" s="564">
        <v>5</v>
      </c>
      <c r="BO8" s="561">
        <f>IF(ISNUMBER(System!$C8),O8+ $BF$1*AO8,$CB$4)</f>
        <v>5</v>
      </c>
      <c r="BP8" s="527">
        <f>IF(ISNUMBER(System!$C8),P8+ $BF$1*AP8,$CB$4)</f>
        <v>5</v>
      </c>
      <c r="BQ8" s="527">
        <f>IF(ISNUMBER(System!$C8),Q8+ $BF$1*AQ8,$CB$4)</f>
        <v>5</v>
      </c>
      <c r="BR8" s="527">
        <f>IF(ISNUMBER(System!$C8),R8+ $BF$1*AR8,$CB$4)</f>
        <v>5</v>
      </c>
      <c r="BS8" s="527">
        <f>IF(ISNUMBER(System!$C8),S8+ $BF$1*AS8,$CB$4)</f>
        <v>5</v>
      </c>
      <c r="BT8" s="527">
        <f>IF(ISNUMBER(System!$C8),T8+ $BF$1*AT8,$CB$4)</f>
        <v>5</v>
      </c>
      <c r="BU8" s="527">
        <f>IF(ISNUMBER(System!$C8),U8+ $BF$1*AU8,$CB$4)</f>
        <v>5</v>
      </c>
      <c r="BV8" s="527">
        <f>IF(ISNUMBER(System!$C8),V8+ $BF$1*AV8,$CB$4)</f>
        <v>5</v>
      </c>
      <c r="BW8" s="527">
        <f>IF(ISNUMBER(System!$C8),W8+ $BF$1*AW8,$CB$4)</f>
        <v>5</v>
      </c>
      <c r="BX8" s="527">
        <f>IF(ISNUMBER(System!$C8),X8+ $BF$1*AX8,$CB$4)</f>
        <v>5</v>
      </c>
      <c r="BY8" s="562">
        <f>IF(ISNUMBER(System!$C8),Y8+ $BF$1*AY8,$CB$4)</f>
        <v>5</v>
      </c>
      <c r="CA8" s="557" t="s">
        <v>168</v>
      </c>
      <c r="CB8" s="558">
        <f>CB3+CB5</f>
        <v>13.48528137423857</v>
      </c>
      <c r="CC8" s="559">
        <f>CB4+CB5</f>
        <v>13.48528137423857</v>
      </c>
      <c r="CD8" s="551"/>
      <c r="CE8" s="557" t="s">
        <v>168</v>
      </c>
      <c r="CF8" s="558">
        <f>CF3+CF5</f>
        <v>13.543024961403875</v>
      </c>
      <c r="CG8" s="559">
        <f>CF4+CF5</f>
        <v>12.694496823980018</v>
      </c>
    </row>
    <row r="9" spans="1:85" x14ac:dyDescent="0.25">
      <c r="A9" s="560">
        <v>6</v>
      </c>
      <c r="B9" s="561"/>
      <c r="C9" s="527"/>
      <c r="D9" s="527"/>
      <c r="E9" s="527"/>
      <c r="F9" s="527"/>
      <c r="G9" s="527"/>
      <c r="H9" s="527"/>
      <c r="I9" s="527"/>
      <c r="J9" s="527"/>
      <c r="K9" s="527"/>
      <c r="L9" s="562"/>
      <c r="N9" s="560">
        <v>6</v>
      </c>
      <c r="O9" s="561"/>
      <c r="P9" s="527"/>
      <c r="Q9" s="527"/>
      <c r="R9" s="527"/>
      <c r="S9" s="527"/>
      <c r="T9" s="527"/>
      <c r="U9" s="527"/>
      <c r="V9" s="527"/>
      <c r="W9" s="527"/>
      <c r="X9" s="527"/>
      <c r="Y9" s="562"/>
      <c r="AA9" s="563">
        <v>6</v>
      </c>
      <c r="AB9" s="561"/>
      <c r="AC9" s="527"/>
      <c r="AD9" s="527"/>
      <c r="AE9" s="527"/>
      <c r="AF9" s="527"/>
      <c r="AG9" s="527"/>
      <c r="AH9" s="527"/>
      <c r="AI9" s="527"/>
      <c r="AJ9" s="527"/>
      <c r="AK9" s="527"/>
      <c r="AL9" s="562"/>
      <c r="AN9" s="563">
        <v>6</v>
      </c>
      <c r="AO9" s="561"/>
      <c r="AP9" s="527"/>
      <c r="AQ9" s="527"/>
      <c r="AR9" s="527"/>
      <c r="AS9" s="527"/>
      <c r="AT9" s="527"/>
      <c r="AU9" s="527"/>
      <c r="AV9" s="527"/>
      <c r="AW9" s="527"/>
      <c r="AX9" s="527"/>
      <c r="AY9" s="562"/>
      <c r="BA9" s="564">
        <v>6</v>
      </c>
      <c r="BB9" s="561">
        <f>IF(ISNUMBER(System!$C9),PlotData!B9+ $BF$1*AB9,$CB$3)</f>
        <v>5</v>
      </c>
      <c r="BC9" s="527">
        <f>IF(ISNUMBER(System!$C9),PlotData!C9+ $BF$1*AC9,$CB$3)</f>
        <v>5</v>
      </c>
      <c r="BD9" s="527">
        <f>IF(ISNUMBER(System!$C9),PlotData!D9+ $BF$1*AD9,$CB$3)</f>
        <v>5</v>
      </c>
      <c r="BE9" s="527">
        <f>IF(ISNUMBER(System!$C9),PlotData!E9+ $BF$1*AE9,$CB$3)</f>
        <v>5</v>
      </c>
      <c r="BF9" s="527">
        <f>IF(ISNUMBER(System!$C9),PlotData!F9+ $BF$1*AF9,$CB$3)</f>
        <v>5</v>
      </c>
      <c r="BG9" s="527">
        <f>IF(ISNUMBER(System!$C9),PlotData!G9+ $BF$1*AG9,$CB$3)</f>
        <v>5</v>
      </c>
      <c r="BH9" s="527">
        <f>IF(ISNUMBER(System!$C9),PlotData!H9+ $BF$1*AH9,$CB$3)</f>
        <v>5</v>
      </c>
      <c r="BI9" s="527">
        <f>IF(ISNUMBER(System!$C9),PlotData!I9+ $BF$1*AI9,$CB$3)</f>
        <v>5</v>
      </c>
      <c r="BJ9" s="527">
        <f>IF(ISNUMBER(System!$C9),PlotData!J9+ $BF$1*AJ9,$CB$3)</f>
        <v>5</v>
      </c>
      <c r="BK9" s="527">
        <f>IF(ISNUMBER(System!$C9),PlotData!K9+ $BF$1*AK9,$CB$3)</f>
        <v>5</v>
      </c>
      <c r="BL9" s="562">
        <f>IF(ISNUMBER(System!$C9),PlotData!L9+ $BF$1*AL9,$CB$3)</f>
        <v>5</v>
      </c>
      <c r="BN9" s="564">
        <v>6</v>
      </c>
      <c r="BO9" s="561">
        <f>IF(ISNUMBER(System!$C9),O9+ $BF$1*AO9,$CB$4)</f>
        <v>5</v>
      </c>
      <c r="BP9" s="527">
        <f>IF(ISNUMBER(System!$C9),P9+ $BF$1*AP9,$CB$4)</f>
        <v>5</v>
      </c>
      <c r="BQ9" s="527">
        <f>IF(ISNUMBER(System!$C9),Q9+ $BF$1*AQ9,$CB$4)</f>
        <v>5</v>
      </c>
      <c r="BR9" s="527">
        <f>IF(ISNUMBER(System!$C9),R9+ $BF$1*AR9,$CB$4)</f>
        <v>5</v>
      </c>
      <c r="BS9" s="527">
        <f>IF(ISNUMBER(System!$C9),S9+ $BF$1*AS9,$CB$4)</f>
        <v>5</v>
      </c>
      <c r="BT9" s="527">
        <f>IF(ISNUMBER(System!$C9),T9+ $BF$1*AT9,$CB$4)</f>
        <v>5</v>
      </c>
      <c r="BU9" s="527">
        <f>IF(ISNUMBER(System!$C9),U9+ $BF$1*AU9,$CB$4)</f>
        <v>5</v>
      </c>
      <c r="BV9" s="527">
        <f>IF(ISNUMBER(System!$C9),V9+ $BF$1*AV9,$CB$4)</f>
        <v>5</v>
      </c>
      <c r="BW9" s="527">
        <f>IF(ISNUMBER(System!$C9),W9+ $BF$1*AW9,$CB$4)</f>
        <v>5</v>
      </c>
      <c r="BX9" s="527">
        <f>IF(ISNUMBER(System!$C9),X9+ $BF$1*AX9,$CB$4)</f>
        <v>5</v>
      </c>
      <c r="BY9" s="562">
        <f>IF(ISNUMBER(System!$C9),Y9+ $BF$1*AY9,$CB$4)</f>
        <v>5</v>
      </c>
      <c r="CA9" s="557" t="s">
        <v>169</v>
      </c>
      <c r="CB9" s="558">
        <f>CB3+CB5</f>
        <v>13.48528137423857</v>
      </c>
      <c r="CC9" s="559">
        <f>CB4-CB5</f>
        <v>-3.4852813742385695</v>
      </c>
      <c r="CD9" s="551"/>
      <c r="CE9" s="557" t="s">
        <v>169</v>
      </c>
      <c r="CF9" s="558">
        <f>CF3+CF5</f>
        <v>13.543024961403875</v>
      </c>
      <c r="CG9" s="559">
        <f>CF4-CF5</f>
        <v>-2.6944968239800176</v>
      </c>
    </row>
    <row r="10" spans="1:85" ht="13" thickBot="1" x14ac:dyDescent="0.3">
      <c r="A10" s="560">
        <v>7</v>
      </c>
      <c r="B10" s="561"/>
      <c r="C10" s="527"/>
      <c r="D10" s="527"/>
      <c r="E10" s="527"/>
      <c r="F10" s="527"/>
      <c r="G10" s="527"/>
      <c r="H10" s="527"/>
      <c r="I10" s="527"/>
      <c r="J10" s="527"/>
      <c r="K10" s="527"/>
      <c r="L10" s="562"/>
      <c r="N10" s="560">
        <v>7</v>
      </c>
      <c r="O10" s="561"/>
      <c r="P10" s="527"/>
      <c r="Q10" s="527"/>
      <c r="R10" s="527"/>
      <c r="S10" s="527"/>
      <c r="T10" s="527"/>
      <c r="U10" s="527"/>
      <c r="V10" s="527"/>
      <c r="W10" s="527"/>
      <c r="X10" s="527"/>
      <c r="Y10" s="562"/>
      <c r="AA10" s="563">
        <v>7</v>
      </c>
      <c r="AB10" s="561"/>
      <c r="AC10" s="527"/>
      <c r="AD10" s="527"/>
      <c r="AE10" s="527"/>
      <c r="AF10" s="527"/>
      <c r="AG10" s="527"/>
      <c r="AH10" s="527"/>
      <c r="AI10" s="527"/>
      <c r="AJ10" s="527"/>
      <c r="AK10" s="527"/>
      <c r="AL10" s="562"/>
      <c r="AN10" s="563">
        <v>7</v>
      </c>
      <c r="AO10" s="561"/>
      <c r="AP10" s="527"/>
      <c r="AQ10" s="527"/>
      <c r="AR10" s="527"/>
      <c r="AS10" s="527"/>
      <c r="AT10" s="527"/>
      <c r="AU10" s="527"/>
      <c r="AV10" s="527"/>
      <c r="AW10" s="527"/>
      <c r="AX10" s="527"/>
      <c r="AY10" s="562"/>
      <c r="BA10" s="564">
        <v>7</v>
      </c>
      <c r="BB10" s="561">
        <f>IF(ISNUMBER(System!$C10),PlotData!B10+ $BF$1*AB10,$CB$3)</f>
        <v>5</v>
      </c>
      <c r="BC10" s="527">
        <f>IF(ISNUMBER(System!$C10),PlotData!C10+ $BF$1*AC10,$CB$3)</f>
        <v>5</v>
      </c>
      <c r="BD10" s="527">
        <f>IF(ISNUMBER(System!$C10),PlotData!D10+ $BF$1*AD10,$CB$3)</f>
        <v>5</v>
      </c>
      <c r="BE10" s="527">
        <f>IF(ISNUMBER(System!$C10),PlotData!E10+ $BF$1*AE10,$CB$3)</f>
        <v>5</v>
      </c>
      <c r="BF10" s="527">
        <f>IF(ISNUMBER(System!$C10),PlotData!F10+ $BF$1*AF10,$CB$3)</f>
        <v>5</v>
      </c>
      <c r="BG10" s="527">
        <f>IF(ISNUMBER(System!$C10),PlotData!G10+ $BF$1*AG10,$CB$3)</f>
        <v>5</v>
      </c>
      <c r="BH10" s="527">
        <f>IF(ISNUMBER(System!$C10),PlotData!H10+ $BF$1*AH10,$CB$3)</f>
        <v>5</v>
      </c>
      <c r="BI10" s="527">
        <f>IF(ISNUMBER(System!$C10),PlotData!I10+ $BF$1*AI10,$CB$3)</f>
        <v>5</v>
      </c>
      <c r="BJ10" s="527">
        <f>IF(ISNUMBER(System!$C10),PlotData!J10+ $BF$1*AJ10,$CB$3)</f>
        <v>5</v>
      </c>
      <c r="BK10" s="527">
        <f>IF(ISNUMBER(System!$C10),PlotData!K10+ $BF$1*AK10,$CB$3)</f>
        <v>5</v>
      </c>
      <c r="BL10" s="562">
        <f>IF(ISNUMBER(System!$C10),PlotData!L10+ $BF$1*AL10,$CB$3)</f>
        <v>5</v>
      </c>
      <c r="BN10" s="564">
        <v>7</v>
      </c>
      <c r="BO10" s="561">
        <f>IF(ISNUMBER(System!$C10),O10+ $BF$1*AO10,$CB$4)</f>
        <v>5</v>
      </c>
      <c r="BP10" s="527">
        <f>IF(ISNUMBER(System!$C10),P10+ $BF$1*AP10,$CB$4)</f>
        <v>5</v>
      </c>
      <c r="BQ10" s="527">
        <f>IF(ISNUMBER(System!$C10),Q10+ $BF$1*AQ10,$CB$4)</f>
        <v>5</v>
      </c>
      <c r="BR10" s="527">
        <f>IF(ISNUMBER(System!$C10),R10+ $BF$1*AR10,$CB$4)</f>
        <v>5</v>
      </c>
      <c r="BS10" s="527">
        <f>IF(ISNUMBER(System!$C10),S10+ $BF$1*AS10,$CB$4)</f>
        <v>5</v>
      </c>
      <c r="BT10" s="527">
        <f>IF(ISNUMBER(System!$C10),T10+ $BF$1*AT10,$CB$4)</f>
        <v>5</v>
      </c>
      <c r="BU10" s="527">
        <f>IF(ISNUMBER(System!$C10),U10+ $BF$1*AU10,$CB$4)</f>
        <v>5</v>
      </c>
      <c r="BV10" s="527">
        <f>IF(ISNUMBER(System!$C10),V10+ $BF$1*AV10,$CB$4)</f>
        <v>5</v>
      </c>
      <c r="BW10" s="527">
        <f>IF(ISNUMBER(System!$C10),W10+ $BF$1*AW10,$CB$4)</f>
        <v>5</v>
      </c>
      <c r="BX10" s="527">
        <f>IF(ISNUMBER(System!$C10),X10+ $BF$1*AX10,$CB$4)</f>
        <v>5</v>
      </c>
      <c r="BY10" s="562">
        <f>IF(ISNUMBER(System!$C10),Y10+ $BF$1*AY10,$CB$4)</f>
        <v>5</v>
      </c>
      <c r="CA10" s="566" t="s">
        <v>170</v>
      </c>
      <c r="CB10" s="567">
        <f>CB3-CB5</f>
        <v>-3.4852813742385695</v>
      </c>
      <c r="CC10" s="568">
        <f>CB4-CB5</f>
        <v>-3.4852813742385695</v>
      </c>
      <c r="CD10" s="569"/>
      <c r="CE10" s="566" t="s">
        <v>170</v>
      </c>
      <c r="CF10" s="567">
        <f>CF3-CF5</f>
        <v>-1.8459686865561604</v>
      </c>
      <c r="CG10" s="568">
        <f>CF4-CF5</f>
        <v>-2.6944968239800176</v>
      </c>
    </row>
    <row r="11" spans="1:85" x14ac:dyDescent="0.25">
      <c r="A11" s="560">
        <v>8</v>
      </c>
      <c r="B11" s="561"/>
      <c r="C11" s="527"/>
      <c r="D11" s="527"/>
      <c r="E11" s="527"/>
      <c r="F11" s="527"/>
      <c r="G11" s="527"/>
      <c r="H11" s="527"/>
      <c r="I11" s="527"/>
      <c r="J11" s="527"/>
      <c r="K11" s="527"/>
      <c r="L11" s="562"/>
      <c r="N11" s="560">
        <v>8</v>
      </c>
      <c r="O11" s="561"/>
      <c r="P11" s="527"/>
      <c r="Q11" s="527"/>
      <c r="R11" s="527"/>
      <c r="S11" s="527"/>
      <c r="T11" s="527"/>
      <c r="U11" s="527"/>
      <c r="V11" s="527"/>
      <c r="W11" s="527"/>
      <c r="X11" s="527"/>
      <c r="Y11" s="562"/>
      <c r="AA11" s="563">
        <v>8</v>
      </c>
      <c r="AB11" s="561"/>
      <c r="AC11" s="527"/>
      <c r="AD11" s="527"/>
      <c r="AE11" s="527"/>
      <c r="AF11" s="527"/>
      <c r="AG11" s="527"/>
      <c r="AH11" s="527"/>
      <c r="AI11" s="527"/>
      <c r="AJ11" s="527"/>
      <c r="AK11" s="527"/>
      <c r="AL11" s="562"/>
      <c r="AN11" s="563">
        <v>8</v>
      </c>
      <c r="AO11" s="561"/>
      <c r="AP11" s="527"/>
      <c r="AQ11" s="527"/>
      <c r="AR11" s="527"/>
      <c r="AS11" s="527"/>
      <c r="AT11" s="527"/>
      <c r="AU11" s="527"/>
      <c r="AV11" s="527"/>
      <c r="AW11" s="527"/>
      <c r="AX11" s="527"/>
      <c r="AY11" s="562"/>
      <c r="BA11" s="564">
        <v>8</v>
      </c>
      <c r="BB11" s="561">
        <f>IF(ISNUMBER(System!$C11),PlotData!B11+ $BF$1*AB11,$CB$3)</f>
        <v>5</v>
      </c>
      <c r="BC11" s="527">
        <f>IF(ISNUMBER(System!$C11),PlotData!C11+ $BF$1*AC11,$CB$3)</f>
        <v>5</v>
      </c>
      <c r="BD11" s="527">
        <f>IF(ISNUMBER(System!$C11),PlotData!D11+ $BF$1*AD11,$CB$3)</f>
        <v>5</v>
      </c>
      <c r="BE11" s="527">
        <f>IF(ISNUMBER(System!$C11),PlotData!E11+ $BF$1*AE11,$CB$3)</f>
        <v>5</v>
      </c>
      <c r="BF11" s="527">
        <f>IF(ISNUMBER(System!$C11),PlotData!F11+ $BF$1*AF11,$CB$3)</f>
        <v>5</v>
      </c>
      <c r="BG11" s="527">
        <f>IF(ISNUMBER(System!$C11),PlotData!G11+ $BF$1*AG11,$CB$3)</f>
        <v>5</v>
      </c>
      <c r="BH11" s="527">
        <f>IF(ISNUMBER(System!$C11),PlotData!H11+ $BF$1*AH11,$CB$3)</f>
        <v>5</v>
      </c>
      <c r="BI11" s="527">
        <f>IF(ISNUMBER(System!$C11),PlotData!I11+ $BF$1*AI11,$CB$3)</f>
        <v>5</v>
      </c>
      <c r="BJ11" s="527">
        <f>IF(ISNUMBER(System!$C11),PlotData!J11+ $BF$1*AJ11,$CB$3)</f>
        <v>5</v>
      </c>
      <c r="BK11" s="527">
        <f>IF(ISNUMBER(System!$C11),PlotData!K11+ $BF$1*AK11,$CB$3)</f>
        <v>5</v>
      </c>
      <c r="BL11" s="562">
        <f>IF(ISNUMBER(System!$C11),PlotData!L11+ $BF$1*AL11,$CB$3)</f>
        <v>5</v>
      </c>
      <c r="BN11" s="564">
        <v>8</v>
      </c>
      <c r="BO11" s="561">
        <f>IF(ISNUMBER(System!$C11),O11+ $BF$1*AO11,$CB$4)</f>
        <v>5</v>
      </c>
      <c r="BP11" s="527">
        <f>IF(ISNUMBER(System!$C11),P11+ $BF$1*AP11,$CB$4)</f>
        <v>5</v>
      </c>
      <c r="BQ11" s="527">
        <f>IF(ISNUMBER(System!$C11),Q11+ $BF$1*AQ11,$CB$4)</f>
        <v>5</v>
      </c>
      <c r="BR11" s="527">
        <f>IF(ISNUMBER(System!$C11),R11+ $BF$1*AR11,$CB$4)</f>
        <v>5</v>
      </c>
      <c r="BS11" s="527">
        <f>IF(ISNUMBER(System!$C11),S11+ $BF$1*AS11,$CB$4)</f>
        <v>5</v>
      </c>
      <c r="BT11" s="527">
        <f>IF(ISNUMBER(System!$C11),T11+ $BF$1*AT11,$CB$4)</f>
        <v>5</v>
      </c>
      <c r="BU11" s="527">
        <f>IF(ISNUMBER(System!$C11),U11+ $BF$1*AU11,$CB$4)</f>
        <v>5</v>
      </c>
      <c r="BV11" s="527">
        <f>IF(ISNUMBER(System!$C11),V11+ $BF$1*AV11,$CB$4)</f>
        <v>5</v>
      </c>
      <c r="BW11" s="527">
        <f>IF(ISNUMBER(System!$C11),W11+ $BF$1*AW11,$CB$4)</f>
        <v>5</v>
      </c>
      <c r="BX11" s="527">
        <f>IF(ISNUMBER(System!$C11),X11+ $BF$1*AX11,$CB$4)</f>
        <v>5</v>
      </c>
      <c r="BY11" s="562">
        <f>IF(ISNUMBER(System!$C11),Y11+ $BF$1*AY11,$CB$4)</f>
        <v>5</v>
      </c>
    </row>
    <row r="12" spans="1:85" x14ac:dyDescent="0.25">
      <c r="A12" s="560">
        <v>9</v>
      </c>
      <c r="B12" s="561"/>
      <c r="C12" s="527"/>
      <c r="D12" s="527"/>
      <c r="E12" s="527"/>
      <c r="F12" s="527"/>
      <c r="G12" s="527"/>
      <c r="H12" s="527"/>
      <c r="I12" s="527"/>
      <c r="J12" s="527"/>
      <c r="K12" s="527"/>
      <c r="L12" s="562"/>
      <c r="N12" s="560">
        <v>9</v>
      </c>
      <c r="O12" s="561"/>
      <c r="P12" s="527"/>
      <c r="Q12" s="527"/>
      <c r="R12" s="527"/>
      <c r="S12" s="527"/>
      <c r="T12" s="527"/>
      <c r="U12" s="527"/>
      <c r="V12" s="527"/>
      <c r="W12" s="527"/>
      <c r="X12" s="527"/>
      <c r="Y12" s="562"/>
      <c r="AA12" s="563">
        <v>9</v>
      </c>
      <c r="AB12" s="561"/>
      <c r="AC12" s="527"/>
      <c r="AD12" s="527"/>
      <c r="AE12" s="527"/>
      <c r="AF12" s="527"/>
      <c r="AG12" s="527"/>
      <c r="AH12" s="527"/>
      <c r="AI12" s="527"/>
      <c r="AJ12" s="527"/>
      <c r="AK12" s="527"/>
      <c r="AL12" s="562"/>
      <c r="AN12" s="563">
        <v>9</v>
      </c>
      <c r="AO12" s="561"/>
      <c r="AP12" s="527"/>
      <c r="AQ12" s="527"/>
      <c r="AR12" s="527"/>
      <c r="AS12" s="527"/>
      <c r="AT12" s="527"/>
      <c r="AU12" s="527"/>
      <c r="AV12" s="527"/>
      <c r="AW12" s="527"/>
      <c r="AX12" s="527"/>
      <c r="AY12" s="562"/>
      <c r="BA12" s="564">
        <v>9</v>
      </c>
      <c r="BB12" s="561">
        <f>IF(ISNUMBER(System!$C12),PlotData!B12+ $BF$1*AB12,$CB$3)</f>
        <v>5</v>
      </c>
      <c r="BC12" s="527">
        <f>IF(ISNUMBER(System!$C12),PlotData!C12+ $BF$1*AC12,$CB$3)</f>
        <v>5</v>
      </c>
      <c r="BD12" s="527">
        <f>IF(ISNUMBER(System!$C12),PlotData!D12+ $BF$1*AD12,$CB$3)</f>
        <v>5</v>
      </c>
      <c r="BE12" s="527">
        <f>IF(ISNUMBER(System!$C12),PlotData!E12+ $BF$1*AE12,$CB$3)</f>
        <v>5</v>
      </c>
      <c r="BF12" s="527">
        <f>IF(ISNUMBER(System!$C12),PlotData!F12+ $BF$1*AF12,$CB$3)</f>
        <v>5</v>
      </c>
      <c r="BG12" s="527">
        <f>IF(ISNUMBER(System!$C12),PlotData!G12+ $BF$1*AG12,$CB$3)</f>
        <v>5</v>
      </c>
      <c r="BH12" s="527">
        <f>IF(ISNUMBER(System!$C12),PlotData!H12+ $BF$1*AH12,$CB$3)</f>
        <v>5</v>
      </c>
      <c r="BI12" s="527">
        <f>IF(ISNUMBER(System!$C12),PlotData!I12+ $BF$1*AI12,$CB$3)</f>
        <v>5</v>
      </c>
      <c r="BJ12" s="527">
        <f>IF(ISNUMBER(System!$C12),PlotData!J12+ $BF$1*AJ12,$CB$3)</f>
        <v>5</v>
      </c>
      <c r="BK12" s="527">
        <f>IF(ISNUMBER(System!$C12),PlotData!K12+ $BF$1*AK12,$CB$3)</f>
        <v>5</v>
      </c>
      <c r="BL12" s="562">
        <f>IF(ISNUMBER(System!$C12),PlotData!L12+ $BF$1*AL12,$CB$3)</f>
        <v>5</v>
      </c>
      <c r="BN12" s="564">
        <v>9</v>
      </c>
      <c r="BO12" s="561">
        <f>IF(ISNUMBER(System!$C12),O12+ $BF$1*AO12,$CB$4)</f>
        <v>5</v>
      </c>
      <c r="BP12" s="527">
        <f>IF(ISNUMBER(System!$C12),P12+ $BF$1*AP12,$CB$4)</f>
        <v>5</v>
      </c>
      <c r="BQ12" s="527">
        <f>IF(ISNUMBER(System!$C12),Q12+ $BF$1*AQ12,$CB$4)</f>
        <v>5</v>
      </c>
      <c r="BR12" s="527">
        <f>IF(ISNUMBER(System!$C12),R12+ $BF$1*AR12,$CB$4)</f>
        <v>5</v>
      </c>
      <c r="BS12" s="527">
        <f>IF(ISNUMBER(System!$C12),S12+ $BF$1*AS12,$CB$4)</f>
        <v>5</v>
      </c>
      <c r="BT12" s="527">
        <f>IF(ISNUMBER(System!$C12),T12+ $BF$1*AT12,$CB$4)</f>
        <v>5</v>
      </c>
      <c r="BU12" s="527">
        <f>IF(ISNUMBER(System!$C12),U12+ $BF$1*AU12,$CB$4)</f>
        <v>5</v>
      </c>
      <c r="BV12" s="527">
        <f>IF(ISNUMBER(System!$C12),V12+ $BF$1*AV12,$CB$4)</f>
        <v>5</v>
      </c>
      <c r="BW12" s="527">
        <f>IF(ISNUMBER(System!$C12),W12+ $BF$1*AW12,$CB$4)</f>
        <v>5</v>
      </c>
      <c r="BX12" s="527">
        <f>IF(ISNUMBER(System!$C12),X12+ $BF$1*AX12,$CB$4)</f>
        <v>5</v>
      </c>
      <c r="BY12" s="562">
        <f>IF(ISNUMBER(System!$C12),Y12+ $BF$1*AY12,$CB$4)</f>
        <v>5</v>
      </c>
    </row>
    <row r="13" spans="1:85" x14ac:dyDescent="0.25">
      <c r="A13" s="560">
        <v>10</v>
      </c>
      <c r="B13" s="561"/>
      <c r="C13" s="527"/>
      <c r="D13" s="527"/>
      <c r="E13" s="527"/>
      <c r="F13" s="527"/>
      <c r="G13" s="527"/>
      <c r="H13" s="527"/>
      <c r="I13" s="527"/>
      <c r="J13" s="527"/>
      <c r="K13" s="527"/>
      <c r="L13" s="562"/>
      <c r="N13" s="560">
        <v>10</v>
      </c>
      <c r="O13" s="561"/>
      <c r="P13" s="527"/>
      <c r="Q13" s="527"/>
      <c r="R13" s="527"/>
      <c r="S13" s="527"/>
      <c r="T13" s="527"/>
      <c r="U13" s="527"/>
      <c r="V13" s="527"/>
      <c r="W13" s="527"/>
      <c r="X13" s="527"/>
      <c r="Y13" s="562"/>
      <c r="AA13" s="563">
        <v>10</v>
      </c>
      <c r="AB13" s="561"/>
      <c r="AC13" s="527"/>
      <c r="AD13" s="527"/>
      <c r="AE13" s="527"/>
      <c r="AF13" s="527"/>
      <c r="AG13" s="527"/>
      <c r="AH13" s="527"/>
      <c r="AI13" s="527"/>
      <c r="AJ13" s="527"/>
      <c r="AK13" s="527"/>
      <c r="AL13" s="562"/>
      <c r="AN13" s="563">
        <v>10</v>
      </c>
      <c r="AO13" s="561"/>
      <c r="AP13" s="527"/>
      <c r="AQ13" s="527"/>
      <c r="AR13" s="527"/>
      <c r="AS13" s="527"/>
      <c r="AT13" s="527"/>
      <c r="AU13" s="527"/>
      <c r="AV13" s="527"/>
      <c r="AW13" s="527"/>
      <c r="AX13" s="527"/>
      <c r="AY13" s="562"/>
      <c r="BA13" s="564">
        <v>10</v>
      </c>
      <c r="BB13" s="561">
        <f>IF(ISNUMBER(System!$C13),PlotData!B13+ $BF$1*AB13,$CB$3)</f>
        <v>5</v>
      </c>
      <c r="BC13" s="527">
        <f>IF(ISNUMBER(System!$C13),PlotData!C13+ $BF$1*AC13,$CB$3)</f>
        <v>5</v>
      </c>
      <c r="BD13" s="527">
        <f>IF(ISNUMBER(System!$C13),PlotData!D13+ $BF$1*AD13,$CB$3)</f>
        <v>5</v>
      </c>
      <c r="BE13" s="527">
        <f>IF(ISNUMBER(System!$C13),PlotData!E13+ $BF$1*AE13,$CB$3)</f>
        <v>5</v>
      </c>
      <c r="BF13" s="527">
        <f>IF(ISNUMBER(System!$C13),PlotData!F13+ $BF$1*AF13,$CB$3)</f>
        <v>5</v>
      </c>
      <c r="BG13" s="527">
        <f>IF(ISNUMBER(System!$C13),PlotData!G13+ $BF$1*AG13,$CB$3)</f>
        <v>5</v>
      </c>
      <c r="BH13" s="527">
        <f>IF(ISNUMBER(System!$C13),PlotData!H13+ $BF$1*AH13,$CB$3)</f>
        <v>5</v>
      </c>
      <c r="BI13" s="527">
        <f>IF(ISNUMBER(System!$C13),PlotData!I13+ $BF$1*AI13,$CB$3)</f>
        <v>5</v>
      </c>
      <c r="BJ13" s="527">
        <f>IF(ISNUMBER(System!$C13),PlotData!J13+ $BF$1*AJ13,$CB$3)</f>
        <v>5</v>
      </c>
      <c r="BK13" s="527">
        <f>IF(ISNUMBER(System!$C13),PlotData!K13+ $BF$1*AK13,$CB$3)</f>
        <v>5</v>
      </c>
      <c r="BL13" s="562">
        <f>IF(ISNUMBER(System!$C13),PlotData!L13+ $BF$1*AL13,$CB$3)</f>
        <v>5</v>
      </c>
      <c r="BN13" s="564">
        <v>10</v>
      </c>
      <c r="BO13" s="561">
        <f>IF(ISNUMBER(System!$C13),O13+ $BF$1*AO13,$CB$4)</f>
        <v>5</v>
      </c>
      <c r="BP13" s="527">
        <f>IF(ISNUMBER(System!$C13),P13+ $BF$1*AP13,$CB$4)</f>
        <v>5</v>
      </c>
      <c r="BQ13" s="527">
        <f>IF(ISNUMBER(System!$C13),Q13+ $BF$1*AQ13,$CB$4)</f>
        <v>5</v>
      </c>
      <c r="BR13" s="527">
        <f>IF(ISNUMBER(System!$C13),R13+ $BF$1*AR13,$CB$4)</f>
        <v>5</v>
      </c>
      <c r="BS13" s="527">
        <f>IF(ISNUMBER(System!$C13),S13+ $BF$1*AS13,$CB$4)</f>
        <v>5</v>
      </c>
      <c r="BT13" s="527">
        <f>IF(ISNUMBER(System!$C13),T13+ $BF$1*AT13,$CB$4)</f>
        <v>5</v>
      </c>
      <c r="BU13" s="527">
        <f>IF(ISNUMBER(System!$C13),U13+ $BF$1*AU13,$CB$4)</f>
        <v>5</v>
      </c>
      <c r="BV13" s="527">
        <f>IF(ISNUMBER(System!$C13),V13+ $BF$1*AV13,$CB$4)</f>
        <v>5</v>
      </c>
      <c r="BW13" s="527">
        <f>IF(ISNUMBER(System!$C13),W13+ $BF$1*AW13,$CB$4)</f>
        <v>5</v>
      </c>
      <c r="BX13" s="527">
        <f>IF(ISNUMBER(System!$C13),X13+ $BF$1*AX13,$CB$4)</f>
        <v>5</v>
      </c>
      <c r="BY13" s="562">
        <f>IF(ISNUMBER(System!$C13),Y13+ $BF$1*AY13,$CB$4)</f>
        <v>5</v>
      </c>
    </row>
    <row r="14" spans="1:85" x14ac:dyDescent="0.25">
      <c r="A14" s="560">
        <v>11</v>
      </c>
      <c r="B14" s="561"/>
      <c r="C14" s="527"/>
      <c r="D14" s="527"/>
      <c r="E14" s="527"/>
      <c r="F14" s="527"/>
      <c r="G14" s="527"/>
      <c r="H14" s="527"/>
      <c r="I14" s="527"/>
      <c r="J14" s="527"/>
      <c r="K14" s="527"/>
      <c r="L14" s="562"/>
      <c r="N14" s="560">
        <v>11</v>
      </c>
      <c r="O14" s="561"/>
      <c r="P14" s="527"/>
      <c r="Q14" s="527"/>
      <c r="R14" s="527"/>
      <c r="S14" s="527"/>
      <c r="T14" s="527"/>
      <c r="U14" s="527"/>
      <c r="V14" s="527"/>
      <c r="W14" s="527"/>
      <c r="X14" s="527"/>
      <c r="Y14" s="562"/>
      <c r="AA14" s="563">
        <v>11</v>
      </c>
      <c r="AB14" s="561"/>
      <c r="AC14" s="527"/>
      <c r="AD14" s="527"/>
      <c r="AE14" s="527"/>
      <c r="AF14" s="527"/>
      <c r="AG14" s="527"/>
      <c r="AH14" s="527"/>
      <c r="AI14" s="527"/>
      <c r="AJ14" s="527"/>
      <c r="AK14" s="527"/>
      <c r="AL14" s="562"/>
      <c r="AN14" s="563">
        <v>11</v>
      </c>
      <c r="AO14" s="561"/>
      <c r="AP14" s="527"/>
      <c r="AQ14" s="527"/>
      <c r="AR14" s="527"/>
      <c r="AS14" s="527"/>
      <c r="AT14" s="527"/>
      <c r="AU14" s="527"/>
      <c r="AV14" s="527"/>
      <c r="AW14" s="527"/>
      <c r="AX14" s="527"/>
      <c r="AY14" s="562"/>
      <c r="BA14" s="564">
        <v>11</v>
      </c>
      <c r="BB14" s="561">
        <f>IF(ISNUMBER(System!$C14),PlotData!B14+ $BF$1*AB14,$CB$3)</f>
        <v>5</v>
      </c>
      <c r="BC14" s="527">
        <f>IF(ISNUMBER(System!$C14),PlotData!C14+ $BF$1*AC14,$CB$3)</f>
        <v>5</v>
      </c>
      <c r="BD14" s="527">
        <f>IF(ISNUMBER(System!$C14),PlotData!D14+ $BF$1*AD14,$CB$3)</f>
        <v>5</v>
      </c>
      <c r="BE14" s="527">
        <f>IF(ISNUMBER(System!$C14),PlotData!E14+ $BF$1*AE14,$CB$3)</f>
        <v>5</v>
      </c>
      <c r="BF14" s="527">
        <f>IF(ISNUMBER(System!$C14),PlotData!F14+ $BF$1*AF14,$CB$3)</f>
        <v>5</v>
      </c>
      <c r="BG14" s="527">
        <f>IF(ISNUMBER(System!$C14),PlotData!G14+ $BF$1*AG14,$CB$3)</f>
        <v>5</v>
      </c>
      <c r="BH14" s="527">
        <f>IF(ISNUMBER(System!$C14),PlotData!H14+ $BF$1*AH14,$CB$3)</f>
        <v>5</v>
      </c>
      <c r="BI14" s="527">
        <f>IF(ISNUMBER(System!$C14),PlotData!I14+ $BF$1*AI14,$CB$3)</f>
        <v>5</v>
      </c>
      <c r="BJ14" s="527">
        <f>IF(ISNUMBER(System!$C14),PlotData!J14+ $BF$1*AJ14,$CB$3)</f>
        <v>5</v>
      </c>
      <c r="BK14" s="527">
        <f>IF(ISNUMBER(System!$C14),PlotData!K14+ $BF$1*AK14,$CB$3)</f>
        <v>5</v>
      </c>
      <c r="BL14" s="562">
        <f>IF(ISNUMBER(System!$C14),PlotData!L14+ $BF$1*AL14,$CB$3)</f>
        <v>5</v>
      </c>
      <c r="BN14" s="564">
        <v>11</v>
      </c>
      <c r="BO14" s="561">
        <f>IF(ISNUMBER(System!$C14),O14+ $BF$1*AO14,$CB$4)</f>
        <v>5</v>
      </c>
      <c r="BP14" s="527">
        <f>IF(ISNUMBER(System!$C14),P14+ $BF$1*AP14,$CB$4)</f>
        <v>5</v>
      </c>
      <c r="BQ14" s="527">
        <f>IF(ISNUMBER(System!$C14),Q14+ $BF$1*AQ14,$CB$4)</f>
        <v>5</v>
      </c>
      <c r="BR14" s="527">
        <f>IF(ISNUMBER(System!$C14),R14+ $BF$1*AR14,$CB$4)</f>
        <v>5</v>
      </c>
      <c r="BS14" s="527">
        <f>IF(ISNUMBER(System!$C14),S14+ $BF$1*AS14,$CB$4)</f>
        <v>5</v>
      </c>
      <c r="BT14" s="527">
        <f>IF(ISNUMBER(System!$C14),T14+ $BF$1*AT14,$CB$4)</f>
        <v>5</v>
      </c>
      <c r="BU14" s="527">
        <f>IF(ISNUMBER(System!$C14),U14+ $BF$1*AU14,$CB$4)</f>
        <v>5</v>
      </c>
      <c r="BV14" s="527">
        <f>IF(ISNUMBER(System!$C14),V14+ $BF$1*AV14,$CB$4)</f>
        <v>5</v>
      </c>
      <c r="BW14" s="527">
        <f>IF(ISNUMBER(System!$C14),W14+ $BF$1*AW14,$CB$4)</f>
        <v>5</v>
      </c>
      <c r="BX14" s="527">
        <f>IF(ISNUMBER(System!$C14),X14+ $BF$1*AX14,$CB$4)</f>
        <v>5</v>
      </c>
      <c r="BY14" s="562">
        <f>IF(ISNUMBER(System!$C14),Y14+ $BF$1*AY14,$CB$4)</f>
        <v>5</v>
      </c>
    </row>
    <row r="15" spans="1:85" x14ac:dyDescent="0.25">
      <c r="A15" s="560">
        <v>12</v>
      </c>
      <c r="B15" s="561"/>
      <c r="C15" s="527"/>
      <c r="D15" s="527"/>
      <c r="E15" s="527"/>
      <c r="F15" s="527"/>
      <c r="G15" s="527"/>
      <c r="H15" s="527"/>
      <c r="I15" s="527"/>
      <c r="J15" s="527"/>
      <c r="K15" s="527"/>
      <c r="L15" s="562"/>
      <c r="N15" s="560">
        <v>12</v>
      </c>
      <c r="O15" s="561"/>
      <c r="P15" s="527"/>
      <c r="Q15" s="527"/>
      <c r="R15" s="527"/>
      <c r="S15" s="527"/>
      <c r="T15" s="527"/>
      <c r="U15" s="527"/>
      <c r="V15" s="527"/>
      <c r="W15" s="527"/>
      <c r="X15" s="527"/>
      <c r="Y15" s="562"/>
      <c r="AA15" s="563">
        <v>12</v>
      </c>
      <c r="AB15" s="561"/>
      <c r="AC15" s="527"/>
      <c r="AD15" s="527"/>
      <c r="AE15" s="527"/>
      <c r="AF15" s="527"/>
      <c r="AG15" s="527"/>
      <c r="AH15" s="527"/>
      <c r="AI15" s="527"/>
      <c r="AJ15" s="527"/>
      <c r="AK15" s="527"/>
      <c r="AL15" s="562"/>
      <c r="AN15" s="563">
        <v>12</v>
      </c>
      <c r="AO15" s="561"/>
      <c r="AP15" s="527"/>
      <c r="AQ15" s="527"/>
      <c r="AR15" s="527"/>
      <c r="AS15" s="527"/>
      <c r="AT15" s="527"/>
      <c r="AU15" s="527"/>
      <c r="AV15" s="527"/>
      <c r="AW15" s="527"/>
      <c r="AX15" s="527"/>
      <c r="AY15" s="562"/>
      <c r="BA15" s="564">
        <v>12</v>
      </c>
      <c r="BB15" s="561">
        <f>IF(ISNUMBER(System!$C15),PlotData!B15+ $BF$1*AB15,$CB$3)</f>
        <v>5</v>
      </c>
      <c r="BC15" s="527">
        <f>IF(ISNUMBER(System!$C15),PlotData!C15+ $BF$1*AC15,$CB$3)</f>
        <v>5</v>
      </c>
      <c r="BD15" s="527">
        <f>IF(ISNUMBER(System!$C15),PlotData!D15+ $BF$1*AD15,$CB$3)</f>
        <v>5</v>
      </c>
      <c r="BE15" s="527">
        <f>IF(ISNUMBER(System!$C15),PlotData!E15+ $BF$1*AE15,$CB$3)</f>
        <v>5</v>
      </c>
      <c r="BF15" s="527">
        <f>IF(ISNUMBER(System!$C15),PlotData!F15+ $BF$1*AF15,$CB$3)</f>
        <v>5</v>
      </c>
      <c r="BG15" s="527">
        <f>IF(ISNUMBER(System!$C15),PlotData!G15+ $BF$1*AG15,$CB$3)</f>
        <v>5</v>
      </c>
      <c r="BH15" s="527">
        <f>IF(ISNUMBER(System!$C15),PlotData!H15+ $BF$1*AH15,$CB$3)</f>
        <v>5</v>
      </c>
      <c r="BI15" s="527">
        <f>IF(ISNUMBER(System!$C15),PlotData!I15+ $BF$1*AI15,$CB$3)</f>
        <v>5</v>
      </c>
      <c r="BJ15" s="527">
        <f>IF(ISNUMBER(System!$C15),PlotData!J15+ $BF$1*AJ15,$CB$3)</f>
        <v>5</v>
      </c>
      <c r="BK15" s="527">
        <f>IF(ISNUMBER(System!$C15),PlotData!K15+ $BF$1*AK15,$CB$3)</f>
        <v>5</v>
      </c>
      <c r="BL15" s="562">
        <f>IF(ISNUMBER(System!$C15),PlotData!L15+ $BF$1*AL15,$CB$3)</f>
        <v>5</v>
      </c>
      <c r="BN15" s="564">
        <v>12</v>
      </c>
      <c r="BO15" s="561">
        <f>IF(ISNUMBER(System!$C15),O15+ $BF$1*AO15,$CB$4)</f>
        <v>5</v>
      </c>
      <c r="BP15" s="527">
        <f>IF(ISNUMBER(System!$C15),P15+ $BF$1*AP15,$CB$4)</f>
        <v>5</v>
      </c>
      <c r="BQ15" s="527">
        <f>IF(ISNUMBER(System!$C15),Q15+ $BF$1*AQ15,$CB$4)</f>
        <v>5</v>
      </c>
      <c r="BR15" s="527">
        <f>IF(ISNUMBER(System!$C15),R15+ $BF$1*AR15,$CB$4)</f>
        <v>5</v>
      </c>
      <c r="BS15" s="527">
        <f>IF(ISNUMBER(System!$C15),S15+ $BF$1*AS15,$CB$4)</f>
        <v>5</v>
      </c>
      <c r="BT15" s="527">
        <f>IF(ISNUMBER(System!$C15),T15+ $BF$1*AT15,$CB$4)</f>
        <v>5</v>
      </c>
      <c r="BU15" s="527">
        <f>IF(ISNUMBER(System!$C15),U15+ $BF$1*AU15,$CB$4)</f>
        <v>5</v>
      </c>
      <c r="BV15" s="527">
        <f>IF(ISNUMBER(System!$C15),V15+ $BF$1*AV15,$CB$4)</f>
        <v>5</v>
      </c>
      <c r="BW15" s="527">
        <f>IF(ISNUMBER(System!$C15),W15+ $BF$1*AW15,$CB$4)</f>
        <v>5</v>
      </c>
      <c r="BX15" s="527">
        <f>IF(ISNUMBER(System!$C15),X15+ $BF$1*AX15,$CB$4)</f>
        <v>5</v>
      </c>
      <c r="BY15" s="562">
        <f>IF(ISNUMBER(System!$C15),Y15+ $BF$1*AY15,$CB$4)</f>
        <v>5</v>
      </c>
    </row>
    <row r="16" spans="1:85" x14ac:dyDescent="0.25">
      <c r="A16" s="560">
        <v>13</v>
      </c>
      <c r="B16" s="561"/>
      <c r="C16" s="527"/>
      <c r="D16" s="527"/>
      <c r="E16" s="527"/>
      <c r="F16" s="527"/>
      <c r="G16" s="527"/>
      <c r="H16" s="527"/>
      <c r="I16" s="527"/>
      <c r="J16" s="527"/>
      <c r="K16" s="527"/>
      <c r="L16" s="562"/>
      <c r="N16" s="560">
        <v>13</v>
      </c>
      <c r="O16" s="561"/>
      <c r="P16" s="527"/>
      <c r="Q16" s="527"/>
      <c r="R16" s="527"/>
      <c r="S16" s="527"/>
      <c r="T16" s="527"/>
      <c r="U16" s="527"/>
      <c r="V16" s="527"/>
      <c r="W16" s="527"/>
      <c r="X16" s="527"/>
      <c r="Y16" s="562"/>
      <c r="AA16" s="563">
        <v>13</v>
      </c>
      <c r="AB16" s="561"/>
      <c r="AC16" s="527"/>
      <c r="AD16" s="527"/>
      <c r="AE16" s="527"/>
      <c r="AF16" s="527"/>
      <c r="AG16" s="527"/>
      <c r="AH16" s="527"/>
      <c r="AI16" s="527"/>
      <c r="AJ16" s="527"/>
      <c r="AK16" s="527"/>
      <c r="AL16" s="562"/>
      <c r="AN16" s="563">
        <v>13</v>
      </c>
      <c r="AO16" s="561"/>
      <c r="AP16" s="527"/>
      <c r="AQ16" s="527"/>
      <c r="AR16" s="527"/>
      <c r="AS16" s="527"/>
      <c r="AT16" s="527"/>
      <c r="AU16" s="527"/>
      <c r="AV16" s="527"/>
      <c r="AW16" s="527"/>
      <c r="AX16" s="527"/>
      <c r="AY16" s="562"/>
      <c r="BA16" s="564">
        <v>13</v>
      </c>
      <c r="BB16" s="561">
        <f>IF(ISNUMBER(System!$C16),PlotData!B16+ $BF$1*AB16,$CB$3)</f>
        <v>5</v>
      </c>
      <c r="BC16" s="527">
        <f>IF(ISNUMBER(System!$C16),PlotData!C16+ $BF$1*AC16,$CB$3)</f>
        <v>5</v>
      </c>
      <c r="BD16" s="527">
        <f>IF(ISNUMBER(System!$C16),PlotData!D16+ $BF$1*AD16,$CB$3)</f>
        <v>5</v>
      </c>
      <c r="BE16" s="527">
        <f>IF(ISNUMBER(System!$C16),PlotData!E16+ $BF$1*AE16,$CB$3)</f>
        <v>5</v>
      </c>
      <c r="BF16" s="527">
        <f>IF(ISNUMBER(System!$C16),PlotData!F16+ $BF$1*AF16,$CB$3)</f>
        <v>5</v>
      </c>
      <c r="BG16" s="527">
        <f>IF(ISNUMBER(System!$C16),PlotData!G16+ $BF$1*AG16,$CB$3)</f>
        <v>5</v>
      </c>
      <c r="BH16" s="527">
        <f>IF(ISNUMBER(System!$C16),PlotData!H16+ $BF$1*AH16,$CB$3)</f>
        <v>5</v>
      </c>
      <c r="BI16" s="527">
        <f>IF(ISNUMBER(System!$C16),PlotData!I16+ $BF$1*AI16,$CB$3)</f>
        <v>5</v>
      </c>
      <c r="BJ16" s="527">
        <f>IF(ISNUMBER(System!$C16),PlotData!J16+ $BF$1*AJ16,$CB$3)</f>
        <v>5</v>
      </c>
      <c r="BK16" s="527">
        <f>IF(ISNUMBER(System!$C16),PlotData!K16+ $BF$1*AK16,$CB$3)</f>
        <v>5</v>
      </c>
      <c r="BL16" s="562">
        <f>IF(ISNUMBER(System!$C16),PlotData!L16+ $BF$1*AL16,$CB$3)</f>
        <v>5</v>
      </c>
      <c r="BN16" s="564">
        <v>13</v>
      </c>
      <c r="BO16" s="561">
        <f>IF(ISNUMBER(System!$C16),O16+ $BF$1*AO16,$CB$4)</f>
        <v>5</v>
      </c>
      <c r="BP16" s="527">
        <f>IF(ISNUMBER(System!$C16),P16+ $BF$1*AP16,$CB$4)</f>
        <v>5</v>
      </c>
      <c r="BQ16" s="527">
        <f>IF(ISNUMBER(System!$C16),Q16+ $BF$1*AQ16,$CB$4)</f>
        <v>5</v>
      </c>
      <c r="BR16" s="527">
        <f>IF(ISNUMBER(System!$C16),R16+ $BF$1*AR16,$CB$4)</f>
        <v>5</v>
      </c>
      <c r="BS16" s="527">
        <f>IF(ISNUMBER(System!$C16),S16+ $BF$1*AS16,$CB$4)</f>
        <v>5</v>
      </c>
      <c r="BT16" s="527">
        <f>IF(ISNUMBER(System!$C16),T16+ $BF$1*AT16,$CB$4)</f>
        <v>5</v>
      </c>
      <c r="BU16" s="527">
        <f>IF(ISNUMBER(System!$C16),U16+ $BF$1*AU16,$CB$4)</f>
        <v>5</v>
      </c>
      <c r="BV16" s="527">
        <f>IF(ISNUMBER(System!$C16),V16+ $BF$1*AV16,$CB$4)</f>
        <v>5</v>
      </c>
      <c r="BW16" s="527">
        <f>IF(ISNUMBER(System!$C16),W16+ $BF$1*AW16,$CB$4)</f>
        <v>5</v>
      </c>
      <c r="BX16" s="527">
        <f>IF(ISNUMBER(System!$C16),X16+ $BF$1*AX16,$CB$4)</f>
        <v>5</v>
      </c>
      <c r="BY16" s="562">
        <f>IF(ISNUMBER(System!$C16),Y16+ $BF$1*AY16,$CB$4)</f>
        <v>5</v>
      </c>
    </row>
    <row r="17" spans="1:78" x14ac:dyDescent="0.25">
      <c r="A17" s="560">
        <v>14</v>
      </c>
      <c r="B17" s="561"/>
      <c r="C17" s="527"/>
      <c r="D17" s="527"/>
      <c r="E17" s="527"/>
      <c r="F17" s="527"/>
      <c r="G17" s="527"/>
      <c r="H17" s="527"/>
      <c r="I17" s="527"/>
      <c r="J17" s="527"/>
      <c r="K17" s="527"/>
      <c r="L17" s="562"/>
      <c r="N17" s="560">
        <v>14</v>
      </c>
      <c r="O17" s="561"/>
      <c r="P17" s="527"/>
      <c r="Q17" s="527"/>
      <c r="R17" s="527"/>
      <c r="S17" s="527"/>
      <c r="T17" s="527"/>
      <c r="U17" s="527"/>
      <c r="V17" s="527"/>
      <c r="W17" s="527"/>
      <c r="X17" s="527"/>
      <c r="Y17" s="562"/>
      <c r="AA17" s="563">
        <v>14</v>
      </c>
      <c r="AB17" s="561"/>
      <c r="AC17" s="527"/>
      <c r="AD17" s="527"/>
      <c r="AE17" s="527"/>
      <c r="AF17" s="527"/>
      <c r="AG17" s="527"/>
      <c r="AH17" s="527"/>
      <c r="AI17" s="527"/>
      <c r="AJ17" s="527"/>
      <c r="AK17" s="527"/>
      <c r="AL17" s="562"/>
      <c r="AN17" s="563">
        <v>14</v>
      </c>
      <c r="AO17" s="561"/>
      <c r="AP17" s="527"/>
      <c r="AQ17" s="527"/>
      <c r="AR17" s="527"/>
      <c r="AS17" s="527"/>
      <c r="AT17" s="527"/>
      <c r="AU17" s="527"/>
      <c r="AV17" s="527"/>
      <c r="AW17" s="527"/>
      <c r="AX17" s="527"/>
      <c r="AY17" s="562"/>
      <c r="BA17" s="564">
        <v>14</v>
      </c>
      <c r="BB17" s="561">
        <f>IF(ISNUMBER(System!$C17),PlotData!B17+ $BF$1*AB17,$CB$3)</f>
        <v>5</v>
      </c>
      <c r="BC17" s="527">
        <f>IF(ISNUMBER(System!$C17),PlotData!C17+ $BF$1*AC17,$CB$3)</f>
        <v>5</v>
      </c>
      <c r="BD17" s="527">
        <f>IF(ISNUMBER(System!$C17),PlotData!D17+ $BF$1*AD17,$CB$3)</f>
        <v>5</v>
      </c>
      <c r="BE17" s="527">
        <f>IF(ISNUMBER(System!$C17),PlotData!E17+ $BF$1*AE17,$CB$3)</f>
        <v>5</v>
      </c>
      <c r="BF17" s="527">
        <f>IF(ISNUMBER(System!$C17),PlotData!F17+ $BF$1*AF17,$CB$3)</f>
        <v>5</v>
      </c>
      <c r="BG17" s="527">
        <f>IF(ISNUMBER(System!$C17),PlotData!G17+ $BF$1*AG17,$CB$3)</f>
        <v>5</v>
      </c>
      <c r="BH17" s="527">
        <f>IF(ISNUMBER(System!$C17),PlotData!H17+ $BF$1*AH17,$CB$3)</f>
        <v>5</v>
      </c>
      <c r="BI17" s="527">
        <f>IF(ISNUMBER(System!$C17),PlotData!I17+ $BF$1*AI17,$CB$3)</f>
        <v>5</v>
      </c>
      <c r="BJ17" s="527">
        <f>IF(ISNUMBER(System!$C17),PlotData!J17+ $BF$1*AJ17,$CB$3)</f>
        <v>5</v>
      </c>
      <c r="BK17" s="527">
        <f>IF(ISNUMBER(System!$C17),PlotData!K17+ $BF$1*AK17,$CB$3)</f>
        <v>5</v>
      </c>
      <c r="BL17" s="562">
        <f>IF(ISNUMBER(System!$C17),PlotData!L17+ $BF$1*AL17,$CB$3)</f>
        <v>5</v>
      </c>
      <c r="BN17" s="564">
        <v>14</v>
      </c>
      <c r="BO17" s="561">
        <f>IF(ISNUMBER(System!$C17),O17+ $BF$1*AO17,$CB$4)</f>
        <v>5</v>
      </c>
      <c r="BP17" s="527">
        <f>IF(ISNUMBER(System!$C17),P17+ $BF$1*AP17,$CB$4)</f>
        <v>5</v>
      </c>
      <c r="BQ17" s="527">
        <f>IF(ISNUMBER(System!$C17),Q17+ $BF$1*AQ17,$CB$4)</f>
        <v>5</v>
      </c>
      <c r="BR17" s="527">
        <f>IF(ISNUMBER(System!$C17),R17+ $BF$1*AR17,$CB$4)</f>
        <v>5</v>
      </c>
      <c r="BS17" s="527">
        <f>IF(ISNUMBER(System!$C17),S17+ $BF$1*AS17,$CB$4)</f>
        <v>5</v>
      </c>
      <c r="BT17" s="527">
        <f>IF(ISNUMBER(System!$C17),T17+ $BF$1*AT17,$CB$4)</f>
        <v>5</v>
      </c>
      <c r="BU17" s="527">
        <f>IF(ISNUMBER(System!$C17),U17+ $BF$1*AU17,$CB$4)</f>
        <v>5</v>
      </c>
      <c r="BV17" s="527">
        <f>IF(ISNUMBER(System!$C17),V17+ $BF$1*AV17,$CB$4)</f>
        <v>5</v>
      </c>
      <c r="BW17" s="527">
        <f>IF(ISNUMBER(System!$C17),W17+ $BF$1*AW17,$CB$4)</f>
        <v>5</v>
      </c>
      <c r="BX17" s="527">
        <f>IF(ISNUMBER(System!$C17),X17+ $BF$1*AX17,$CB$4)</f>
        <v>5</v>
      </c>
      <c r="BY17" s="562">
        <f>IF(ISNUMBER(System!$C17),Y17+ $BF$1*AY17,$CB$4)</f>
        <v>5</v>
      </c>
    </row>
    <row r="18" spans="1:78" x14ac:dyDescent="0.25">
      <c r="A18" s="560">
        <v>15</v>
      </c>
      <c r="B18" s="561"/>
      <c r="C18" s="527"/>
      <c r="D18" s="527"/>
      <c r="E18" s="527"/>
      <c r="F18" s="527"/>
      <c r="G18" s="527"/>
      <c r="H18" s="527"/>
      <c r="I18" s="527"/>
      <c r="J18" s="527"/>
      <c r="K18" s="527"/>
      <c r="L18" s="562"/>
      <c r="N18" s="560">
        <v>15</v>
      </c>
      <c r="O18" s="561"/>
      <c r="P18" s="527"/>
      <c r="Q18" s="527"/>
      <c r="R18" s="527"/>
      <c r="S18" s="527"/>
      <c r="T18" s="527"/>
      <c r="U18" s="527"/>
      <c r="V18" s="527"/>
      <c r="W18" s="527"/>
      <c r="X18" s="527"/>
      <c r="Y18" s="562"/>
      <c r="AA18" s="563">
        <v>15</v>
      </c>
      <c r="AB18" s="561"/>
      <c r="AC18" s="527"/>
      <c r="AD18" s="527"/>
      <c r="AE18" s="527"/>
      <c r="AF18" s="527"/>
      <c r="AG18" s="527"/>
      <c r="AH18" s="527"/>
      <c r="AI18" s="527"/>
      <c r="AJ18" s="527"/>
      <c r="AK18" s="527"/>
      <c r="AL18" s="562"/>
      <c r="AN18" s="563">
        <v>15</v>
      </c>
      <c r="AO18" s="561"/>
      <c r="AP18" s="527"/>
      <c r="AQ18" s="527"/>
      <c r="AR18" s="527"/>
      <c r="AS18" s="527"/>
      <c r="AT18" s="527"/>
      <c r="AU18" s="527"/>
      <c r="AV18" s="527"/>
      <c r="AW18" s="527"/>
      <c r="AX18" s="527"/>
      <c r="AY18" s="562"/>
      <c r="BA18" s="564">
        <v>15</v>
      </c>
      <c r="BB18" s="561">
        <f>IF(ISNUMBER(System!$C18),PlotData!B18+ $BF$1*AB18,$CB$3)</f>
        <v>5</v>
      </c>
      <c r="BC18" s="527">
        <f>IF(ISNUMBER(System!$C18),PlotData!C18+ $BF$1*AC18,$CB$3)</f>
        <v>5</v>
      </c>
      <c r="BD18" s="527">
        <f>IF(ISNUMBER(System!$C18),PlotData!D18+ $BF$1*AD18,$CB$3)</f>
        <v>5</v>
      </c>
      <c r="BE18" s="527">
        <f>IF(ISNUMBER(System!$C18),PlotData!E18+ $BF$1*AE18,$CB$3)</f>
        <v>5</v>
      </c>
      <c r="BF18" s="527">
        <f>IF(ISNUMBER(System!$C18),PlotData!F18+ $BF$1*AF18,$CB$3)</f>
        <v>5</v>
      </c>
      <c r="BG18" s="527">
        <f>IF(ISNUMBER(System!$C18),PlotData!G18+ $BF$1*AG18,$CB$3)</f>
        <v>5</v>
      </c>
      <c r="BH18" s="527">
        <f>IF(ISNUMBER(System!$C18),PlotData!H18+ $BF$1*AH18,$CB$3)</f>
        <v>5</v>
      </c>
      <c r="BI18" s="527">
        <f>IF(ISNUMBER(System!$C18),PlotData!I18+ $BF$1*AI18,$CB$3)</f>
        <v>5</v>
      </c>
      <c r="BJ18" s="527">
        <f>IF(ISNUMBER(System!$C18),PlotData!J18+ $BF$1*AJ18,$CB$3)</f>
        <v>5</v>
      </c>
      <c r="BK18" s="527">
        <f>IF(ISNUMBER(System!$C18),PlotData!K18+ $BF$1*AK18,$CB$3)</f>
        <v>5</v>
      </c>
      <c r="BL18" s="562">
        <f>IF(ISNUMBER(System!$C18),PlotData!L18+ $BF$1*AL18,$CB$3)</f>
        <v>5</v>
      </c>
      <c r="BN18" s="564">
        <v>15</v>
      </c>
      <c r="BO18" s="561">
        <f>IF(ISNUMBER(System!$C18),O18+ $BF$1*AO18,$CB$4)</f>
        <v>5</v>
      </c>
      <c r="BP18" s="527">
        <f>IF(ISNUMBER(System!$C18),P18+ $BF$1*AP18,$CB$4)</f>
        <v>5</v>
      </c>
      <c r="BQ18" s="527">
        <f>IF(ISNUMBER(System!$C18),Q18+ $BF$1*AQ18,$CB$4)</f>
        <v>5</v>
      </c>
      <c r="BR18" s="527">
        <f>IF(ISNUMBER(System!$C18),R18+ $BF$1*AR18,$CB$4)</f>
        <v>5</v>
      </c>
      <c r="BS18" s="527">
        <f>IF(ISNUMBER(System!$C18),S18+ $BF$1*AS18,$CB$4)</f>
        <v>5</v>
      </c>
      <c r="BT18" s="527">
        <f>IF(ISNUMBER(System!$C18),T18+ $BF$1*AT18,$CB$4)</f>
        <v>5</v>
      </c>
      <c r="BU18" s="527">
        <f>IF(ISNUMBER(System!$C18),U18+ $BF$1*AU18,$CB$4)</f>
        <v>5</v>
      </c>
      <c r="BV18" s="527">
        <f>IF(ISNUMBER(System!$C18),V18+ $BF$1*AV18,$CB$4)</f>
        <v>5</v>
      </c>
      <c r="BW18" s="527">
        <f>IF(ISNUMBER(System!$C18),W18+ $BF$1*AW18,$CB$4)</f>
        <v>5</v>
      </c>
      <c r="BX18" s="527">
        <f>IF(ISNUMBER(System!$C18),X18+ $BF$1*AX18,$CB$4)</f>
        <v>5</v>
      </c>
      <c r="BY18" s="562">
        <f>IF(ISNUMBER(System!$C18),Y18+ $BF$1*AY18,$CB$4)</f>
        <v>5</v>
      </c>
    </row>
    <row r="19" spans="1:78" x14ac:dyDescent="0.25">
      <c r="A19" s="560">
        <v>16</v>
      </c>
      <c r="B19" s="561"/>
      <c r="C19" s="527"/>
      <c r="D19" s="527"/>
      <c r="E19" s="527"/>
      <c r="F19" s="527"/>
      <c r="G19" s="527"/>
      <c r="H19" s="527"/>
      <c r="I19" s="527"/>
      <c r="J19" s="527"/>
      <c r="K19" s="527"/>
      <c r="L19" s="562"/>
      <c r="N19" s="560">
        <v>16</v>
      </c>
      <c r="O19" s="561"/>
      <c r="P19" s="527"/>
      <c r="Q19" s="527"/>
      <c r="R19" s="527"/>
      <c r="S19" s="527"/>
      <c r="T19" s="527"/>
      <c r="U19" s="527"/>
      <c r="V19" s="527"/>
      <c r="W19" s="527"/>
      <c r="X19" s="527"/>
      <c r="Y19" s="562"/>
      <c r="AA19" s="563">
        <v>16</v>
      </c>
      <c r="AB19" s="561"/>
      <c r="AC19" s="527"/>
      <c r="AD19" s="527"/>
      <c r="AE19" s="527"/>
      <c r="AF19" s="527"/>
      <c r="AG19" s="527"/>
      <c r="AH19" s="527"/>
      <c r="AI19" s="527"/>
      <c r="AJ19" s="527"/>
      <c r="AK19" s="527"/>
      <c r="AL19" s="562"/>
      <c r="AN19" s="563">
        <v>16</v>
      </c>
      <c r="AO19" s="561"/>
      <c r="AP19" s="527"/>
      <c r="AQ19" s="527"/>
      <c r="AR19" s="527"/>
      <c r="AS19" s="527"/>
      <c r="AT19" s="527"/>
      <c r="AU19" s="527"/>
      <c r="AV19" s="527"/>
      <c r="AW19" s="527"/>
      <c r="AX19" s="527"/>
      <c r="AY19" s="562"/>
      <c r="BA19" s="564">
        <v>16</v>
      </c>
      <c r="BB19" s="561">
        <f>IF(ISNUMBER(System!$C19),PlotData!B19+ $BF$1*AB19,$CB$3)</f>
        <v>5</v>
      </c>
      <c r="BC19" s="527">
        <f>IF(ISNUMBER(System!$C19),PlotData!C19+ $BF$1*AC19,$CB$3)</f>
        <v>5</v>
      </c>
      <c r="BD19" s="527">
        <f>IF(ISNUMBER(System!$C19),PlotData!D19+ $BF$1*AD19,$CB$3)</f>
        <v>5</v>
      </c>
      <c r="BE19" s="527">
        <f>IF(ISNUMBER(System!$C19),PlotData!E19+ $BF$1*AE19,$CB$3)</f>
        <v>5</v>
      </c>
      <c r="BF19" s="527">
        <f>IF(ISNUMBER(System!$C19),PlotData!F19+ $BF$1*AF19,$CB$3)</f>
        <v>5</v>
      </c>
      <c r="BG19" s="527">
        <f>IF(ISNUMBER(System!$C19),PlotData!G19+ $BF$1*AG19,$CB$3)</f>
        <v>5</v>
      </c>
      <c r="BH19" s="527">
        <f>IF(ISNUMBER(System!$C19),PlotData!H19+ $BF$1*AH19,$CB$3)</f>
        <v>5</v>
      </c>
      <c r="BI19" s="527">
        <f>IF(ISNUMBER(System!$C19),PlotData!I19+ $BF$1*AI19,$CB$3)</f>
        <v>5</v>
      </c>
      <c r="BJ19" s="527">
        <f>IF(ISNUMBER(System!$C19),PlotData!J19+ $BF$1*AJ19,$CB$3)</f>
        <v>5</v>
      </c>
      <c r="BK19" s="527">
        <f>IF(ISNUMBER(System!$C19),PlotData!K19+ $BF$1*AK19,$CB$3)</f>
        <v>5</v>
      </c>
      <c r="BL19" s="562">
        <f>IF(ISNUMBER(System!$C19),PlotData!L19+ $BF$1*AL19,$CB$3)</f>
        <v>5</v>
      </c>
      <c r="BN19" s="564">
        <v>16</v>
      </c>
      <c r="BO19" s="561">
        <f>IF(ISNUMBER(System!$C19),O19+ $BF$1*AO19,$CB$4)</f>
        <v>5</v>
      </c>
      <c r="BP19" s="527">
        <f>IF(ISNUMBER(System!$C19),P19+ $BF$1*AP19,$CB$4)</f>
        <v>5</v>
      </c>
      <c r="BQ19" s="527">
        <f>IF(ISNUMBER(System!$C19),Q19+ $BF$1*AQ19,$CB$4)</f>
        <v>5</v>
      </c>
      <c r="BR19" s="527">
        <f>IF(ISNUMBER(System!$C19),R19+ $BF$1*AR19,$CB$4)</f>
        <v>5</v>
      </c>
      <c r="BS19" s="527">
        <f>IF(ISNUMBER(System!$C19),S19+ $BF$1*AS19,$CB$4)</f>
        <v>5</v>
      </c>
      <c r="BT19" s="527">
        <f>IF(ISNUMBER(System!$C19),T19+ $BF$1*AT19,$CB$4)</f>
        <v>5</v>
      </c>
      <c r="BU19" s="527">
        <f>IF(ISNUMBER(System!$C19),U19+ $BF$1*AU19,$CB$4)</f>
        <v>5</v>
      </c>
      <c r="BV19" s="527">
        <f>IF(ISNUMBER(System!$C19),V19+ $BF$1*AV19,$CB$4)</f>
        <v>5</v>
      </c>
      <c r="BW19" s="527">
        <f>IF(ISNUMBER(System!$C19),W19+ $BF$1*AW19,$CB$4)</f>
        <v>5</v>
      </c>
      <c r="BX19" s="527">
        <f>IF(ISNUMBER(System!$C19),X19+ $BF$1*AX19,$CB$4)</f>
        <v>5</v>
      </c>
      <c r="BY19" s="562">
        <f>IF(ISNUMBER(System!$C19),Y19+ $BF$1*AY19,$CB$4)</f>
        <v>5</v>
      </c>
    </row>
    <row r="20" spans="1:78" x14ac:dyDescent="0.25">
      <c r="A20" s="560">
        <v>17</v>
      </c>
      <c r="B20" s="561"/>
      <c r="C20" s="527"/>
      <c r="D20" s="527"/>
      <c r="E20" s="527"/>
      <c r="F20" s="527"/>
      <c r="G20" s="527"/>
      <c r="H20" s="527"/>
      <c r="I20" s="527"/>
      <c r="J20" s="527"/>
      <c r="K20" s="527"/>
      <c r="L20" s="562"/>
      <c r="N20" s="560">
        <v>17</v>
      </c>
      <c r="O20" s="561"/>
      <c r="P20" s="527"/>
      <c r="Q20" s="527"/>
      <c r="R20" s="527"/>
      <c r="S20" s="527"/>
      <c r="T20" s="527"/>
      <c r="U20" s="527"/>
      <c r="V20" s="527"/>
      <c r="W20" s="527"/>
      <c r="X20" s="527"/>
      <c r="Y20" s="562"/>
      <c r="AA20" s="563">
        <v>17</v>
      </c>
      <c r="AB20" s="561"/>
      <c r="AC20" s="527"/>
      <c r="AD20" s="527"/>
      <c r="AE20" s="527"/>
      <c r="AF20" s="527"/>
      <c r="AG20" s="527"/>
      <c r="AH20" s="527"/>
      <c r="AI20" s="527"/>
      <c r="AJ20" s="527"/>
      <c r="AK20" s="527"/>
      <c r="AL20" s="562"/>
      <c r="AN20" s="563">
        <v>17</v>
      </c>
      <c r="AO20" s="561"/>
      <c r="AP20" s="527"/>
      <c r="AQ20" s="527"/>
      <c r="AR20" s="527"/>
      <c r="AS20" s="527"/>
      <c r="AT20" s="527"/>
      <c r="AU20" s="527"/>
      <c r="AV20" s="527"/>
      <c r="AW20" s="527"/>
      <c r="AX20" s="527"/>
      <c r="AY20" s="562"/>
      <c r="BA20" s="564">
        <v>17</v>
      </c>
      <c r="BB20" s="561">
        <f>IF(ISNUMBER(System!$C20),PlotData!B20+ $BF$1*AB20,$CB$3)</f>
        <v>5</v>
      </c>
      <c r="BC20" s="527">
        <f>IF(ISNUMBER(System!$C20),PlotData!C20+ $BF$1*AC20,$CB$3)</f>
        <v>5</v>
      </c>
      <c r="BD20" s="527">
        <f>IF(ISNUMBER(System!$C20),PlotData!D20+ $BF$1*AD20,$CB$3)</f>
        <v>5</v>
      </c>
      <c r="BE20" s="527">
        <f>IF(ISNUMBER(System!$C20),PlotData!E20+ $BF$1*AE20,$CB$3)</f>
        <v>5</v>
      </c>
      <c r="BF20" s="527">
        <f>IF(ISNUMBER(System!$C20),PlotData!F20+ $BF$1*AF20,$CB$3)</f>
        <v>5</v>
      </c>
      <c r="BG20" s="527">
        <f>IF(ISNUMBER(System!$C20),PlotData!G20+ $BF$1*AG20,$CB$3)</f>
        <v>5</v>
      </c>
      <c r="BH20" s="527">
        <f>IF(ISNUMBER(System!$C20),PlotData!H20+ $BF$1*AH20,$CB$3)</f>
        <v>5</v>
      </c>
      <c r="BI20" s="527">
        <f>IF(ISNUMBER(System!$C20),PlotData!I20+ $BF$1*AI20,$CB$3)</f>
        <v>5</v>
      </c>
      <c r="BJ20" s="527">
        <f>IF(ISNUMBER(System!$C20),PlotData!J20+ $BF$1*AJ20,$CB$3)</f>
        <v>5</v>
      </c>
      <c r="BK20" s="527">
        <f>IF(ISNUMBER(System!$C20),PlotData!K20+ $BF$1*AK20,$CB$3)</f>
        <v>5</v>
      </c>
      <c r="BL20" s="562">
        <f>IF(ISNUMBER(System!$C20),PlotData!L20+ $BF$1*AL20,$CB$3)</f>
        <v>5</v>
      </c>
      <c r="BN20" s="564">
        <v>17</v>
      </c>
      <c r="BO20" s="561">
        <f>IF(ISNUMBER(System!$C20),O20+ $BF$1*AO20,$CB$4)</f>
        <v>5</v>
      </c>
      <c r="BP20" s="527">
        <f>IF(ISNUMBER(System!$C20),P20+ $BF$1*AP20,$CB$4)</f>
        <v>5</v>
      </c>
      <c r="BQ20" s="527">
        <f>IF(ISNUMBER(System!$C20),Q20+ $BF$1*AQ20,$CB$4)</f>
        <v>5</v>
      </c>
      <c r="BR20" s="527">
        <f>IF(ISNUMBER(System!$C20),R20+ $BF$1*AR20,$CB$4)</f>
        <v>5</v>
      </c>
      <c r="BS20" s="527">
        <f>IF(ISNUMBER(System!$C20),S20+ $BF$1*AS20,$CB$4)</f>
        <v>5</v>
      </c>
      <c r="BT20" s="527">
        <f>IF(ISNUMBER(System!$C20),T20+ $BF$1*AT20,$CB$4)</f>
        <v>5</v>
      </c>
      <c r="BU20" s="527">
        <f>IF(ISNUMBER(System!$C20),U20+ $BF$1*AU20,$CB$4)</f>
        <v>5</v>
      </c>
      <c r="BV20" s="527">
        <f>IF(ISNUMBER(System!$C20),V20+ $BF$1*AV20,$CB$4)</f>
        <v>5</v>
      </c>
      <c r="BW20" s="527">
        <f>IF(ISNUMBER(System!$C20),W20+ $BF$1*AW20,$CB$4)</f>
        <v>5</v>
      </c>
      <c r="BX20" s="527">
        <f>IF(ISNUMBER(System!$C20),X20+ $BF$1*AX20,$CB$4)</f>
        <v>5</v>
      </c>
      <c r="BY20" s="562">
        <f>IF(ISNUMBER(System!$C20),Y20+ $BF$1*AY20,$CB$4)</f>
        <v>5</v>
      </c>
    </row>
    <row r="21" spans="1:78" x14ac:dyDescent="0.25">
      <c r="A21" s="560">
        <v>18</v>
      </c>
      <c r="B21" s="561"/>
      <c r="C21" s="527"/>
      <c r="D21" s="527"/>
      <c r="E21" s="527"/>
      <c r="F21" s="527"/>
      <c r="G21" s="527"/>
      <c r="H21" s="527"/>
      <c r="I21" s="527"/>
      <c r="J21" s="527"/>
      <c r="K21" s="527"/>
      <c r="L21" s="562"/>
      <c r="N21" s="560">
        <v>18</v>
      </c>
      <c r="O21" s="561"/>
      <c r="P21" s="527"/>
      <c r="Q21" s="527"/>
      <c r="R21" s="527"/>
      <c r="S21" s="527"/>
      <c r="T21" s="527"/>
      <c r="U21" s="527"/>
      <c r="V21" s="527"/>
      <c r="W21" s="527"/>
      <c r="X21" s="527"/>
      <c r="Y21" s="562"/>
      <c r="AA21" s="563">
        <v>18</v>
      </c>
      <c r="AB21" s="561"/>
      <c r="AC21" s="527"/>
      <c r="AD21" s="527"/>
      <c r="AE21" s="527"/>
      <c r="AF21" s="527"/>
      <c r="AG21" s="527"/>
      <c r="AH21" s="527"/>
      <c r="AI21" s="527"/>
      <c r="AJ21" s="527"/>
      <c r="AK21" s="527"/>
      <c r="AL21" s="562"/>
      <c r="AN21" s="563">
        <v>18</v>
      </c>
      <c r="AO21" s="561"/>
      <c r="AP21" s="527"/>
      <c r="AQ21" s="527"/>
      <c r="AR21" s="527"/>
      <c r="AS21" s="527"/>
      <c r="AT21" s="527"/>
      <c r="AU21" s="527"/>
      <c r="AV21" s="527"/>
      <c r="AW21" s="527"/>
      <c r="AX21" s="527"/>
      <c r="AY21" s="562"/>
      <c r="BA21" s="564">
        <v>18</v>
      </c>
      <c r="BB21" s="561">
        <f>IF(ISNUMBER(System!$C21),PlotData!B21+ $BF$1*AB21,$CB$3)</f>
        <v>5</v>
      </c>
      <c r="BC21" s="527">
        <f>IF(ISNUMBER(System!$C21),PlotData!C21+ $BF$1*AC21,$CB$3)</f>
        <v>5</v>
      </c>
      <c r="BD21" s="527">
        <f>IF(ISNUMBER(System!$C21),PlotData!D21+ $BF$1*AD21,$CB$3)</f>
        <v>5</v>
      </c>
      <c r="BE21" s="527">
        <f>IF(ISNUMBER(System!$C21),PlotData!E21+ $BF$1*AE21,$CB$3)</f>
        <v>5</v>
      </c>
      <c r="BF21" s="527">
        <f>IF(ISNUMBER(System!$C21),PlotData!F21+ $BF$1*AF21,$CB$3)</f>
        <v>5</v>
      </c>
      <c r="BG21" s="527">
        <f>IF(ISNUMBER(System!$C21),PlotData!G21+ $BF$1*AG21,$CB$3)</f>
        <v>5</v>
      </c>
      <c r="BH21" s="527">
        <f>IF(ISNUMBER(System!$C21),PlotData!H21+ $BF$1*AH21,$CB$3)</f>
        <v>5</v>
      </c>
      <c r="BI21" s="527">
        <f>IF(ISNUMBER(System!$C21),PlotData!I21+ $BF$1*AI21,$CB$3)</f>
        <v>5</v>
      </c>
      <c r="BJ21" s="527">
        <f>IF(ISNUMBER(System!$C21),PlotData!J21+ $BF$1*AJ21,$CB$3)</f>
        <v>5</v>
      </c>
      <c r="BK21" s="527">
        <f>IF(ISNUMBER(System!$C21),PlotData!K21+ $BF$1*AK21,$CB$3)</f>
        <v>5</v>
      </c>
      <c r="BL21" s="562">
        <f>IF(ISNUMBER(System!$C21),PlotData!L21+ $BF$1*AL21,$CB$3)</f>
        <v>5</v>
      </c>
      <c r="BN21" s="564">
        <v>18</v>
      </c>
      <c r="BO21" s="561">
        <f>IF(ISNUMBER(System!$C21),O21+ $BF$1*AO21,$CB$4)</f>
        <v>5</v>
      </c>
      <c r="BP21" s="527">
        <f>IF(ISNUMBER(System!$C21),P21+ $BF$1*AP21,$CB$4)</f>
        <v>5</v>
      </c>
      <c r="BQ21" s="527">
        <f>IF(ISNUMBER(System!$C21),Q21+ $BF$1*AQ21,$CB$4)</f>
        <v>5</v>
      </c>
      <c r="BR21" s="527">
        <f>IF(ISNUMBER(System!$C21),R21+ $BF$1*AR21,$CB$4)</f>
        <v>5</v>
      </c>
      <c r="BS21" s="527">
        <f>IF(ISNUMBER(System!$C21),S21+ $BF$1*AS21,$CB$4)</f>
        <v>5</v>
      </c>
      <c r="BT21" s="527">
        <f>IF(ISNUMBER(System!$C21),T21+ $BF$1*AT21,$CB$4)</f>
        <v>5</v>
      </c>
      <c r="BU21" s="527">
        <f>IF(ISNUMBER(System!$C21),U21+ $BF$1*AU21,$CB$4)</f>
        <v>5</v>
      </c>
      <c r="BV21" s="527">
        <f>IF(ISNUMBER(System!$C21),V21+ $BF$1*AV21,$CB$4)</f>
        <v>5</v>
      </c>
      <c r="BW21" s="527">
        <f>IF(ISNUMBER(System!$C21),W21+ $BF$1*AW21,$CB$4)</f>
        <v>5</v>
      </c>
      <c r="BX21" s="527">
        <f>IF(ISNUMBER(System!$C21),X21+ $BF$1*AX21,$CB$4)</f>
        <v>5</v>
      </c>
      <c r="BY21" s="562">
        <f>IF(ISNUMBER(System!$C21),Y21+ $BF$1*AY21,$CB$4)</f>
        <v>5</v>
      </c>
    </row>
    <row r="22" spans="1:78" x14ac:dyDescent="0.25">
      <c r="A22" s="560">
        <v>19</v>
      </c>
      <c r="B22" s="561"/>
      <c r="C22" s="527"/>
      <c r="D22" s="527"/>
      <c r="E22" s="527"/>
      <c r="F22" s="527"/>
      <c r="G22" s="527"/>
      <c r="H22" s="527"/>
      <c r="I22" s="527"/>
      <c r="J22" s="527"/>
      <c r="K22" s="527"/>
      <c r="L22" s="562"/>
      <c r="N22" s="560">
        <v>19</v>
      </c>
      <c r="O22" s="561"/>
      <c r="P22" s="527"/>
      <c r="Q22" s="527"/>
      <c r="R22" s="527"/>
      <c r="S22" s="527"/>
      <c r="T22" s="527"/>
      <c r="U22" s="527"/>
      <c r="V22" s="527"/>
      <c r="W22" s="527"/>
      <c r="X22" s="527"/>
      <c r="Y22" s="562"/>
      <c r="AA22" s="563">
        <v>19</v>
      </c>
      <c r="AB22" s="561"/>
      <c r="AC22" s="527"/>
      <c r="AD22" s="527"/>
      <c r="AE22" s="527"/>
      <c r="AF22" s="527"/>
      <c r="AG22" s="527"/>
      <c r="AH22" s="527"/>
      <c r="AI22" s="527"/>
      <c r="AJ22" s="527"/>
      <c r="AK22" s="527"/>
      <c r="AL22" s="562"/>
      <c r="AN22" s="563">
        <v>19</v>
      </c>
      <c r="AO22" s="561"/>
      <c r="AP22" s="527"/>
      <c r="AQ22" s="527"/>
      <c r="AR22" s="527"/>
      <c r="AS22" s="527"/>
      <c r="AT22" s="527"/>
      <c r="AU22" s="527"/>
      <c r="AV22" s="527"/>
      <c r="AW22" s="527"/>
      <c r="AX22" s="527"/>
      <c r="AY22" s="562"/>
      <c r="BA22" s="564">
        <v>19</v>
      </c>
      <c r="BB22" s="561">
        <f>IF(ISNUMBER(System!$C22),PlotData!B22+ $BF$1*AB22,$CB$3)</f>
        <v>5</v>
      </c>
      <c r="BC22" s="527">
        <f>IF(ISNUMBER(System!$C22),PlotData!C22+ $BF$1*AC22,$CB$3)</f>
        <v>5</v>
      </c>
      <c r="BD22" s="527">
        <f>IF(ISNUMBER(System!$C22),PlotData!D22+ $BF$1*AD22,$CB$3)</f>
        <v>5</v>
      </c>
      <c r="BE22" s="527">
        <f>IF(ISNUMBER(System!$C22),PlotData!E22+ $BF$1*AE22,$CB$3)</f>
        <v>5</v>
      </c>
      <c r="BF22" s="527">
        <f>IF(ISNUMBER(System!$C22),PlotData!F22+ $BF$1*AF22,$CB$3)</f>
        <v>5</v>
      </c>
      <c r="BG22" s="527">
        <f>IF(ISNUMBER(System!$C22),PlotData!G22+ $BF$1*AG22,$CB$3)</f>
        <v>5</v>
      </c>
      <c r="BH22" s="527">
        <f>IF(ISNUMBER(System!$C22),PlotData!H22+ $BF$1*AH22,$CB$3)</f>
        <v>5</v>
      </c>
      <c r="BI22" s="527">
        <f>IF(ISNUMBER(System!$C22),PlotData!I22+ $BF$1*AI22,$CB$3)</f>
        <v>5</v>
      </c>
      <c r="BJ22" s="527">
        <f>IF(ISNUMBER(System!$C22),PlotData!J22+ $BF$1*AJ22,$CB$3)</f>
        <v>5</v>
      </c>
      <c r="BK22" s="527">
        <f>IF(ISNUMBER(System!$C22),PlotData!K22+ $BF$1*AK22,$CB$3)</f>
        <v>5</v>
      </c>
      <c r="BL22" s="562">
        <f>IF(ISNUMBER(System!$C22),PlotData!L22+ $BF$1*AL22,$CB$3)</f>
        <v>5</v>
      </c>
      <c r="BN22" s="564">
        <v>19</v>
      </c>
      <c r="BO22" s="561">
        <f>IF(ISNUMBER(System!$C22),O22+ $BF$1*AO22,$CB$4)</f>
        <v>5</v>
      </c>
      <c r="BP22" s="527">
        <f>IF(ISNUMBER(System!$C22),P22+ $BF$1*AP22,$CB$4)</f>
        <v>5</v>
      </c>
      <c r="BQ22" s="527">
        <f>IF(ISNUMBER(System!$C22),Q22+ $BF$1*AQ22,$CB$4)</f>
        <v>5</v>
      </c>
      <c r="BR22" s="527">
        <f>IF(ISNUMBER(System!$C22),R22+ $BF$1*AR22,$CB$4)</f>
        <v>5</v>
      </c>
      <c r="BS22" s="527">
        <f>IF(ISNUMBER(System!$C22),S22+ $BF$1*AS22,$CB$4)</f>
        <v>5</v>
      </c>
      <c r="BT22" s="527">
        <f>IF(ISNUMBER(System!$C22),T22+ $BF$1*AT22,$CB$4)</f>
        <v>5</v>
      </c>
      <c r="BU22" s="527">
        <f>IF(ISNUMBER(System!$C22),U22+ $BF$1*AU22,$CB$4)</f>
        <v>5</v>
      </c>
      <c r="BV22" s="527">
        <f>IF(ISNUMBER(System!$C22),V22+ $BF$1*AV22,$CB$4)</f>
        <v>5</v>
      </c>
      <c r="BW22" s="527">
        <f>IF(ISNUMBER(System!$C22),W22+ $BF$1*AW22,$CB$4)</f>
        <v>5</v>
      </c>
      <c r="BX22" s="527">
        <f>IF(ISNUMBER(System!$C22),X22+ $BF$1*AX22,$CB$4)</f>
        <v>5</v>
      </c>
      <c r="BY22" s="562">
        <f>IF(ISNUMBER(System!$C22),Y22+ $BF$1*AY22,$CB$4)</f>
        <v>5</v>
      </c>
    </row>
    <row r="23" spans="1:78" x14ac:dyDescent="0.25">
      <c r="A23" s="570">
        <v>20</v>
      </c>
      <c r="B23" s="571"/>
      <c r="C23" s="572"/>
      <c r="D23" s="572"/>
      <c r="E23" s="572"/>
      <c r="F23" s="572"/>
      <c r="G23" s="572"/>
      <c r="H23" s="572"/>
      <c r="I23" s="572"/>
      <c r="J23" s="572"/>
      <c r="K23" s="572"/>
      <c r="L23" s="573"/>
      <c r="N23" s="570">
        <v>20</v>
      </c>
      <c r="O23" s="571"/>
      <c r="P23" s="572"/>
      <c r="Q23" s="572"/>
      <c r="R23" s="572"/>
      <c r="S23" s="572"/>
      <c r="T23" s="572"/>
      <c r="U23" s="572"/>
      <c r="V23" s="572"/>
      <c r="W23" s="572"/>
      <c r="X23" s="572"/>
      <c r="Y23" s="573"/>
      <c r="AA23" s="563">
        <v>20</v>
      </c>
      <c r="AB23" s="561"/>
      <c r="AC23" s="527"/>
      <c r="AD23" s="527"/>
      <c r="AE23" s="527"/>
      <c r="AF23" s="527"/>
      <c r="AG23" s="527"/>
      <c r="AH23" s="527"/>
      <c r="AI23" s="527"/>
      <c r="AJ23" s="527"/>
      <c r="AK23" s="527"/>
      <c r="AL23" s="562"/>
      <c r="AN23" s="563">
        <v>20</v>
      </c>
      <c r="AO23" s="561"/>
      <c r="AP23" s="527"/>
      <c r="AQ23" s="527"/>
      <c r="AR23" s="527"/>
      <c r="AS23" s="527"/>
      <c r="AT23" s="527"/>
      <c r="AU23" s="527"/>
      <c r="AV23" s="527"/>
      <c r="AW23" s="527"/>
      <c r="AX23" s="527"/>
      <c r="AY23" s="562"/>
      <c r="BA23" s="574">
        <v>20</v>
      </c>
      <c r="BB23" s="561">
        <f>IF(ISNUMBER(System!$C23),PlotData!B23+ $BF$1*AB23,$CB$3)</f>
        <v>5</v>
      </c>
      <c r="BC23" s="527">
        <f>IF(ISNUMBER(System!$C23),PlotData!C23+ $BF$1*AC23,$CB$3)</f>
        <v>5</v>
      </c>
      <c r="BD23" s="527">
        <f>IF(ISNUMBER(System!$C23),PlotData!D23+ $BF$1*AD23,$CB$3)</f>
        <v>5</v>
      </c>
      <c r="BE23" s="527">
        <f>IF(ISNUMBER(System!$C23),PlotData!E23+ $BF$1*AE23,$CB$3)</f>
        <v>5</v>
      </c>
      <c r="BF23" s="527">
        <f>IF(ISNUMBER(System!$C23),PlotData!F23+ $BF$1*AF23,$CB$3)</f>
        <v>5</v>
      </c>
      <c r="BG23" s="527">
        <f>IF(ISNUMBER(System!$C23),PlotData!G23+ $BF$1*AG23,$CB$3)</f>
        <v>5</v>
      </c>
      <c r="BH23" s="527">
        <f>IF(ISNUMBER(System!$C23),PlotData!H23+ $BF$1*AH23,$CB$3)</f>
        <v>5</v>
      </c>
      <c r="BI23" s="527">
        <f>IF(ISNUMBER(System!$C23),PlotData!I23+ $BF$1*AI23,$CB$3)</f>
        <v>5</v>
      </c>
      <c r="BJ23" s="527">
        <f>IF(ISNUMBER(System!$C23),PlotData!J23+ $BF$1*AJ23,$CB$3)</f>
        <v>5</v>
      </c>
      <c r="BK23" s="527">
        <f>IF(ISNUMBER(System!$C23),PlotData!K23+ $BF$1*AK23,$CB$3)</f>
        <v>5</v>
      </c>
      <c r="BL23" s="562">
        <f>IF(ISNUMBER(System!$C23),PlotData!L23+ $BF$1*AL23,$CB$3)</f>
        <v>5</v>
      </c>
      <c r="BN23" s="574">
        <v>20</v>
      </c>
      <c r="BO23" s="561">
        <f>IF(ISNUMBER(System!$C23),O23+ $BF$1*AO23,$CB$4)</f>
        <v>5</v>
      </c>
      <c r="BP23" s="527">
        <f>IF(ISNUMBER(System!$C23),P23+ $BF$1*AP23,$CB$4)</f>
        <v>5</v>
      </c>
      <c r="BQ23" s="527">
        <f>IF(ISNUMBER(System!$C23),Q23+ $BF$1*AQ23,$CB$4)</f>
        <v>5</v>
      </c>
      <c r="BR23" s="527">
        <f>IF(ISNUMBER(System!$C23),R23+ $BF$1*AR23,$CB$4)</f>
        <v>5</v>
      </c>
      <c r="BS23" s="527">
        <f>IF(ISNUMBER(System!$C23),S23+ $BF$1*AS23,$CB$4)</f>
        <v>5</v>
      </c>
      <c r="BT23" s="527">
        <f>IF(ISNUMBER(System!$C23),T23+ $BF$1*AT23,$CB$4)</f>
        <v>5</v>
      </c>
      <c r="BU23" s="527">
        <f>IF(ISNUMBER(System!$C23),U23+ $BF$1*AU23,$CB$4)</f>
        <v>5</v>
      </c>
      <c r="BV23" s="527">
        <f>IF(ISNUMBER(System!$C23),V23+ $BF$1*AV23,$CB$4)</f>
        <v>5</v>
      </c>
      <c r="BW23" s="527">
        <f>IF(ISNUMBER(System!$C23),W23+ $BF$1*AW23,$CB$4)</f>
        <v>5</v>
      </c>
      <c r="BX23" s="527">
        <f>IF(ISNUMBER(System!$C23),X23+ $BF$1*AX23,$CB$4)</f>
        <v>5</v>
      </c>
      <c r="BY23" s="562">
        <f>IF(ISNUMBER(System!$C23),Y23+ $BF$1*AY23,$CB$4)</f>
        <v>5</v>
      </c>
    </row>
    <row r="24" spans="1:78" x14ac:dyDescent="0.25">
      <c r="A24" s="560">
        <v>21</v>
      </c>
      <c r="B24" s="561"/>
      <c r="C24" s="527"/>
      <c r="D24" s="527"/>
      <c r="E24" s="527"/>
      <c r="F24" s="527"/>
      <c r="G24" s="527"/>
      <c r="H24" s="527"/>
      <c r="I24" s="527"/>
      <c r="J24" s="527"/>
      <c r="K24" s="527"/>
      <c r="L24" s="562"/>
      <c r="N24" s="560">
        <v>21</v>
      </c>
      <c r="O24" s="561"/>
      <c r="P24" s="527"/>
      <c r="Q24" s="527"/>
      <c r="R24" s="527"/>
      <c r="S24" s="527"/>
      <c r="T24" s="527"/>
      <c r="U24" s="527"/>
      <c r="V24" s="527"/>
      <c r="W24" s="527"/>
      <c r="X24" s="527"/>
      <c r="Y24" s="562"/>
      <c r="AA24" s="563">
        <v>21</v>
      </c>
      <c r="AB24" s="561"/>
      <c r="AC24" s="527"/>
      <c r="AD24" s="527"/>
      <c r="AE24" s="527"/>
      <c r="AF24" s="527"/>
      <c r="AG24" s="527"/>
      <c r="AH24" s="527"/>
      <c r="AI24" s="527"/>
      <c r="AJ24" s="527"/>
      <c r="AK24" s="527"/>
      <c r="AL24" s="562"/>
      <c r="AN24" s="563">
        <v>21</v>
      </c>
      <c r="AO24" s="561"/>
      <c r="AP24" s="527"/>
      <c r="AQ24" s="527"/>
      <c r="AR24" s="527"/>
      <c r="AS24" s="527"/>
      <c r="AT24" s="527"/>
      <c r="AU24" s="527"/>
      <c r="AV24" s="527"/>
      <c r="AW24" s="527"/>
      <c r="AX24" s="527"/>
      <c r="AY24" s="562"/>
      <c r="BA24" s="575">
        <v>21</v>
      </c>
      <c r="BB24" s="561">
        <f>IF(ISNUMBER(System!$C24),PlotData!B24+ $BF$1*AB24,$CB$3)</f>
        <v>5</v>
      </c>
      <c r="BC24" s="527">
        <f>IF(ISNUMBER(System!$C24),PlotData!C24+ $BF$1*AC24,$CB$3)</f>
        <v>5</v>
      </c>
      <c r="BD24" s="527">
        <f>IF(ISNUMBER(System!$C24),PlotData!D24+ $BF$1*AD24,$CB$3)</f>
        <v>5</v>
      </c>
      <c r="BE24" s="527">
        <f>IF(ISNUMBER(System!$C24),PlotData!E24+ $BF$1*AE24,$CB$3)</f>
        <v>5</v>
      </c>
      <c r="BF24" s="527">
        <f>IF(ISNUMBER(System!$C24),PlotData!F24+ $BF$1*AF24,$CB$3)</f>
        <v>5</v>
      </c>
      <c r="BG24" s="527">
        <f>IF(ISNUMBER(System!$C24),PlotData!G24+ $BF$1*AG24,$CB$3)</f>
        <v>5</v>
      </c>
      <c r="BH24" s="527">
        <f>IF(ISNUMBER(System!$C24),PlotData!H24+ $BF$1*AH24,$CB$3)</f>
        <v>5</v>
      </c>
      <c r="BI24" s="527">
        <f>IF(ISNUMBER(System!$C24),PlotData!I24+ $BF$1*AI24,$CB$3)</f>
        <v>5</v>
      </c>
      <c r="BJ24" s="527">
        <f>IF(ISNUMBER(System!$C24),PlotData!J24+ $BF$1*AJ24,$CB$3)</f>
        <v>5</v>
      </c>
      <c r="BK24" s="527">
        <f>IF(ISNUMBER(System!$C24),PlotData!K24+ $BF$1*AK24,$CB$3)</f>
        <v>5</v>
      </c>
      <c r="BL24" s="562">
        <f>IF(ISNUMBER(System!$C24),PlotData!L24+ $BF$1*AL24,$CB$3)</f>
        <v>5</v>
      </c>
      <c r="BN24" s="575">
        <v>21</v>
      </c>
      <c r="BO24" s="561">
        <f>IF(ISNUMBER(System!$C24),O24+ $BF$1*AO24,$CB$4)</f>
        <v>5</v>
      </c>
      <c r="BP24" s="527">
        <f>IF(ISNUMBER(System!$C24),P24+ $BF$1*AP24,$CB$4)</f>
        <v>5</v>
      </c>
      <c r="BQ24" s="527">
        <f>IF(ISNUMBER(System!$C24),Q24+ $BF$1*AQ24,$CB$4)</f>
        <v>5</v>
      </c>
      <c r="BR24" s="527">
        <f>IF(ISNUMBER(System!$C24),R24+ $BF$1*AR24,$CB$4)</f>
        <v>5</v>
      </c>
      <c r="BS24" s="527">
        <f>IF(ISNUMBER(System!$C24),S24+ $BF$1*AS24,$CB$4)</f>
        <v>5</v>
      </c>
      <c r="BT24" s="527">
        <f>IF(ISNUMBER(System!$C24),T24+ $BF$1*AT24,$CB$4)</f>
        <v>5</v>
      </c>
      <c r="BU24" s="527">
        <f>IF(ISNUMBER(System!$C24),U24+ $BF$1*AU24,$CB$4)</f>
        <v>5</v>
      </c>
      <c r="BV24" s="527">
        <f>IF(ISNUMBER(System!$C24),V24+ $BF$1*AV24,$CB$4)</f>
        <v>5</v>
      </c>
      <c r="BW24" s="527">
        <f>IF(ISNUMBER(System!$C24),W24+ $BF$1*AW24,$CB$4)</f>
        <v>5</v>
      </c>
      <c r="BX24" s="527">
        <f>IF(ISNUMBER(System!$C24),X24+ $BF$1*AX24,$CB$4)</f>
        <v>5</v>
      </c>
      <c r="BY24" s="562">
        <f>IF(ISNUMBER(System!$C24),Y24+ $BF$1*AY24,$CB$4)</f>
        <v>5</v>
      </c>
    </row>
    <row r="25" spans="1:78" x14ac:dyDescent="0.25">
      <c r="A25" s="560">
        <v>22</v>
      </c>
      <c r="B25" s="576"/>
      <c r="C25" s="577"/>
      <c r="D25" s="577"/>
      <c r="E25" s="577"/>
      <c r="F25" s="577"/>
      <c r="G25" s="577"/>
      <c r="H25" s="577"/>
      <c r="I25" s="577"/>
      <c r="J25" s="577"/>
      <c r="K25" s="577"/>
      <c r="L25" s="578"/>
      <c r="M25" s="452"/>
      <c r="N25" s="560">
        <v>22</v>
      </c>
      <c r="O25" s="576"/>
      <c r="P25" s="577"/>
      <c r="Q25" s="577"/>
      <c r="R25" s="577"/>
      <c r="S25" s="577"/>
      <c r="T25" s="577"/>
      <c r="U25" s="577"/>
      <c r="V25" s="577"/>
      <c r="W25" s="577"/>
      <c r="X25" s="577"/>
      <c r="Y25" s="578"/>
      <c r="Z25" s="579"/>
      <c r="AA25" s="563">
        <v>22</v>
      </c>
      <c r="AB25" s="561"/>
      <c r="AC25" s="527"/>
      <c r="AD25" s="527"/>
      <c r="AE25" s="527"/>
      <c r="AF25" s="527"/>
      <c r="AG25" s="527"/>
      <c r="AH25" s="527"/>
      <c r="AI25" s="527"/>
      <c r="AJ25" s="527"/>
      <c r="AK25" s="527"/>
      <c r="AL25" s="562"/>
      <c r="AN25" s="563">
        <v>22</v>
      </c>
      <c r="AO25" s="561"/>
      <c r="AP25" s="527"/>
      <c r="AQ25" s="527"/>
      <c r="AR25" s="527"/>
      <c r="AS25" s="527"/>
      <c r="AT25" s="527"/>
      <c r="AU25" s="527"/>
      <c r="AV25" s="527"/>
      <c r="AW25" s="527"/>
      <c r="AX25" s="527"/>
      <c r="AY25" s="562"/>
      <c r="BA25" s="575">
        <v>22</v>
      </c>
      <c r="BB25" s="561">
        <f>IF(ISNUMBER(System!$C25),PlotData!B25+ $BF$1*AB25,$CB$3)</f>
        <v>5</v>
      </c>
      <c r="BC25" s="527">
        <f>IF(ISNUMBER(System!$C25),PlotData!C25+ $BF$1*AC25,$CB$3)</f>
        <v>5</v>
      </c>
      <c r="BD25" s="527">
        <f>IF(ISNUMBER(System!$C25),PlotData!D25+ $BF$1*AD25,$CB$3)</f>
        <v>5</v>
      </c>
      <c r="BE25" s="527">
        <f>IF(ISNUMBER(System!$C25),PlotData!E25+ $BF$1*AE25,$CB$3)</f>
        <v>5</v>
      </c>
      <c r="BF25" s="527">
        <f>IF(ISNUMBER(System!$C25),PlotData!F25+ $BF$1*AF25,$CB$3)</f>
        <v>5</v>
      </c>
      <c r="BG25" s="527">
        <f>IF(ISNUMBER(System!$C25),PlotData!G25+ $BF$1*AG25,$CB$3)</f>
        <v>5</v>
      </c>
      <c r="BH25" s="527">
        <f>IF(ISNUMBER(System!$C25),PlotData!H25+ $BF$1*AH25,$CB$3)</f>
        <v>5</v>
      </c>
      <c r="BI25" s="527">
        <f>IF(ISNUMBER(System!$C25),PlotData!I25+ $BF$1*AI25,$CB$3)</f>
        <v>5</v>
      </c>
      <c r="BJ25" s="527">
        <f>IF(ISNUMBER(System!$C25),PlotData!J25+ $BF$1*AJ25,$CB$3)</f>
        <v>5</v>
      </c>
      <c r="BK25" s="527">
        <f>IF(ISNUMBER(System!$C25),PlotData!K25+ $BF$1*AK25,$CB$3)</f>
        <v>5</v>
      </c>
      <c r="BL25" s="562">
        <f>IF(ISNUMBER(System!$C25),PlotData!L25+ $BF$1*AL25,$CB$3)</f>
        <v>5</v>
      </c>
      <c r="BN25" s="575">
        <v>22</v>
      </c>
      <c r="BO25" s="561">
        <f>IF(ISNUMBER(System!$C25),O25+ $BF$1*AO25,$CB$4)</f>
        <v>5</v>
      </c>
      <c r="BP25" s="527">
        <f>IF(ISNUMBER(System!$C25),P25+ $BF$1*AP25,$CB$4)</f>
        <v>5</v>
      </c>
      <c r="BQ25" s="527">
        <f>IF(ISNUMBER(System!$C25),Q25+ $BF$1*AQ25,$CB$4)</f>
        <v>5</v>
      </c>
      <c r="BR25" s="527">
        <f>IF(ISNUMBER(System!$C25),R25+ $BF$1*AR25,$CB$4)</f>
        <v>5</v>
      </c>
      <c r="BS25" s="527">
        <f>IF(ISNUMBER(System!$C25),S25+ $BF$1*AS25,$CB$4)</f>
        <v>5</v>
      </c>
      <c r="BT25" s="527">
        <f>IF(ISNUMBER(System!$C25),T25+ $BF$1*AT25,$CB$4)</f>
        <v>5</v>
      </c>
      <c r="BU25" s="527">
        <f>IF(ISNUMBER(System!$C25),U25+ $BF$1*AU25,$CB$4)</f>
        <v>5</v>
      </c>
      <c r="BV25" s="527">
        <f>IF(ISNUMBER(System!$C25),V25+ $BF$1*AV25,$CB$4)</f>
        <v>5</v>
      </c>
      <c r="BW25" s="527">
        <f>IF(ISNUMBER(System!$C25),W25+ $BF$1*AW25,$CB$4)</f>
        <v>5</v>
      </c>
      <c r="BX25" s="527">
        <f>IF(ISNUMBER(System!$C25),X25+ $BF$1*AX25,$CB$4)</f>
        <v>5</v>
      </c>
      <c r="BY25" s="562">
        <f>IF(ISNUMBER(System!$C25),Y25+ $BF$1*AY25,$CB$4)</f>
        <v>5</v>
      </c>
    </row>
    <row r="26" spans="1:78" x14ac:dyDescent="0.25">
      <c r="A26" s="560">
        <v>23</v>
      </c>
      <c r="B26" s="580"/>
      <c r="C26" s="577"/>
      <c r="D26" s="577"/>
      <c r="E26" s="577"/>
      <c r="F26" s="577"/>
      <c r="G26" s="577"/>
      <c r="H26" s="577"/>
      <c r="I26" s="577"/>
      <c r="J26" s="577"/>
      <c r="K26" s="577"/>
      <c r="L26" s="578"/>
      <c r="M26" s="452"/>
      <c r="N26" s="560">
        <v>23</v>
      </c>
      <c r="O26" s="576"/>
      <c r="P26" s="577"/>
      <c r="Q26" s="577"/>
      <c r="R26" s="577"/>
      <c r="S26" s="577"/>
      <c r="T26" s="577"/>
      <c r="U26" s="577"/>
      <c r="V26" s="577"/>
      <c r="W26" s="577"/>
      <c r="X26" s="577"/>
      <c r="Y26" s="578"/>
      <c r="Z26" s="579"/>
      <c r="AA26" s="563">
        <v>23</v>
      </c>
      <c r="AB26" s="561"/>
      <c r="AC26" s="527"/>
      <c r="AD26" s="527"/>
      <c r="AE26" s="527"/>
      <c r="AF26" s="527"/>
      <c r="AG26" s="527"/>
      <c r="AH26" s="527"/>
      <c r="AI26" s="527"/>
      <c r="AJ26" s="527"/>
      <c r="AK26" s="527"/>
      <c r="AL26" s="562"/>
      <c r="AN26" s="563">
        <v>23</v>
      </c>
      <c r="AO26" s="561"/>
      <c r="AP26" s="527"/>
      <c r="AQ26" s="527"/>
      <c r="AR26" s="527"/>
      <c r="AS26" s="527"/>
      <c r="AT26" s="527"/>
      <c r="AU26" s="527"/>
      <c r="AV26" s="527"/>
      <c r="AW26" s="527"/>
      <c r="AX26" s="527"/>
      <c r="AY26" s="562"/>
      <c r="BA26" s="575">
        <v>23</v>
      </c>
      <c r="BB26" s="561">
        <f>IF(ISNUMBER(System!$C26),PlotData!B26+ $BF$1*AB26,$CB$3)</f>
        <v>5</v>
      </c>
      <c r="BC26" s="527">
        <f>IF(ISNUMBER(System!$C26),PlotData!C26+ $BF$1*AC26,$CB$3)</f>
        <v>5</v>
      </c>
      <c r="BD26" s="527">
        <f>IF(ISNUMBER(System!$C26),PlotData!D26+ $BF$1*AD26,$CB$3)</f>
        <v>5</v>
      </c>
      <c r="BE26" s="527">
        <f>IF(ISNUMBER(System!$C26),PlotData!E26+ $BF$1*AE26,$CB$3)</f>
        <v>5</v>
      </c>
      <c r="BF26" s="527">
        <f>IF(ISNUMBER(System!$C26),PlotData!F26+ $BF$1*AF26,$CB$3)</f>
        <v>5</v>
      </c>
      <c r="BG26" s="527">
        <f>IF(ISNUMBER(System!$C26),PlotData!G26+ $BF$1*AG26,$CB$3)</f>
        <v>5</v>
      </c>
      <c r="BH26" s="527">
        <f>IF(ISNUMBER(System!$C26),PlotData!H26+ $BF$1*AH26,$CB$3)</f>
        <v>5</v>
      </c>
      <c r="BI26" s="527">
        <f>IF(ISNUMBER(System!$C26),PlotData!I26+ $BF$1*AI26,$CB$3)</f>
        <v>5</v>
      </c>
      <c r="BJ26" s="527">
        <f>IF(ISNUMBER(System!$C26),PlotData!J26+ $BF$1*AJ26,$CB$3)</f>
        <v>5</v>
      </c>
      <c r="BK26" s="527">
        <f>IF(ISNUMBER(System!$C26),PlotData!K26+ $BF$1*AK26,$CB$3)</f>
        <v>5</v>
      </c>
      <c r="BL26" s="562">
        <f>IF(ISNUMBER(System!$C26),PlotData!L26+ $BF$1*AL26,$CB$3)</f>
        <v>5</v>
      </c>
      <c r="BN26" s="575">
        <v>23</v>
      </c>
      <c r="BO26" s="561">
        <f>IF(ISNUMBER(System!$C26),O26+ $BF$1*AO26,$CB$4)</f>
        <v>5</v>
      </c>
      <c r="BP26" s="527">
        <f>IF(ISNUMBER(System!$C26),P26+ $BF$1*AP26,$CB$4)</f>
        <v>5</v>
      </c>
      <c r="BQ26" s="527">
        <f>IF(ISNUMBER(System!$C26),Q26+ $BF$1*AQ26,$CB$4)</f>
        <v>5</v>
      </c>
      <c r="BR26" s="527">
        <f>IF(ISNUMBER(System!$C26),R26+ $BF$1*AR26,$CB$4)</f>
        <v>5</v>
      </c>
      <c r="BS26" s="527">
        <f>IF(ISNUMBER(System!$C26),S26+ $BF$1*AS26,$CB$4)</f>
        <v>5</v>
      </c>
      <c r="BT26" s="527">
        <f>IF(ISNUMBER(System!$C26),T26+ $BF$1*AT26,$CB$4)</f>
        <v>5</v>
      </c>
      <c r="BU26" s="527">
        <f>IF(ISNUMBER(System!$C26),U26+ $BF$1*AU26,$CB$4)</f>
        <v>5</v>
      </c>
      <c r="BV26" s="527">
        <f>IF(ISNUMBER(System!$C26),V26+ $BF$1*AV26,$CB$4)</f>
        <v>5</v>
      </c>
      <c r="BW26" s="527">
        <f>IF(ISNUMBER(System!$C26),W26+ $BF$1*AW26,$CB$4)</f>
        <v>5</v>
      </c>
      <c r="BX26" s="527">
        <f>IF(ISNUMBER(System!$C26),X26+ $BF$1*AX26,$CB$4)</f>
        <v>5</v>
      </c>
      <c r="BY26" s="562">
        <f>IF(ISNUMBER(System!$C26),Y26+ $BF$1*AY26,$CB$4)</f>
        <v>5</v>
      </c>
    </row>
    <row r="27" spans="1:78" x14ac:dyDescent="0.25">
      <c r="A27" s="560">
        <v>24</v>
      </c>
      <c r="B27" s="576"/>
      <c r="C27" s="577"/>
      <c r="D27" s="577"/>
      <c r="E27" s="577"/>
      <c r="F27" s="577"/>
      <c r="G27" s="577"/>
      <c r="H27" s="577"/>
      <c r="I27" s="577"/>
      <c r="J27" s="577"/>
      <c r="K27" s="577"/>
      <c r="L27" s="578"/>
      <c r="M27" s="452"/>
      <c r="N27" s="560">
        <v>24</v>
      </c>
      <c r="O27" s="576"/>
      <c r="P27" s="577"/>
      <c r="Q27" s="581"/>
      <c r="R27" s="577"/>
      <c r="S27" s="577"/>
      <c r="T27" s="577"/>
      <c r="U27" s="577"/>
      <c r="V27" s="577"/>
      <c r="W27" s="577"/>
      <c r="X27" s="577"/>
      <c r="Y27" s="578"/>
      <c r="Z27" s="579"/>
      <c r="AA27" s="563">
        <v>24</v>
      </c>
      <c r="AB27" s="561"/>
      <c r="AC27" s="527"/>
      <c r="AD27" s="527"/>
      <c r="AE27" s="527"/>
      <c r="AF27" s="527"/>
      <c r="AG27" s="527"/>
      <c r="AH27" s="527"/>
      <c r="AI27" s="527"/>
      <c r="AJ27" s="527"/>
      <c r="AK27" s="527"/>
      <c r="AL27" s="562"/>
      <c r="AN27" s="563">
        <v>24</v>
      </c>
      <c r="AO27" s="561"/>
      <c r="AP27" s="527"/>
      <c r="AQ27" s="527"/>
      <c r="AR27" s="527"/>
      <c r="AS27" s="527"/>
      <c r="AT27" s="527"/>
      <c r="AU27" s="527"/>
      <c r="AV27" s="527"/>
      <c r="AW27" s="527"/>
      <c r="AX27" s="527"/>
      <c r="AY27" s="562"/>
      <c r="BA27" s="575">
        <v>24</v>
      </c>
      <c r="BB27" s="561">
        <f>IF(ISNUMBER(System!$C27),PlotData!B27+ $BF$1*AB27,$CB$3)</f>
        <v>5</v>
      </c>
      <c r="BC27" s="527">
        <f>IF(ISNUMBER(System!$C27),PlotData!C27+ $BF$1*AC27,$CB$3)</f>
        <v>5</v>
      </c>
      <c r="BD27" s="527">
        <f>IF(ISNUMBER(System!$C27),PlotData!D27+ $BF$1*AD27,$CB$3)</f>
        <v>5</v>
      </c>
      <c r="BE27" s="527">
        <f>IF(ISNUMBER(System!$C27),PlotData!E27+ $BF$1*AE27,$CB$3)</f>
        <v>5</v>
      </c>
      <c r="BF27" s="527">
        <f>IF(ISNUMBER(System!$C27),PlotData!F27+ $BF$1*AF27,$CB$3)</f>
        <v>5</v>
      </c>
      <c r="BG27" s="527">
        <f>IF(ISNUMBER(System!$C27),PlotData!G27+ $BF$1*AG27,$CB$3)</f>
        <v>5</v>
      </c>
      <c r="BH27" s="527">
        <f>IF(ISNUMBER(System!$C27),PlotData!H27+ $BF$1*AH27,$CB$3)</f>
        <v>5</v>
      </c>
      <c r="BI27" s="527">
        <f>IF(ISNUMBER(System!$C27),PlotData!I27+ $BF$1*AI27,$CB$3)</f>
        <v>5</v>
      </c>
      <c r="BJ27" s="527">
        <f>IF(ISNUMBER(System!$C27),PlotData!J27+ $BF$1*AJ27,$CB$3)</f>
        <v>5</v>
      </c>
      <c r="BK27" s="527">
        <f>IF(ISNUMBER(System!$C27),PlotData!K27+ $BF$1*AK27,$CB$3)</f>
        <v>5</v>
      </c>
      <c r="BL27" s="562">
        <f>IF(ISNUMBER(System!$C27),PlotData!L27+ $BF$1*AL27,$CB$3)</f>
        <v>5</v>
      </c>
      <c r="BM27" s="452"/>
      <c r="BN27" s="575">
        <v>24</v>
      </c>
      <c r="BO27" s="561">
        <f>IF(ISNUMBER(System!$C27),O27+ $BF$1*AO27,$CB$4)</f>
        <v>5</v>
      </c>
      <c r="BP27" s="527">
        <f>IF(ISNUMBER(System!$C27),P27+ $BF$1*AP27,$CB$4)</f>
        <v>5</v>
      </c>
      <c r="BQ27" s="527">
        <f>IF(ISNUMBER(System!$C27),Q27+ $BF$1*AQ27,$CB$4)</f>
        <v>5</v>
      </c>
      <c r="BR27" s="527">
        <f>IF(ISNUMBER(System!$C27),R27+ $BF$1*AR27,$CB$4)</f>
        <v>5</v>
      </c>
      <c r="BS27" s="527">
        <f>IF(ISNUMBER(System!$C27),S27+ $BF$1*AS27,$CB$4)</f>
        <v>5</v>
      </c>
      <c r="BT27" s="527">
        <f>IF(ISNUMBER(System!$C27),T27+ $BF$1*AT27,$CB$4)</f>
        <v>5</v>
      </c>
      <c r="BU27" s="527">
        <f>IF(ISNUMBER(System!$C27),U27+ $BF$1*AU27,$CB$4)</f>
        <v>5</v>
      </c>
      <c r="BV27" s="527">
        <f>IF(ISNUMBER(System!$C27),V27+ $BF$1*AV27,$CB$4)</f>
        <v>5</v>
      </c>
      <c r="BW27" s="527">
        <f>IF(ISNUMBER(System!$C27),W27+ $BF$1*AW27,$CB$4)</f>
        <v>5</v>
      </c>
      <c r="BX27" s="527">
        <f>IF(ISNUMBER(System!$C27),X27+ $BF$1*AX27,$CB$4)</f>
        <v>5</v>
      </c>
      <c r="BY27" s="562">
        <f>IF(ISNUMBER(System!$C27),Y27+ $BF$1*AY27,$CB$4)</f>
        <v>5</v>
      </c>
      <c r="BZ27" s="452"/>
    </row>
    <row r="28" spans="1:78" x14ac:dyDescent="0.25">
      <c r="A28" s="560">
        <v>25</v>
      </c>
      <c r="B28" s="576"/>
      <c r="C28" s="577"/>
      <c r="D28" s="577"/>
      <c r="E28" s="577"/>
      <c r="F28" s="577"/>
      <c r="G28" s="577"/>
      <c r="H28" s="577"/>
      <c r="I28" s="577"/>
      <c r="J28" s="577"/>
      <c r="K28" s="577"/>
      <c r="L28" s="578"/>
      <c r="M28" s="452"/>
      <c r="N28" s="560">
        <v>25</v>
      </c>
      <c r="O28" s="576"/>
      <c r="P28" s="577"/>
      <c r="Q28" s="577"/>
      <c r="R28" s="577"/>
      <c r="S28" s="577"/>
      <c r="T28" s="577"/>
      <c r="U28" s="577"/>
      <c r="V28" s="577"/>
      <c r="W28" s="577"/>
      <c r="X28" s="577"/>
      <c r="Y28" s="578"/>
      <c r="Z28" s="579"/>
      <c r="AA28" s="563">
        <v>25</v>
      </c>
      <c r="AB28" s="561"/>
      <c r="AC28" s="527"/>
      <c r="AD28" s="527"/>
      <c r="AE28" s="527"/>
      <c r="AF28" s="527"/>
      <c r="AG28" s="527"/>
      <c r="AH28" s="527"/>
      <c r="AI28" s="527"/>
      <c r="AJ28" s="527"/>
      <c r="AK28" s="527"/>
      <c r="AL28" s="562"/>
      <c r="AN28" s="563">
        <v>25</v>
      </c>
      <c r="AO28" s="561"/>
      <c r="AP28" s="527"/>
      <c r="AQ28" s="527"/>
      <c r="AR28" s="527"/>
      <c r="AS28" s="527"/>
      <c r="AT28" s="527"/>
      <c r="AU28" s="527"/>
      <c r="AV28" s="527"/>
      <c r="AW28" s="527"/>
      <c r="AX28" s="527"/>
      <c r="AY28" s="562"/>
      <c r="BA28" s="575">
        <v>25</v>
      </c>
      <c r="BB28" s="561">
        <f>IF(ISNUMBER(System!$C28),PlotData!B28+ $BF$1*AB28,$CB$3)</f>
        <v>5</v>
      </c>
      <c r="BC28" s="527">
        <f>IF(ISNUMBER(System!$C28),PlotData!C28+ $BF$1*AC28,$CB$3)</f>
        <v>5</v>
      </c>
      <c r="BD28" s="527">
        <f>IF(ISNUMBER(System!$C28),PlotData!D28+ $BF$1*AD28,$CB$3)</f>
        <v>5</v>
      </c>
      <c r="BE28" s="527">
        <f>IF(ISNUMBER(System!$C28),PlotData!E28+ $BF$1*AE28,$CB$3)</f>
        <v>5</v>
      </c>
      <c r="BF28" s="527">
        <f>IF(ISNUMBER(System!$C28),PlotData!F28+ $BF$1*AF28,$CB$3)</f>
        <v>5</v>
      </c>
      <c r="BG28" s="527">
        <f>IF(ISNUMBER(System!$C28),PlotData!G28+ $BF$1*AG28,$CB$3)</f>
        <v>5</v>
      </c>
      <c r="BH28" s="527">
        <f>IF(ISNUMBER(System!$C28),PlotData!H28+ $BF$1*AH28,$CB$3)</f>
        <v>5</v>
      </c>
      <c r="BI28" s="527">
        <f>IF(ISNUMBER(System!$C28),PlotData!I28+ $BF$1*AI28,$CB$3)</f>
        <v>5</v>
      </c>
      <c r="BJ28" s="527">
        <f>IF(ISNUMBER(System!$C28),PlotData!J28+ $BF$1*AJ28,$CB$3)</f>
        <v>5</v>
      </c>
      <c r="BK28" s="527">
        <f>IF(ISNUMBER(System!$C28),PlotData!K28+ $BF$1*AK28,$CB$3)</f>
        <v>5</v>
      </c>
      <c r="BL28" s="562">
        <f>IF(ISNUMBER(System!$C28),PlotData!L28+ $BF$1*AL28,$CB$3)</f>
        <v>5</v>
      </c>
      <c r="BM28" s="452"/>
      <c r="BN28" s="575">
        <v>25</v>
      </c>
      <c r="BO28" s="561">
        <f>IF(ISNUMBER(System!$C28),O28+ $BF$1*AO28,$CB$4)</f>
        <v>5</v>
      </c>
      <c r="BP28" s="527">
        <f>IF(ISNUMBER(System!$C28),P28+ $BF$1*AP28,$CB$4)</f>
        <v>5</v>
      </c>
      <c r="BQ28" s="527">
        <f>IF(ISNUMBER(System!$C28),Q28+ $BF$1*AQ28,$CB$4)</f>
        <v>5</v>
      </c>
      <c r="BR28" s="527">
        <f>IF(ISNUMBER(System!$C28),R28+ $BF$1*AR28,$CB$4)</f>
        <v>5</v>
      </c>
      <c r="BS28" s="527">
        <f>IF(ISNUMBER(System!$C28),S28+ $BF$1*AS28,$CB$4)</f>
        <v>5</v>
      </c>
      <c r="BT28" s="527">
        <f>IF(ISNUMBER(System!$C28),T28+ $BF$1*AT28,$CB$4)</f>
        <v>5</v>
      </c>
      <c r="BU28" s="527">
        <f>IF(ISNUMBER(System!$C28),U28+ $BF$1*AU28,$CB$4)</f>
        <v>5</v>
      </c>
      <c r="BV28" s="527">
        <f>IF(ISNUMBER(System!$C28),V28+ $BF$1*AV28,$CB$4)</f>
        <v>5</v>
      </c>
      <c r="BW28" s="527">
        <f>IF(ISNUMBER(System!$C28),W28+ $BF$1*AW28,$CB$4)</f>
        <v>5</v>
      </c>
      <c r="BX28" s="527">
        <f>IF(ISNUMBER(System!$C28),X28+ $BF$1*AX28,$CB$4)</f>
        <v>5</v>
      </c>
      <c r="BY28" s="562">
        <f>IF(ISNUMBER(System!$C28),Y28+ $BF$1*AY28,$CB$4)</f>
        <v>5</v>
      </c>
      <c r="BZ28" s="452"/>
    </row>
    <row r="29" spans="1:78" x14ac:dyDescent="0.25">
      <c r="A29" s="560">
        <v>26</v>
      </c>
      <c r="B29" s="576"/>
      <c r="C29" s="577"/>
      <c r="D29" s="577"/>
      <c r="E29" s="577"/>
      <c r="F29" s="577"/>
      <c r="G29" s="577"/>
      <c r="H29" s="577"/>
      <c r="I29" s="577"/>
      <c r="J29" s="577"/>
      <c r="K29" s="577"/>
      <c r="L29" s="578"/>
      <c r="M29" s="452"/>
      <c r="N29" s="560">
        <v>26</v>
      </c>
      <c r="O29" s="576"/>
      <c r="P29" s="577"/>
      <c r="Q29" s="577"/>
      <c r="R29" s="577"/>
      <c r="S29" s="577"/>
      <c r="T29" s="577"/>
      <c r="U29" s="577"/>
      <c r="V29" s="577"/>
      <c r="W29" s="577"/>
      <c r="X29" s="577"/>
      <c r="Y29" s="578"/>
      <c r="Z29" s="579"/>
      <c r="AA29" s="563">
        <v>26</v>
      </c>
      <c r="AB29" s="561"/>
      <c r="AC29" s="527"/>
      <c r="AD29" s="527"/>
      <c r="AE29" s="527"/>
      <c r="AF29" s="527"/>
      <c r="AG29" s="527"/>
      <c r="AH29" s="527"/>
      <c r="AI29" s="527"/>
      <c r="AJ29" s="527"/>
      <c r="AK29" s="527"/>
      <c r="AL29" s="562"/>
      <c r="AN29" s="563">
        <v>26</v>
      </c>
      <c r="AO29" s="561"/>
      <c r="AP29" s="527"/>
      <c r="AQ29" s="527"/>
      <c r="AR29" s="527"/>
      <c r="AS29" s="527"/>
      <c r="AT29" s="527"/>
      <c r="AU29" s="527"/>
      <c r="AV29" s="527"/>
      <c r="AW29" s="527"/>
      <c r="AX29" s="527"/>
      <c r="AY29" s="562"/>
      <c r="BA29" s="575">
        <v>26</v>
      </c>
      <c r="BB29" s="561">
        <f>IF(ISNUMBER(System!$C29),PlotData!B29+ $BF$1*AB29,$CB$3)</f>
        <v>5</v>
      </c>
      <c r="BC29" s="527">
        <f>IF(ISNUMBER(System!$C29),PlotData!C29+ $BF$1*AC29,$CB$3)</f>
        <v>5</v>
      </c>
      <c r="BD29" s="527">
        <f>IF(ISNUMBER(System!$C29),PlotData!D29+ $BF$1*AD29,$CB$3)</f>
        <v>5</v>
      </c>
      <c r="BE29" s="527">
        <f>IF(ISNUMBER(System!$C29),PlotData!E29+ $BF$1*AE29,$CB$3)</f>
        <v>5</v>
      </c>
      <c r="BF29" s="527">
        <f>IF(ISNUMBER(System!$C29),PlotData!F29+ $BF$1*AF29,$CB$3)</f>
        <v>5</v>
      </c>
      <c r="BG29" s="527">
        <f>IF(ISNUMBER(System!$C29),PlotData!G29+ $BF$1*AG29,$CB$3)</f>
        <v>5</v>
      </c>
      <c r="BH29" s="527">
        <f>IF(ISNUMBER(System!$C29),PlotData!H29+ $BF$1*AH29,$CB$3)</f>
        <v>5</v>
      </c>
      <c r="BI29" s="527">
        <f>IF(ISNUMBER(System!$C29),PlotData!I29+ $BF$1*AI29,$CB$3)</f>
        <v>5</v>
      </c>
      <c r="BJ29" s="527">
        <f>IF(ISNUMBER(System!$C29),PlotData!J29+ $BF$1*AJ29,$CB$3)</f>
        <v>5</v>
      </c>
      <c r="BK29" s="527">
        <f>IF(ISNUMBER(System!$C29),PlotData!K29+ $BF$1*AK29,$CB$3)</f>
        <v>5</v>
      </c>
      <c r="BL29" s="562">
        <f>IF(ISNUMBER(System!$C29),PlotData!L29+ $BF$1*AL29,$CB$3)</f>
        <v>5</v>
      </c>
      <c r="BM29" s="452"/>
      <c r="BN29" s="575">
        <v>26</v>
      </c>
      <c r="BO29" s="561">
        <f>IF(ISNUMBER(System!$C29),O29+ $BF$1*AO29,$CB$4)</f>
        <v>5</v>
      </c>
      <c r="BP29" s="527">
        <f>IF(ISNUMBER(System!$C29),P29+ $BF$1*AP29,$CB$4)</f>
        <v>5</v>
      </c>
      <c r="BQ29" s="527">
        <f>IF(ISNUMBER(System!$C29),Q29+ $BF$1*AQ29,$CB$4)</f>
        <v>5</v>
      </c>
      <c r="BR29" s="527">
        <f>IF(ISNUMBER(System!$C29),R29+ $BF$1*AR29,$CB$4)</f>
        <v>5</v>
      </c>
      <c r="BS29" s="527">
        <f>IF(ISNUMBER(System!$C29),S29+ $BF$1*AS29,$CB$4)</f>
        <v>5</v>
      </c>
      <c r="BT29" s="527">
        <f>IF(ISNUMBER(System!$C29),T29+ $BF$1*AT29,$CB$4)</f>
        <v>5</v>
      </c>
      <c r="BU29" s="527">
        <f>IF(ISNUMBER(System!$C29),U29+ $BF$1*AU29,$CB$4)</f>
        <v>5</v>
      </c>
      <c r="BV29" s="527">
        <f>IF(ISNUMBER(System!$C29),V29+ $BF$1*AV29,$CB$4)</f>
        <v>5</v>
      </c>
      <c r="BW29" s="527">
        <f>IF(ISNUMBER(System!$C29),W29+ $BF$1*AW29,$CB$4)</f>
        <v>5</v>
      </c>
      <c r="BX29" s="527">
        <f>IF(ISNUMBER(System!$C29),X29+ $BF$1*AX29,$CB$4)</f>
        <v>5</v>
      </c>
      <c r="BY29" s="562">
        <f>IF(ISNUMBER(System!$C29),Y29+ $BF$1*AY29,$CB$4)</f>
        <v>5</v>
      </c>
      <c r="BZ29" s="452"/>
    </row>
    <row r="30" spans="1:78" x14ac:dyDescent="0.25">
      <c r="A30" s="560">
        <v>27</v>
      </c>
      <c r="B30" s="576"/>
      <c r="C30" s="577"/>
      <c r="D30" s="577"/>
      <c r="E30" s="577"/>
      <c r="F30" s="577"/>
      <c r="G30" s="577"/>
      <c r="H30" s="577"/>
      <c r="I30" s="577"/>
      <c r="J30" s="577"/>
      <c r="K30" s="577"/>
      <c r="L30" s="578"/>
      <c r="M30" s="452"/>
      <c r="N30" s="560">
        <v>27</v>
      </c>
      <c r="O30" s="576"/>
      <c r="P30" s="577"/>
      <c r="Q30" s="577"/>
      <c r="R30" s="577"/>
      <c r="S30" s="577"/>
      <c r="T30" s="577"/>
      <c r="U30" s="577"/>
      <c r="V30" s="577"/>
      <c r="W30" s="577"/>
      <c r="X30" s="577"/>
      <c r="Y30" s="578"/>
      <c r="Z30" s="579"/>
      <c r="AA30" s="563">
        <v>27</v>
      </c>
      <c r="AB30" s="561"/>
      <c r="AC30" s="527"/>
      <c r="AD30" s="527"/>
      <c r="AE30" s="527"/>
      <c r="AF30" s="527"/>
      <c r="AG30" s="527"/>
      <c r="AH30" s="527"/>
      <c r="AI30" s="527"/>
      <c r="AJ30" s="527"/>
      <c r="AK30" s="527"/>
      <c r="AL30" s="562"/>
      <c r="AN30" s="563">
        <v>27</v>
      </c>
      <c r="AO30" s="561"/>
      <c r="AP30" s="527"/>
      <c r="AQ30" s="527"/>
      <c r="AR30" s="527"/>
      <c r="AS30" s="527"/>
      <c r="AT30" s="527"/>
      <c r="AU30" s="527"/>
      <c r="AV30" s="527"/>
      <c r="AW30" s="527"/>
      <c r="AX30" s="527"/>
      <c r="AY30" s="562"/>
      <c r="BA30" s="575">
        <v>27</v>
      </c>
      <c r="BB30" s="561">
        <f>IF(ISNUMBER(System!$C30),PlotData!B30+ $BF$1*AB30,$CB$3)</f>
        <v>5</v>
      </c>
      <c r="BC30" s="527">
        <f>IF(ISNUMBER(System!$C30),PlotData!C30+ $BF$1*AC30,$CB$3)</f>
        <v>5</v>
      </c>
      <c r="BD30" s="527">
        <f>IF(ISNUMBER(System!$C30),PlotData!D30+ $BF$1*AD30,$CB$3)</f>
        <v>5</v>
      </c>
      <c r="BE30" s="527">
        <f>IF(ISNUMBER(System!$C30),PlotData!E30+ $BF$1*AE30,$CB$3)</f>
        <v>5</v>
      </c>
      <c r="BF30" s="527">
        <f>IF(ISNUMBER(System!$C30),PlotData!F30+ $BF$1*AF30,$CB$3)</f>
        <v>5</v>
      </c>
      <c r="BG30" s="527">
        <f>IF(ISNUMBER(System!$C30),PlotData!G30+ $BF$1*AG30,$CB$3)</f>
        <v>5</v>
      </c>
      <c r="BH30" s="527">
        <f>IF(ISNUMBER(System!$C30),PlotData!H30+ $BF$1*AH30,$CB$3)</f>
        <v>5</v>
      </c>
      <c r="BI30" s="527">
        <f>IF(ISNUMBER(System!$C30),PlotData!I30+ $BF$1*AI30,$CB$3)</f>
        <v>5</v>
      </c>
      <c r="BJ30" s="527">
        <f>IF(ISNUMBER(System!$C30),PlotData!J30+ $BF$1*AJ30,$CB$3)</f>
        <v>5</v>
      </c>
      <c r="BK30" s="527">
        <f>IF(ISNUMBER(System!$C30),PlotData!K30+ $BF$1*AK30,$CB$3)</f>
        <v>5</v>
      </c>
      <c r="BL30" s="562">
        <f>IF(ISNUMBER(System!$C30),PlotData!L30+ $BF$1*AL30,$CB$3)</f>
        <v>5</v>
      </c>
      <c r="BM30" s="452"/>
      <c r="BN30" s="575">
        <v>27</v>
      </c>
      <c r="BO30" s="561">
        <f>IF(ISNUMBER(System!$C30),O30+ $BF$1*AO30,$CB$4)</f>
        <v>5</v>
      </c>
      <c r="BP30" s="527">
        <f>IF(ISNUMBER(System!$C30),P30+ $BF$1*AP30,$CB$4)</f>
        <v>5</v>
      </c>
      <c r="BQ30" s="527">
        <f>IF(ISNUMBER(System!$C30),Q30+ $BF$1*AQ30,$CB$4)</f>
        <v>5</v>
      </c>
      <c r="BR30" s="527">
        <f>IF(ISNUMBER(System!$C30),R30+ $BF$1*AR30,$CB$4)</f>
        <v>5</v>
      </c>
      <c r="BS30" s="527">
        <f>IF(ISNUMBER(System!$C30),S30+ $BF$1*AS30,$CB$4)</f>
        <v>5</v>
      </c>
      <c r="BT30" s="527">
        <f>IF(ISNUMBER(System!$C30),T30+ $BF$1*AT30,$CB$4)</f>
        <v>5</v>
      </c>
      <c r="BU30" s="527">
        <f>IF(ISNUMBER(System!$C30),U30+ $BF$1*AU30,$CB$4)</f>
        <v>5</v>
      </c>
      <c r="BV30" s="527">
        <f>IF(ISNUMBER(System!$C30),V30+ $BF$1*AV30,$CB$4)</f>
        <v>5</v>
      </c>
      <c r="BW30" s="527">
        <f>IF(ISNUMBER(System!$C30),W30+ $BF$1*AW30,$CB$4)</f>
        <v>5</v>
      </c>
      <c r="BX30" s="527">
        <f>IF(ISNUMBER(System!$C30),X30+ $BF$1*AX30,$CB$4)</f>
        <v>5</v>
      </c>
      <c r="BY30" s="562">
        <f>IF(ISNUMBER(System!$C30),Y30+ $BF$1*AY30,$CB$4)</f>
        <v>5</v>
      </c>
      <c r="BZ30" s="452"/>
    </row>
    <row r="31" spans="1:78" x14ac:dyDescent="0.25">
      <c r="A31" s="560">
        <v>28</v>
      </c>
      <c r="B31" s="576"/>
      <c r="C31" s="577"/>
      <c r="D31" s="577"/>
      <c r="E31" s="577"/>
      <c r="F31" s="577"/>
      <c r="G31" s="577"/>
      <c r="H31" s="577"/>
      <c r="I31" s="577"/>
      <c r="J31" s="577"/>
      <c r="K31" s="577"/>
      <c r="L31" s="578"/>
      <c r="M31" s="452"/>
      <c r="N31" s="560">
        <v>28</v>
      </c>
      <c r="O31" s="576"/>
      <c r="P31" s="577"/>
      <c r="Q31" s="577"/>
      <c r="R31" s="577"/>
      <c r="S31" s="577"/>
      <c r="T31" s="577"/>
      <c r="U31" s="577"/>
      <c r="V31" s="577"/>
      <c r="W31" s="577"/>
      <c r="X31" s="577"/>
      <c r="Y31" s="578"/>
      <c r="Z31" s="579"/>
      <c r="AA31" s="563">
        <v>28</v>
      </c>
      <c r="AB31" s="561"/>
      <c r="AC31" s="527"/>
      <c r="AD31" s="527"/>
      <c r="AE31" s="527"/>
      <c r="AF31" s="527"/>
      <c r="AG31" s="527"/>
      <c r="AH31" s="527"/>
      <c r="AI31" s="527"/>
      <c r="AJ31" s="527"/>
      <c r="AK31" s="527"/>
      <c r="AL31" s="562"/>
      <c r="AN31" s="563">
        <v>28</v>
      </c>
      <c r="AO31" s="561"/>
      <c r="AP31" s="527"/>
      <c r="AQ31" s="527"/>
      <c r="AR31" s="527"/>
      <c r="AS31" s="527"/>
      <c r="AT31" s="527"/>
      <c r="AU31" s="527"/>
      <c r="AV31" s="527"/>
      <c r="AW31" s="527"/>
      <c r="AX31" s="527"/>
      <c r="AY31" s="562"/>
      <c r="BA31" s="575">
        <v>28</v>
      </c>
      <c r="BB31" s="561">
        <f>IF(ISNUMBER(System!$C31),PlotData!B31+ $BF$1*AB31,$CB$3)</f>
        <v>5</v>
      </c>
      <c r="BC31" s="527">
        <f>IF(ISNUMBER(System!$C31),PlotData!C31+ $BF$1*AC31,$CB$3)</f>
        <v>5</v>
      </c>
      <c r="BD31" s="527">
        <f>IF(ISNUMBER(System!$C31),PlotData!D31+ $BF$1*AD31,$CB$3)</f>
        <v>5</v>
      </c>
      <c r="BE31" s="527">
        <f>IF(ISNUMBER(System!$C31),PlotData!E31+ $BF$1*AE31,$CB$3)</f>
        <v>5</v>
      </c>
      <c r="BF31" s="527">
        <f>IF(ISNUMBER(System!$C31),PlotData!F31+ $BF$1*AF31,$CB$3)</f>
        <v>5</v>
      </c>
      <c r="BG31" s="527">
        <f>IF(ISNUMBER(System!$C31),PlotData!G31+ $BF$1*AG31,$CB$3)</f>
        <v>5</v>
      </c>
      <c r="BH31" s="527">
        <f>IF(ISNUMBER(System!$C31),PlotData!H31+ $BF$1*AH31,$CB$3)</f>
        <v>5</v>
      </c>
      <c r="BI31" s="527">
        <f>IF(ISNUMBER(System!$C31),PlotData!I31+ $BF$1*AI31,$CB$3)</f>
        <v>5</v>
      </c>
      <c r="BJ31" s="527">
        <f>IF(ISNUMBER(System!$C31),PlotData!J31+ $BF$1*AJ31,$CB$3)</f>
        <v>5</v>
      </c>
      <c r="BK31" s="527">
        <f>IF(ISNUMBER(System!$C31),PlotData!K31+ $BF$1*AK31,$CB$3)</f>
        <v>5</v>
      </c>
      <c r="BL31" s="562">
        <f>IF(ISNUMBER(System!$C31),PlotData!L31+ $BF$1*AL31,$CB$3)</f>
        <v>5</v>
      </c>
      <c r="BM31" s="452"/>
      <c r="BN31" s="575">
        <v>28</v>
      </c>
      <c r="BO31" s="561">
        <f>IF(ISNUMBER(System!$C31),O31+ $BF$1*AO31,$CB$4)</f>
        <v>5</v>
      </c>
      <c r="BP31" s="527">
        <f>IF(ISNUMBER(System!$C31),P31+ $BF$1*AP31,$CB$4)</f>
        <v>5</v>
      </c>
      <c r="BQ31" s="527">
        <f>IF(ISNUMBER(System!$C31),Q31+ $BF$1*AQ31,$CB$4)</f>
        <v>5</v>
      </c>
      <c r="BR31" s="527">
        <f>IF(ISNUMBER(System!$C31),R31+ $BF$1*AR31,$CB$4)</f>
        <v>5</v>
      </c>
      <c r="BS31" s="527">
        <f>IF(ISNUMBER(System!$C31),S31+ $BF$1*AS31,$CB$4)</f>
        <v>5</v>
      </c>
      <c r="BT31" s="527">
        <f>IF(ISNUMBER(System!$C31),T31+ $BF$1*AT31,$CB$4)</f>
        <v>5</v>
      </c>
      <c r="BU31" s="527">
        <f>IF(ISNUMBER(System!$C31),U31+ $BF$1*AU31,$CB$4)</f>
        <v>5</v>
      </c>
      <c r="BV31" s="527">
        <f>IF(ISNUMBER(System!$C31),V31+ $BF$1*AV31,$CB$4)</f>
        <v>5</v>
      </c>
      <c r="BW31" s="527">
        <f>IF(ISNUMBER(System!$C31),W31+ $BF$1*AW31,$CB$4)</f>
        <v>5</v>
      </c>
      <c r="BX31" s="527">
        <f>IF(ISNUMBER(System!$C31),X31+ $BF$1*AX31,$CB$4)</f>
        <v>5</v>
      </c>
      <c r="BY31" s="562">
        <f>IF(ISNUMBER(System!$C31),Y31+ $BF$1*AY31,$CB$4)</f>
        <v>5</v>
      </c>
      <c r="BZ31" s="452"/>
    </row>
    <row r="32" spans="1:78" x14ac:dyDescent="0.25">
      <c r="A32" s="560">
        <v>29</v>
      </c>
      <c r="B32" s="576"/>
      <c r="C32" s="577"/>
      <c r="D32" s="577"/>
      <c r="E32" s="577"/>
      <c r="F32" s="577"/>
      <c r="G32" s="577"/>
      <c r="H32" s="577"/>
      <c r="I32" s="577"/>
      <c r="J32" s="577"/>
      <c r="K32" s="577"/>
      <c r="L32" s="578"/>
      <c r="M32" s="452"/>
      <c r="N32" s="560">
        <v>29</v>
      </c>
      <c r="O32" s="576"/>
      <c r="P32" s="577"/>
      <c r="Q32" s="577"/>
      <c r="R32" s="577"/>
      <c r="S32" s="577"/>
      <c r="T32" s="577"/>
      <c r="U32" s="577"/>
      <c r="V32" s="577"/>
      <c r="W32" s="577"/>
      <c r="X32" s="577"/>
      <c r="Y32" s="578"/>
      <c r="Z32" s="579"/>
      <c r="AA32" s="563">
        <v>29</v>
      </c>
      <c r="AB32" s="561"/>
      <c r="AC32" s="527"/>
      <c r="AD32" s="527"/>
      <c r="AE32" s="527"/>
      <c r="AF32" s="527"/>
      <c r="AG32" s="527"/>
      <c r="AH32" s="527"/>
      <c r="AI32" s="527"/>
      <c r="AJ32" s="527"/>
      <c r="AK32" s="527"/>
      <c r="AL32" s="562"/>
      <c r="AN32" s="563">
        <v>29</v>
      </c>
      <c r="AO32" s="561"/>
      <c r="AP32" s="527"/>
      <c r="AQ32" s="527"/>
      <c r="AR32" s="527"/>
      <c r="AS32" s="527"/>
      <c r="AT32" s="527"/>
      <c r="AU32" s="527"/>
      <c r="AV32" s="527"/>
      <c r="AW32" s="527"/>
      <c r="AX32" s="527"/>
      <c r="AY32" s="562"/>
      <c r="BA32" s="575">
        <v>29</v>
      </c>
      <c r="BB32" s="561">
        <f>IF(ISNUMBER(System!$C32),PlotData!B32+ $BF$1*AB32,$CB$3)</f>
        <v>5</v>
      </c>
      <c r="BC32" s="527">
        <f>IF(ISNUMBER(System!$C32),PlotData!C32+ $BF$1*AC32,$CB$3)</f>
        <v>5</v>
      </c>
      <c r="BD32" s="527">
        <f>IF(ISNUMBER(System!$C32),PlotData!D32+ $BF$1*AD32,$CB$3)</f>
        <v>5</v>
      </c>
      <c r="BE32" s="527">
        <f>IF(ISNUMBER(System!$C32),PlotData!E32+ $BF$1*AE32,$CB$3)</f>
        <v>5</v>
      </c>
      <c r="BF32" s="527">
        <f>IF(ISNUMBER(System!$C32),PlotData!F32+ $BF$1*AF32,$CB$3)</f>
        <v>5</v>
      </c>
      <c r="BG32" s="527">
        <f>IF(ISNUMBER(System!$C32),PlotData!G32+ $BF$1*AG32,$CB$3)</f>
        <v>5</v>
      </c>
      <c r="BH32" s="527">
        <f>IF(ISNUMBER(System!$C32),PlotData!H32+ $BF$1*AH32,$CB$3)</f>
        <v>5</v>
      </c>
      <c r="BI32" s="527">
        <f>IF(ISNUMBER(System!$C32),PlotData!I32+ $BF$1*AI32,$CB$3)</f>
        <v>5</v>
      </c>
      <c r="BJ32" s="527">
        <f>IF(ISNUMBER(System!$C32),PlotData!J32+ $BF$1*AJ32,$CB$3)</f>
        <v>5</v>
      </c>
      <c r="BK32" s="527">
        <f>IF(ISNUMBER(System!$C32),PlotData!K32+ $BF$1*AK32,$CB$3)</f>
        <v>5</v>
      </c>
      <c r="BL32" s="562">
        <f>IF(ISNUMBER(System!$C32),PlotData!L32+ $BF$1*AL32,$CB$3)</f>
        <v>5</v>
      </c>
      <c r="BM32" s="452"/>
      <c r="BN32" s="575">
        <v>29</v>
      </c>
      <c r="BO32" s="561">
        <f>IF(ISNUMBER(System!$C32),O32+ $BF$1*AO32,$CB$4)</f>
        <v>5</v>
      </c>
      <c r="BP32" s="527">
        <f>IF(ISNUMBER(System!$C32),P32+ $BF$1*AP32,$CB$4)</f>
        <v>5</v>
      </c>
      <c r="BQ32" s="527">
        <f>IF(ISNUMBER(System!$C32),Q32+ $BF$1*AQ32,$CB$4)</f>
        <v>5</v>
      </c>
      <c r="BR32" s="527">
        <f>IF(ISNUMBER(System!$C32),R32+ $BF$1*AR32,$CB$4)</f>
        <v>5</v>
      </c>
      <c r="BS32" s="527">
        <f>IF(ISNUMBER(System!$C32),S32+ $BF$1*AS32,$CB$4)</f>
        <v>5</v>
      </c>
      <c r="BT32" s="527">
        <f>IF(ISNUMBER(System!$C32),T32+ $BF$1*AT32,$CB$4)</f>
        <v>5</v>
      </c>
      <c r="BU32" s="527">
        <f>IF(ISNUMBER(System!$C32),U32+ $BF$1*AU32,$CB$4)</f>
        <v>5</v>
      </c>
      <c r="BV32" s="527">
        <f>IF(ISNUMBER(System!$C32),V32+ $BF$1*AV32,$CB$4)</f>
        <v>5</v>
      </c>
      <c r="BW32" s="527">
        <f>IF(ISNUMBER(System!$C32),W32+ $BF$1*AW32,$CB$4)</f>
        <v>5</v>
      </c>
      <c r="BX32" s="527">
        <f>IF(ISNUMBER(System!$C32),X32+ $BF$1*AX32,$CB$4)</f>
        <v>5</v>
      </c>
      <c r="BY32" s="562">
        <f>IF(ISNUMBER(System!$C32),Y32+ $BF$1*AY32,$CB$4)</f>
        <v>5</v>
      </c>
      <c r="BZ32" s="452"/>
    </row>
    <row r="33" spans="1:78" x14ac:dyDescent="0.25">
      <c r="A33" s="560">
        <v>30</v>
      </c>
      <c r="B33" s="576"/>
      <c r="C33" s="527"/>
      <c r="D33" s="527"/>
      <c r="E33" s="527"/>
      <c r="F33" s="527"/>
      <c r="G33" s="527"/>
      <c r="H33" s="527"/>
      <c r="I33" s="527"/>
      <c r="J33" s="577"/>
      <c r="K33" s="577"/>
      <c r="L33" s="578"/>
      <c r="M33" s="452"/>
      <c r="N33" s="560">
        <v>30</v>
      </c>
      <c r="O33" s="576"/>
      <c r="P33" s="577"/>
      <c r="Q33" s="527"/>
      <c r="R33" s="527"/>
      <c r="S33" s="527"/>
      <c r="T33" s="527"/>
      <c r="U33" s="527"/>
      <c r="V33" s="527"/>
      <c r="W33" s="527"/>
      <c r="X33" s="577"/>
      <c r="Y33" s="578"/>
      <c r="Z33" s="579"/>
      <c r="AA33" s="563">
        <v>30</v>
      </c>
      <c r="AB33" s="561"/>
      <c r="AC33" s="527"/>
      <c r="AD33" s="527"/>
      <c r="AE33" s="527"/>
      <c r="AF33" s="527"/>
      <c r="AG33" s="527"/>
      <c r="AH33" s="527"/>
      <c r="AI33" s="527"/>
      <c r="AJ33" s="527"/>
      <c r="AK33" s="527"/>
      <c r="AL33" s="562"/>
      <c r="AN33" s="563">
        <v>30</v>
      </c>
      <c r="AO33" s="561"/>
      <c r="AP33" s="527"/>
      <c r="AQ33" s="527"/>
      <c r="AR33" s="527"/>
      <c r="AS33" s="527"/>
      <c r="AT33" s="527"/>
      <c r="AU33" s="527"/>
      <c r="AV33" s="527"/>
      <c r="AW33" s="527"/>
      <c r="AX33" s="527"/>
      <c r="AY33" s="562"/>
      <c r="BA33" s="575">
        <v>30</v>
      </c>
      <c r="BB33" s="561">
        <f>IF(ISNUMBER(System!$C33),PlotData!B33+ $BF$1*AB33,$CB$3)</f>
        <v>5</v>
      </c>
      <c r="BC33" s="527">
        <f>IF(ISNUMBER(System!$C33),PlotData!C33+ $BF$1*AC33,$CB$3)</f>
        <v>5</v>
      </c>
      <c r="BD33" s="527">
        <f>IF(ISNUMBER(System!$C33),PlotData!D33+ $BF$1*AD33,$CB$3)</f>
        <v>5</v>
      </c>
      <c r="BE33" s="527">
        <f>IF(ISNUMBER(System!$C33),PlotData!E33+ $BF$1*AE33,$CB$3)</f>
        <v>5</v>
      </c>
      <c r="BF33" s="527">
        <f>IF(ISNUMBER(System!$C33),PlotData!F33+ $BF$1*AF33,$CB$3)</f>
        <v>5</v>
      </c>
      <c r="BG33" s="527">
        <f>IF(ISNUMBER(System!$C33),PlotData!G33+ $BF$1*AG33,$CB$3)</f>
        <v>5</v>
      </c>
      <c r="BH33" s="527">
        <f>IF(ISNUMBER(System!$C33),PlotData!H33+ $BF$1*AH33,$CB$3)</f>
        <v>5</v>
      </c>
      <c r="BI33" s="527">
        <f>IF(ISNUMBER(System!$C33),PlotData!I33+ $BF$1*AI33,$CB$3)</f>
        <v>5</v>
      </c>
      <c r="BJ33" s="527">
        <f>IF(ISNUMBER(System!$C33),PlotData!J33+ $BF$1*AJ33,$CB$3)</f>
        <v>5</v>
      </c>
      <c r="BK33" s="527">
        <f>IF(ISNUMBER(System!$C33),PlotData!K33+ $BF$1*AK33,$CB$3)</f>
        <v>5</v>
      </c>
      <c r="BL33" s="562">
        <f>IF(ISNUMBER(System!$C33),PlotData!L33+ $BF$1*AL33,$CB$3)</f>
        <v>5</v>
      </c>
      <c r="BM33" s="452"/>
      <c r="BN33" s="575">
        <v>30</v>
      </c>
      <c r="BO33" s="561">
        <f>IF(ISNUMBER(System!$C33),O33+ $BF$1*AO33,$CB$4)</f>
        <v>5</v>
      </c>
      <c r="BP33" s="527">
        <f>IF(ISNUMBER(System!$C33),P33+ $BF$1*AP33,$CB$4)</f>
        <v>5</v>
      </c>
      <c r="BQ33" s="527">
        <f>IF(ISNUMBER(System!$C33),Q33+ $BF$1*AQ33,$CB$4)</f>
        <v>5</v>
      </c>
      <c r="BR33" s="527">
        <f>IF(ISNUMBER(System!$C33),R33+ $BF$1*AR33,$CB$4)</f>
        <v>5</v>
      </c>
      <c r="BS33" s="527">
        <f>IF(ISNUMBER(System!$C33),S33+ $BF$1*AS33,$CB$4)</f>
        <v>5</v>
      </c>
      <c r="BT33" s="527">
        <f>IF(ISNUMBER(System!$C33),T33+ $BF$1*AT33,$CB$4)</f>
        <v>5</v>
      </c>
      <c r="BU33" s="527">
        <f>IF(ISNUMBER(System!$C33),U33+ $BF$1*AU33,$CB$4)</f>
        <v>5</v>
      </c>
      <c r="BV33" s="527">
        <f>IF(ISNUMBER(System!$C33),V33+ $BF$1*AV33,$CB$4)</f>
        <v>5</v>
      </c>
      <c r="BW33" s="527">
        <f>IF(ISNUMBER(System!$C33),W33+ $BF$1*AW33,$CB$4)</f>
        <v>5</v>
      </c>
      <c r="BX33" s="527">
        <f>IF(ISNUMBER(System!$C33),X33+ $BF$1*AX33,$CB$4)</f>
        <v>5</v>
      </c>
      <c r="BY33" s="562">
        <f>IF(ISNUMBER(System!$C33),Y33+ $BF$1*AY33,$CB$4)</f>
        <v>5</v>
      </c>
      <c r="BZ33" s="452"/>
    </row>
    <row r="34" spans="1:78" x14ac:dyDescent="0.25">
      <c r="A34" s="560">
        <v>31</v>
      </c>
      <c r="B34" s="576"/>
      <c r="C34" s="527"/>
      <c r="D34" s="527"/>
      <c r="E34" s="527"/>
      <c r="F34" s="527"/>
      <c r="G34" s="527"/>
      <c r="H34" s="527"/>
      <c r="I34" s="527"/>
      <c r="J34" s="577"/>
      <c r="K34" s="577"/>
      <c r="L34" s="578"/>
      <c r="M34" s="452"/>
      <c r="N34" s="560">
        <v>31</v>
      </c>
      <c r="O34" s="576"/>
      <c r="P34" s="577"/>
      <c r="Q34" s="527"/>
      <c r="R34" s="527"/>
      <c r="S34" s="527"/>
      <c r="T34" s="527"/>
      <c r="U34" s="527"/>
      <c r="V34" s="527"/>
      <c r="W34" s="527"/>
      <c r="X34" s="577"/>
      <c r="Y34" s="578"/>
      <c r="Z34" s="579"/>
      <c r="AA34" s="563">
        <v>31</v>
      </c>
      <c r="AB34" s="561"/>
      <c r="AC34" s="527"/>
      <c r="AD34" s="527"/>
      <c r="AE34" s="527"/>
      <c r="AF34" s="527"/>
      <c r="AG34" s="527"/>
      <c r="AH34" s="527"/>
      <c r="AI34" s="527"/>
      <c r="AJ34" s="527"/>
      <c r="AK34" s="527"/>
      <c r="AL34" s="562"/>
      <c r="AN34" s="563">
        <v>31</v>
      </c>
      <c r="AO34" s="561"/>
      <c r="AP34" s="527"/>
      <c r="AQ34" s="527"/>
      <c r="AR34" s="527"/>
      <c r="AS34" s="527"/>
      <c r="AT34" s="527"/>
      <c r="AU34" s="527"/>
      <c r="AV34" s="527"/>
      <c r="AW34" s="527"/>
      <c r="AX34" s="527"/>
      <c r="AY34" s="562"/>
      <c r="BA34" s="575">
        <v>31</v>
      </c>
      <c r="BB34" s="561">
        <f>IF(ISNUMBER(System!$C34),PlotData!B34+ $BF$1*AB34,$CB$3)</f>
        <v>5</v>
      </c>
      <c r="BC34" s="527">
        <f>IF(ISNUMBER(System!$C34),PlotData!C34+ $BF$1*AC34,$CB$3)</f>
        <v>5</v>
      </c>
      <c r="BD34" s="527">
        <f>IF(ISNUMBER(System!$C34),PlotData!D34+ $BF$1*AD34,$CB$3)</f>
        <v>5</v>
      </c>
      <c r="BE34" s="527">
        <f>IF(ISNUMBER(System!$C34),PlotData!E34+ $BF$1*AE34,$CB$3)</f>
        <v>5</v>
      </c>
      <c r="BF34" s="527">
        <f>IF(ISNUMBER(System!$C34),PlotData!F34+ $BF$1*AF34,$CB$3)</f>
        <v>5</v>
      </c>
      <c r="BG34" s="527">
        <f>IF(ISNUMBER(System!$C34),PlotData!G34+ $BF$1*AG34,$CB$3)</f>
        <v>5</v>
      </c>
      <c r="BH34" s="527">
        <f>IF(ISNUMBER(System!$C34),PlotData!H34+ $BF$1*AH34,$CB$3)</f>
        <v>5</v>
      </c>
      <c r="BI34" s="527">
        <f>IF(ISNUMBER(System!$C34),PlotData!I34+ $BF$1*AI34,$CB$3)</f>
        <v>5</v>
      </c>
      <c r="BJ34" s="527">
        <f>IF(ISNUMBER(System!$C34),PlotData!J34+ $BF$1*AJ34,$CB$3)</f>
        <v>5</v>
      </c>
      <c r="BK34" s="527">
        <f>IF(ISNUMBER(System!$C34),PlotData!K34+ $BF$1*AK34,$CB$3)</f>
        <v>5</v>
      </c>
      <c r="BL34" s="562">
        <f>IF(ISNUMBER(System!$C34),PlotData!L34+ $BF$1*AL34,$CB$3)</f>
        <v>5</v>
      </c>
      <c r="BM34" s="452"/>
      <c r="BN34" s="575">
        <v>31</v>
      </c>
      <c r="BO34" s="561">
        <f>IF(ISNUMBER(System!$C34),O34+ $BF$1*AO34,$CB$4)</f>
        <v>5</v>
      </c>
      <c r="BP34" s="527">
        <f>IF(ISNUMBER(System!$C34),P34+ $BF$1*AP34,$CB$4)</f>
        <v>5</v>
      </c>
      <c r="BQ34" s="527">
        <f>IF(ISNUMBER(System!$C34),Q34+ $BF$1*AQ34,$CB$4)</f>
        <v>5</v>
      </c>
      <c r="BR34" s="527">
        <f>IF(ISNUMBER(System!$C34),R34+ $BF$1*AR34,$CB$4)</f>
        <v>5</v>
      </c>
      <c r="BS34" s="527">
        <f>IF(ISNUMBER(System!$C34),S34+ $BF$1*AS34,$CB$4)</f>
        <v>5</v>
      </c>
      <c r="BT34" s="527">
        <f>IF(ISNUMBER(System!$C34),T34+ $BF$1*AT34,$CB$4)</f>
        <v>5</v>
      </c>
      <c r="BU34" s="527">
        <f>IF(ISNUMBER(System!$C34),U34+ $BF$1*AU34,$CB$4)</f>
        <v>5</v>
      </c>
      <c r="BV34" s="527">
        <f>IF(ISNUMBER(System!$C34),V34+ $BF$1*AV34,$CB$4)</f>
        <v>5</v>
      </c>
      <c r="BW34" s="527">
        <f>IF(ISNUMBER(System!$C34),W34+ $BF$1*AW34,$CB$4)</f>
        <v>5</v>
      </c>
      <c r="BX34" s="527">
        <f>IF(ISNUMBER(System!$C34),X34+ $BF$1*AX34,$CB$4)</f>
        <v>5</v>
      </c>
      <c r="BY34" s="562">
        <f>IF(ISNUMBER(System!$C34),Y34+ $BF$1*AY34,$CB$4)</f>
        <v>5</v>
      </c>
      <c r="BZ34" s="452"/>
    </row>
    <row r="35" spans="1:78" x14ac:dyDescent="0.25">
      <c r="A35" s="560">
        <v>32</v>
      </c>
      <c r="B35" s="576"/>
      <c r="C35" s="527"/>
      <c r="D35" s="527"/>
      <c r="E35" s="527"/>
      <c r="F35" s="527"/>
      <c r="G35" s="527"/>
      <c r="H35" s="527"/>
      <c r="I35" s="527"/>
      <c r="J35" s="577"/>
      <c r="K35" s="577"/>
      <c r="L35" s="578"/>
      <c r="M35" s="452"/>
      <c r="N35" s="560">
        <v>32</v>
      </c>
      <c r="O35" s="576"/>
      <c r="P35" s="577"/>
      <c r="Q35" s="527"/>
      <c r="R35" s="527"/>
      <c r="S35" s="527"/>
      <c r="T35" s="527"/>
      <c r="U35" s="527"/>
      <c r="V35" s="527"/>
      <c r="W35" s="527"/>
      <c r="X35" s="577"/>
      <c r="Y35" s="578"/>
      <c r="Z35" s="579"/>
      <c r="AA35" s="563">
        <v>32</v>
      </c>
      <c r="AB35" s="561"/>
      <c r="AC35" s="527"/>
      <c r="AD35" s="527"/>
      <c r="AE35" s="527"/>
      <c r="AF35" s="527"/>
      <c r="AG35" s="527"/>
      <c r="AH35" s="527"/>
      <c r="AI35" s="527"/>
      <c r="AJ35" s="527"/>
      <c r="AK35" s="527"/>
      <c r="AL35" s="562"/>
      <c r="AN35" s="563">
        <v>32</v>
      </c>
      <c r="AO35" s="561"/>
      <c r="AP35" s="527"/>
      <c r="AQ35" s="527"/>
      <c r="AR35" s="527"/>
      <c r="AS35" s="527"/>
      <c r="AT35" s="527"/>
      <c r="AU35" s="527"/>
      <c r="AV35" s="527"/>
      <c r="AW35" s="527"/>
      <c r="AX35" s="527"/>
      <c r="AY35" s="562"/>
      <c r="BA35" s="575">
        <v>32</v>
      </c>
      <c r="BB35" s="561">
        <f>IF(ISNUMBER(System!$C35),PlotData!B35+ $BF$1*AB35,$CB$3)</f>
        <v>5</v>
      </c>
      <c r="BC35" s="527">
        <f>IF(ISNUMBER(System!$C35),PlotData!C35+ $BF$1*AC35,$CB$3)</f>
        <v>5</v>
      </c>
      <c r="BD35" s="527">
        <f>IF(ISNUMBER(System!$C35),PlotData!D35+ $BF$1*AD35,$CB$3)</f>
        <v>5</v>
      </c>
      <c r="BE35" s="527">
        <f>IF(ISNUMBER(System!$C35),PlotData!E35+ $BF$1*AE35,$CB$3)</f>
        <v>5</v>
      </c>
      <c r="BF35" s="527">
        <f>IF(ISNUMBER(System!$C35),PlotData!F35+ $BF$1*AF35,$CB$3)</f>
        <v>5</v>
      </c>
      <c r="BG35" s="527">
        <f>IF(ISNUMBER(System!$C35),PlotData!G35+ $BF$1*AG35,$CB$3)</f>
        <v>5</v>
      </c>
      <c r="BH35" s="527">
        <f>IF(ISNUMBER(System!$C35),PlotData!H35+ $BF$1*AH35,$CB$3)</f>
        <v>5</v>
      </c>
      <c r="BI35" s="527">
        <f>IF(ISNUMBER(System!$C35),PlotData!I35+ $BF$1*AI35,$CB$3)</f>
        <v>5</v>
      </c>
      <c r="BJ35" s="527">
        <f>IF(ISNUMBER(System!$C35),PlotData!J35+ $BF$1*AJ35,$CB$3)</f>
        <v>5</v>
      </c>
      <c r="BK35" s="527">
        <f>IF(ISNUMBER(System!$C35),PlotData!K35+ $BF$1*AK35,$CB$3)</f>
        <v>5</v>
      </c>
      <c r="BL35" s="562">
        <f>IF(ISNUMBER(System!$C35),PlotData!L35+ $BF$1*AL35,$CB$3)</f>
        <v>5</v>
      </c>
      <c r="BM35" s="452"/>
      <c r="BN35" s="575">
        <v>32</v>
      </c>
      <c r="BO35" s="561">
        <f>IF(ISNUMBER(System!$C35),O35+ $BF$1*AO35,$CB$4)</f>
        <v>5</v>
      </c>
      <c r="BP35" s="527">
        <f>IF(ISNUMBER(System!$C35),P35+ $BF$1*AP35,$CB$4)</f>
        <v>5</v>
      </c>
      <c r="BQ35" s="527">
        <f>IF(ISNUMBER(System!$C35),Q35+ $BF$1*AQ35,$CB$4)</f>
        <v>5</v>
      </c>
      <c r="BR35" s="527">
        <f>IF(ISNUMBER(System!$C35),R35+ $BF$1*AR35,$CB$4)</f>
        <v>5</v>
      </c>
      <c r="BS35" s="527">
        <f>IF(ISNUMBER(System!$C35),S35+ $BF$1*AS35,$CB$4)</f>
        <v>5</v>
      </c>
      <c r="BT35" s="527">
        <f>IF(ISNUMBER(System!$C35),T35+ $BF$1*AT35,$CB$4)</f>
        <v>5</v>
      </c>
      <c r="BU35" s="527">
        <f>IF(ISNUMBER(System!$C35),U35+ $BF$1*AU35,$CB$4)</f>
        <v>5</v>
      </c>
      <c r="BV35" s="527">
        <f>IF(ISNUMBER(System!$C35),V35+ $BF$1*AV35,$CB$4)</f>
        <v>5</v>
      </c>
      <c r="BW35" s="527">
        <f>IF(ISNUMBER(System!$C35),W35+ $BF$1*AW35,$CB$4)</f>
        <v>5</v>
      </c>
      <c r="BX35" s="527">
        <f>IF(ISNUMBER(System!$C35),X35+ $BF$1*AX35,$CB$4)</f>
        <v>5</v>
      </c>
      <c r="BY35" s="562">
        <f>IF(ISNUMBER(System!$C35),Y35+ $BF$1*AY35,$CB$4)</f>
        <v>5</v>
      </c>
      <c r="BZ35" s="452"/>
    </row>
    <row r="36" spans="1:78" x14ac:dyDescent="0.25">
      <c r="A36" s="560">
        <v>33</v>
      </c>
      <c r="B36" s="576"/>
      <c r="C36" s="527"/>
      <c r="D36" s="527"/>
      <c r="E36" s="527"/>
      <c r="F36" s="527"/>
      <c r="G36" s="527"/>
      <c r="H36" s="527"/>
      <c r="I36" s="527"/>
      <c r="J36" s="577"/>
      <c r="K36" s="577"/>
      <c r="L36" s="578"/>
      <c r="M36" s="452"/>
      <c r="N36" s="560">
        <v>33</v>
      </c>
      <c r="O36" s="576"/>
      <c r="P36" s="577"/>
      <c r="Q36" s="527"/>
      <c r="R36" s="527"/>
      <c r="S36" s="527"/>
      <c r="T36" s="527"/>
      <c r="U36" s="527"/>
      <c r="V36" s="527"/>
      <c r="W36" s="527"/>
      <c r="X36" s="577"/>
      <c r="Y36" s="578"/>
      <c r="Z36" s="579"/>
      <c r="AA36" s="563">
        <v>33</v>
      </c>
      <c r="AB36" s="561"/>
      <c r="AC36" s="527"/>
      <c r="AD36" s="527"/>
      <c r="AE36" s="527"/>
      <c r="AF36" s="527"/>
      <c r="AG36" s="527"/>
      <c r="AH36" s="527"/>
      <c r="AI36" s="527"/>
      <c r="AJ36" s="527"/>
      <c r="AK36" s="527"/>
      <c r="AL36" s="562"/>
      <c r="AN36" s="563">
        <v>33</v>
      </c>
      <c r="AO36" s="561"/>
      <c r="AP36" s="527"/>
      <c r="AQ36" s="527"/>
      <c r="AR36" s="527"/>
      <c r="AS36" s="527"/>
      <c r="AT36" s="527"/>
      <c r="AU36" s="527"/>
      <c r="AV36" s="527"/>
      <c r="AW36" s="527"/>
      <c r="AX36" s="527"/>
      <c r="AY36" s="562"/>
      <c r="BA36" s="575">
        <v>33</v>
      </c>
      <c r="BB36" s="561">
        <f>IF(ISNUMBER(System!$C36),PlotData!B36+ $BF$1*AB36,$CB$3)</f>
        <v>5</v>
      </c>
      <c r="BC36" s="527">
        <f>IF(ISNUMBER(System!$C36),PlotData!C36+ $BF$1*AC36,$CB$3)</f>
        <v>5</v>
      </c>
      <c r="BD36" s="527">
        <f>IF(ISNUMBER(System!$C36),PlotData!D36+ $BF$1*AD36,$CB$3)</f>
        <v>5</v>
      </c>
      <c r="BE36" s="527">
        <f>IF(ISNUMBER(System!$C36),PlotData!E36+ $BF$1*AE36,$CB$3)</f>
        <v>5</v>
      </c>
      <c r="BF36" s="527">
        <f>IF(ISNUMBER(System!$C36),PlotData!F36+ $BF$1*AF36,$CB$3)</f>
        <v>5</v>
      </c>
      <c r="BG36" s="527">
        <f>IF(ISNUMBER(System!$C36),PlotData!G36+ $BF$1*AG36,$CB$3)</f>
        <v>5</v>
      </c>
      <c r="BH36" s="527">
        <f>IF(ISNUMBER(System!$C36),PlotData!H36+ $BF$1*AH36,$CB$3)</f>
        <v>5</v>
      </c>
      <c r="BI36" s="527">
        <f>IF(ISNUMBER(System!$C36),PlotData!I36+ $BF$1*AI36,$CB$3)</f>
        <v>5</v>
      </c>
      <c r="BJ36" s="527">
        <f>IF(ISNUMBER(System!$C36),PlotData!J36+ $BF$1*AJ36,$CB$3)</f>
        <v>5</v>
      </c>
      <c r="BK36" s="527">
        <f>IF(ISNUMBER(System!$C36),PlotData!K36+ $BF$1*AK36,$CB$3)</f>
        <v>5</v>
      </c>
      <c r="BL36" s="562">
        <f>IF(ISNUMBER(System!$C36),PlotData!L36+ $BF$1*AL36,$CB$3)</f>
        <v>5</v>
      </c>
      <c r="BM36" s="452"/>
      <c r="BN36" s="575">
        <v>33</v>
      </c>
      <c r="BO36" s="561">
        <f>IF(ISNUMBER(System!$C36),O36+ $BF$1*AO36,$CB$4)</f>
        <v>5</v>
      </c>
      <c r="BP36" s="527">
        <f>IF(ISNUMBER(System!$C36),P36+ $BF$1*AP36,$CB$4)</f>
        <v>5</v>
      </c>
      <c r="BQ36" s="527">
        <f>IF(ISNUMBER(System!$C36),Q36+ $BF$1*AQ36,$CB$4)</f>
        <v>5</v>
      </c>
      <c r="BR36" s="527">
        <f>IF(ISNUMBER(System!$C36),R36+ $BF$1*AR36,$CB$4)</f>
        <v>5</v>
      </c>
      <c r="BS36" s="527">
        <f>IF(ISNUMBER(System!$C36),S36+ $BF$1*AS36,$CB$4)</f>
        <v>5</v>
      </c>
      <c r="BT36" s="527">
        <f>IF(ISNUMBER(System!$C36),T36+ $BF$1*AT36,$CB$4)</f>
        <v>5</v>
      </c>
      <c r="BU36" s="527">
        <f>IF(ISNUMBER(System!$C36),U36+ $BF$1*AU36,$CB$4)</f>
        <v>5</v>
      </c>
      <c r="BV36" s="527">
        <f>IF(ISNUMBER(System!$C36),V36+ $BF$1*AV36,$CB$4)</f>
        <v>5</v>
      </c>
      <c r="BW36" s="527">
        <f>IF(ISNUMBER(System!$C36),W36+ $BF$1*AW36,$CB$4)</f>
        <v>5</v>
      </c>
      <c r="BX36" s="527">
        <f>IF(ISNUMBER(System!$C36),X36+ $BF$1*AX36,$CB$4)</f>
        <v>5</v>
      </c>
      <c r="BY36" s="562">
        <f>IF(ISNUMBER(System!$C36),Y36+ $BF$1*AY36,$CB$4)</f>
        <v>5</v>
      </c>
      <c r="BZ36" s="452"/>
    </row>
    <row r="37" spans="1:78" x14ac:dyDescent="0.25">
      <c r="A37" s="560">
        <v>34</v>
      </c>
      <c r="B37" s="576"/>
      <c r="C37" s="527"/>
      <c r="D37" s="527"/>
      <c r="E37" s="527"/>
      <c r="F37" s="527"/>
      <c r="G37" s="527"/>
      <c r="H37" s="527"/>
      <c r="I37" s="527"/>
      <c r="J37" s="577"/>
      <c r="K37" s="577"/>
      <c r="L37" s="578"/>
      <c r="M37" s="452"/>
      <c r="N37" s="560">
        <v>34</v>
      </c>
      <c r="O37" s="576"/>
      <c r="P37" s="577"/>
      <c r="Q37" s="527"/>
      <c r="R37" s="527"/>
      <c r="S37" s="527"/>
      <c r="T37" s="527"/>
      <c r="U37" s="527"/>
      <c r="V37" s="527"/>
      <c r="W37" s="527"/>
      <c r="X37" s="577"/>
      <c r="Y37" s="578"/>
      <c r="Z37" s="579"/>
      <c r="AA37" s="563">
        <v>34</v>
      </c>
      <c r="AB37" s="561"/>
      <c r="AC37" s="527"/>
      <c r="AD37" s="527"/>
      <c r="AE37" s="527"/>
      <c r="AF37" s="527"/>
      <c r="AG37" s="527"/>
      <c r="AH37" s="527"/>
      <c r="AI37" s="527"/>
      <c r="AJ37" s="527"/>
      <c r="AK37" s="527"/>
      <c r="AL37" s="562"/>
      <c r="AN37" s="563">
        <v>34</v>
      </c>
      <c r="AO37" s="561"/>
      <c r="AP37" s="527"/>
      <c r="AQ37" s="527"/>
      <c r="AR37" s="527"/>
      <c r="AS37" s="527"/>
      <c r="AT37" s="527"/>
      <c r="AU37" s="527"/>
      <c r="AV37" s="527"/>
      <c r="AW37" s="527"/>
      <c r="AX37" s="527"/>
      <c r="AY37" s="562"/>
      <c r="BA37" s="575">
        <v>34</v>
      </c>
      <c r="BB37" s="561">
        <f>IF(ISNUMBER(System!$C37),PlotData!B37+ $BF$1*AB37,$CB$3)</f>
        <v>5</v>
      </c>
      <c r="BC37" s="527">
        <f>IF(ISNUMBER(System!$C37),PlotData!C37+ $BF$1*AC37,$CB$3)</f>
        <v>5</v>
      </c>
      <c r="BD37" s="527">
        <f>IF(ISNUMBER(System!$C37),PlotData!D37+ $BF$1*AD37,$CB$3)</f>
        <v>5</v>
      </c>
      <c r="BE37" s="527">
        <f>IF(ISNUMBER(System!$C37),PlotData!E37+ $BF$1*AE37,$CB$3)</f>
        <v>5</v>
      </c>
      <c r="BF37" s="527">
        <f>IF(ISNUMBER(System!$C37),PlotData!F37+ $BF$1*AF37,$CB$3)</f>
        <v>5</v>
      </c>
      <c r="BG37" s="527">
        <f>IF(ISNUMBER(System!$C37),PlotData!G37+ $BF$1*AG37,$CB$3)</f>
        <v>5</v>
      </c>
      <c r="BH37" s="527">
        <f>IF(ISNUMBER(System!$C37),PlotData!H37+ $BF$1*AH37,$CB$3)</f>
        <v>5</v>
      </c>
      <c r="BI37" s="527">
        <f>IF(ISNUMBER(System!$C37),PlotData!I37+ $BF$1*AI37,$CB$3)</f>
        <v>5</v>
      </c>
      <c r="BJ37" s="527">
        <f>IF(ISNUMBER(System!$C37),PlotData!J37+ $BF$1*AJ37,$CB$3)</f>
        <v>5</v>
      </c>
      <c r="BK37" s="527">
        <f>IF(ISNUMBER(System!$C37),PlotData!K37+ $BF$1*AK37,$CB$3)</f>
        <v>5</v>
      </c>
      <c r="BL37" s="562">
        <f>IF(ISNUMBER(System!$C37),PlotData!L37+ $BF$1*AL37,$CB$3)</f>
        <v>5</v>
      </c>
      <c r="BM37" s="452"/>
      <c r="BN37" s="575">
        <v>34</v>
      </c>
      <c r="BO37" s="561">
        <f>IF(ISNUMBER(System!$C37),O37+ $BF$1*AO37,$CB$4)</f>
        <v>5</v>
      </c>
      <c r="BP37" s="527">
        <f>IF(ISNUMBER(System!$C37),P37+ $BF$1*AP37,$CB$4)</f>
        <v>5</v>
      </c>
      <c r="BQ37" s="527">
        <f>IF(ISNUMBER(System!$C37),Q37+ $BF$1*AQ37,$CB$4)</f>
        <v>5</v>
      </c>
      <c r="BR37" s="527">
        <f>IF(ISNUMBER(System!$C37),R37+ $BF$1*AR37,$CB$4)</f>
        <v>5</v>
      </c>
      <c r="BS37" s="527">
        <f>IF(ISNUMBER(System!$C37),S37+ $BF$1*AS37,$CB$4)</f>
        <v>5</v>
      </c>
      <c r="BT37" s="527">
        <f>IF(ISNUMBER(System!$C37),T37+ $BF$1*AT37,$CB$4)</f>
        <v>5</v>
      </c>
      <c r="BU37" s="527">
        <f>IF(ISNUMBER(System!$C37),U37+ $BF$1*AU37,$CB$4)</f>
        <v>5</v>
      </c>
      <c r="BV37" s="527">
        <f>IF(ISNUMBER(System!$C37),V37+ $BF$1*AV37,$CB$4)</f>
        <v>5</v>
      </c>
      <c r="BW37" s="527">
        <f>IF(ISNUMBER(System!$C37),W37+ $BF$1*AW37,$CB$4)</f>
        <v>5</v>
      </c>
      <c r="BX37" s="527">
        <f>IF(ISNUMBER(System!$C37),X37+ $BF$1*AX37,$CB$4)</f>
        <v>5</v>
      </c>
      <c r="BY37" s="562">
        <f>IF(ISNUMBER(System!$C37),Y37+ $BF$1*AY37,$CB$4)</f>
        <v>5</v>
      </c>
      <c r="BZ37" s="452"/>
    </row>
    <row r="38" spans="1:78" x14ac:dyDescent="0.25">
      <c r="A38" s="560">
        <v>35</v>
      </c>
      <c r="B38" s="576"/>
      <c r="C38" s="527"/>
      <c r="D38" s="527"/>
      <c r="E38" s="527"/>
      <c r="F38" s="527"/>
      <c r="G38" s="527"/>
      <c r="H38" s="527"/>
      <c r="I38" s="527"/>
      <c r="J38" s="577"/>
      <c r="K38" s="577"/>
      <c r="L38" s="578"/>
      <c r="M38" s="452"/>
      <c r="N38" s="560">
        <v>35</v>
      </c>
      <c r="O38" s="576"/>
      <c r="P38" s="577"/>
      <c r="Q38" s="527"/>
      <c r="R38" s="527"/>
      <c r="S38" s="527"/>
      <c r="T38" s="527"/>
      <c r="U38" s="527"/>
      <c r="V38" s="527"/>
      <c r="W38" s="527"/>
      <c r="X38" s="577"/>
      <c r="Y38" s="578"/>
      <c r="Z38" s="579"/>
      <c r="AA38" s="563">
        <v>35</v>
      </c>
      <c r="AB38" s="561"/>
      <c r="AC38" s="527"/>
      <c r="AD38" s="527"/>
      <c r="AE38" s="527"/>
      <c r="AF38" s="527"/>
      <c r="AG38" s="527"/>
      <c r="AH38" s="527"/>
      <c r="AI38" s="527"/>
      <c r="AJ38" s="527"/>
      <c r="AK38" s="527"/>
      <c r="AL38" s="562"/>
      <c r="AN38" s="563">
        <v>35</v>
      </c>
      <c r="AO38" s="561"/>
      <c r="AP38" s="527"/>
      <c r="AQ38" s="527"/>
      <c r="AR38" s="527"/>
      <c r="AS38" s="527"/>
      <c r="AT38" s="527"/>
      <c r="AU38" s="527"/>
      <c r="AV38" s="527"/>
      <c r="AW38" s="527"/>
      <c r="AX38" s="527"/>
      <c r="AY38" s="562"/>
      <c r="BA38" s="575">
        <v>35</v>
      </c>
      <c r="BB38" s="561">
        <f>IF(ISNUMBER(System!$C38),PlotData!B38+ $BF$1*AB38,$CB$3)</f>
        <v>5</v>
      </c>
      <c r="BC38" s="527">
        <f>IF(ISNUMBER(System!$C38),PlotData!C38+ $BF$1*AC38,$CB$3)</f>
        <v>5</v>
      </c>
      <c r="BD38" s="527">
        <f>IF(ISNUMBER(System!$C38),PlotData!D38+ $BF$1*AD38,$CB$3)</f>
        <v>5</v>
      </c>
      <c r="BE38" s="527">
        <f>IF(ISNUMBER(System!$C38),PlotData!E38+ $BF$1*AE38,$CB$3)</f>
        <v>5</v>
      </c>
      <c r="BF38" s="527">
        <f>IF(ISNUMBER(System!$C38),PlotData!F38+ $BF$1*AF38,$CB$3)</f>
        <v>5</v>
      </c>
      <c r="BG38" s="527">
        <f>IF(ISNUMBER(System!$C38),PlotData!G38+ $BF$1*AG38,$CB$3)</f>
        <v>5</v>
      </c>
      <c r="BH38" s="527">
        <f>IF(ISNUMBER(System!$C38),PlotData!H38+ $BF$1*AH38,$CB$3)</f>
        <v>5</v>
      </c>
      <c r="BI38" s="527">
        <f>IF(ISNUMBER(System!$C38),PlotData!I38+ $BF$1*AI38,$CB$3)</f>
        <v>5</v>
      </c>
      <c r="BJ38" s="527">
        <f>IF(ISNUMBER(System!$C38),PlotData!J38+ $BF$1*AJ38,$CB$3)</f>
        <v>5</v>
      </c>
      <c r="BK38" s="527">
        <f>IF(ISNUMBER(System!$C38),PlotData!K38+ $BF$1*AK38,$CB$3)</f>
        <v>5</v>
      </c>
      <c r="BL38" s="562">
        <f>IF(ISNUMBER(System!$C38),PlotData!L38+ $BF$1*AL38,$CB$3)</f>
        <v>5</v>
      </c>
      <c r="BM38" s="452"/>
      <c r="BN38" s="575">
        <v>35</v>
      </c>
      <c r="BO38" s="561">
        <f>IF(ISNUMBER(System!$C38),O38+ $BF$1*AO38,$CB$4)</f>
        <v>5</v>
      </c>
      <c r="BP38" s="527">
        <f>IF(ISNUMBER(System!$C38),P38+ $BF$1*AP38,$CB$4)</f>
        <v>5</v>
      </c>
      <c r="BQ38" s="527">
        <f>IF(ISNUMBER(System!$C38),Q38+ $BF$1*AQ38,$CB$4)</f>
        <v>5</v>
      </c>
      <c r="BR38" s="527">
        <f>IF(ISNUMBER(System!$C38),R38+ $BF$1*AR38,$CB$4)</f>
        <v>5</v>
      </c>
      <c r="BS38" s="527">
        <f>IF(ISNUMBER(System!$C38),S38+ $BF$1*AS38,$CB$4)</f>
        <v>5</v>
      </c>
      <c r="BT38" s="527">
        <f>IF(ISNUMBER(System!$C38),T38+ $BF$1*AT38,$CB$4)</f>
        <v>5</v>
      </c>
      <c r="BU38" s="527">
        <f>IF(ISNUMBER(System!$C38),U38+ $BF$1*AU38,$CB$4)</f>
        <v>5</v>
      </c>
      <c r="BV38" s="527">
        <f>IF(ISNUMBER(System!$C38),V38+ $BF$1*AV38,$CB$4)</f>
        <v>5</v>
      </c>
      <c r="BW38" s="527">
        <f>IF(ISNUMBER(System!$C38),W38+ $BF$1*AW38,$CB$4)</f>
        <v>5</v>
      </c>
      <c r="BX38" s="527">
        <f>IF(ISNUMBER(System!$C38),X38+ $BF$1*AX38,$CB$4)</f>
        <v>5</v>
      </c>
      <c r="BY38" s="562">
        <f>IF(ISNUMBER(System!$C38),Y38+ $BF$1*AY38,$CB$4)</f>
        <v>5</v>
      </c>
      <c r="BZ38" s="452"/>
    </row>
    <row r="39" spans="1:78" x14ac:dyDescent="0.25">
      <c r="A39" s="560">
        <v>36</v>
      </c>
      <c r="B39" s="576"/>
      <c r="C39" s="527"/>
      <c r="D39" s="527"/>
      <c r="E39" s="527"/>
      <c r="F39" s="527"/>
      <c r="G39" s="527"/>
      <c r="H39" s="527"/>
      <c r="I39" s="527"/>
      <c r="J39" s="577"/>
      <c r="K39" s="577"/>
      <c r="L39" s="578"/>
      <c r="M39" s="452"/>
      <c r="N39" s="560">
        <v>36</v>
      </c>
      <c r="O39" s="576"/>
      <c r="P39" s="577"/>
      <c r="Q39" s="527"/>
      <c r="R39" s="527"/>
      <c r="S39" s="527"/>
      <c r="T39" s="527"/>
      <c r="U39" s="527"/>
      <c r="V39" s="527"/>
      <c r="W39" s="527"/>
      <c r="X39" s="577"/>
      <c r="Y39" s="578"/>
      <c r="Z39" s="579"/>
      <c r="AA39" s="563">
        <v>36</v>
      </c>
      <c r="AB39" s="561"/>
      <c r="AC39" s="527"/>
      <c r="AD39" s="527"/>
      <c r="AE39" s="527"/>
      <c r="AF39" s="527"/>
      <c r="AG39" s="527"/>
      <c r="AH39" s="527"/>
      <c r="AI39" s="527"/>
      <c r="AJ39" s="527"/>
      <c r="AK39" s="527"/>
      <c r="AL39" s="562"/>
      <c r="AN39" s="563">
        <v>36</v>
      </c>
      <c r="AO39" s="561"/>
      <c r="AP39" s="527"/>
      <c r="AQ39" s="527"/>
      <c r="AR39" s="527"/>
      <c r="AS39" s="527"/>
      <c r="AT39" s="527"/>
      <c r="AU39" s="527"/>
      <c r="AV39" s="527"/>
      <c r="AW39" s="527"/>
      <c r="AX39" s="527"/>
      <c r="AY39" s="562"/>
      <c r="BA39" s="575">
        <v>36</v>
      </c>
      <c r="BB39" s="561">
        <f>IF(ISNUMBER(System!$C39),PlotData!B39+ $BF$1*AB39,$CB$3)</f>
        <v>5</v>
      </c>
      <c r="BC39" s="527">
        <f>IF(ISNUMBER(System!$C39),PlotData!C39+ $BF$1*AC39,$CB$3)</f>
        <v>5</v>
      </c>
      <c r="BD39" s="527">
        <f>IF(ISNUMBER(System!$C39),PlotData!D39+ $BF$1*AD39,$CB$3)</f>
        <v>5</v>
      </c>
      <c r="BE39" s="527">
        <f>IF(ISNUMBER(System!$C39),PlotData!E39+ $BF$1*AE39,$CB$3)</f>
        <v>5</v>
      </c>
      <c r="BF39" s="527">
        <f>IF(ISNUMBER(System!$C39),PlotData!F39+ $BF$1*AF39,$CB$3)</f>
        <v>5</v>
      </c>
      <c r="BG39" s="527">
        <f>IF(ISNUMBER(System!$C39),PlotData!G39+ $BF$1*AG39,$CB$3)</f>
        <v>5</v>
      </c>
      <c r="BH39" s="527">
        <f>IF(ISNUMBER(System!$C39),PlotData!H39+ $BF$1*AH39,$CB$3)</f>
        <v>5</v>
      </c>
      <c r="BI39" s="527">
        <f>IF(ISNUMBER(System!$C39),PlotData!I39+ $BF$1*AI39,$CB$3)</f>
        <v>5</v>
      </c>
      <c r="BJ39" s="527">
        <f>IF(ISNUMBER(System!$C39),PlotData!J39+ $BF$1*AJ39,$CB$3)</f>
        <v>5</v>
      </c>
      <c r="BK39" s="527">
        <f>IF(ISNUMBER(System!$C39),PlotData!K39+ $BF$1*AK39,$CB$3)</f>
        <v>5</v>
      </c>
      <c r="BL39" s="562">
        <f>IF(ISNUMBER(System!$C39),PlotData!L39+ $BF$1*AL39,$CB$3)</f>
        <v>5</v>
      </c>
      <c r="BM39" s="452"/>
      <c r="BN39" s="575">
        <v>36</v>
      </c>
      <c r="BO39" s="561">
        <f>IF(ISNUMBER(System!$C39),O39+ $BF$1*AO39,$CB$4)</f>
        <v>5</v>
      </c>
      <c r="BP39" s="527">
        <f>IF(ISNUMBER(System!$C39),P39+ $BF$1*AP39,$CB$4)</f>
        <v>5</v>
      </c>
      <c r="BQ39" s="527">
        <f>IF(ISNUMBER(System!$C39),Q39+ $BF$1*AQ39,$CB$4)</f>
        <v>5</v>
      </c>
      <c r="BR39" s="527">
        <f>IF(ISNUMBER(System!$C39),R39+ $BF$1*AR39,$CB$4)</f>
        <v>5</v>
      </c>
      <c r="BS39" s="527">
        <f>IF(ISNUMBER(System!$C39),S39+ $BF$1*AS39,$CB$4)</f>
        <v>5</v>
      </c>
      <c r="BT39" s="527">
        <f>IF(ISNUMBER(System!$C39),T39+ $BF$1*AT39,$CB$4)</f>
        <v>5</v>
      </c>
      <c r="BU39" s="527">
        <f>IF(ISNUMBER(System!$C39),U39+ $BF$1*AU39,$CB$4)</f>
        <v>5</v>
      </c>
      <c r="BV39" s="527">
        <f>IF(ISNUMBER(System!$C39),V39+ $BF$1*AV39,$CB$4)</f>
        <v>5</v>
      </c>
      <c r="BW39" s="527">
        <f>IF(ISNUMBER(System!$C39),W39+ $BF$1*AW39,$CB$4)</f>
        <v>5</v>
      </c>
      <c r="BX39" s="527">
        <f>IF(ISNUMBER(System!$C39),X39+ $BF$1*AX39,$CB$4)</f>
        <v>5</v>
      </c>
      <c r="BY39" s="562">
        <f>IF(ISNUMBER(System!$C39),Y39+ $BF$1*AY39,$CB$4)</f>
        <v>5</v>
      </c>
      <c r="BZ39" s="452"/>
    </row>
    <row r="40" spans="1:78" x14ac:dyDescent="0.25">
      <c r="A40" s="560">
        <v>37</v>
      </c>
      <c r="B40" s="576"/>
      <c r="C40" s="527"/>
      <c r="D40" s="527"/>
      <c r="E40" s="527"/>
      <c r="F40" s="527"/>
      <c r="G40" s="527"/>
      <c r="H40" s="527"/>
      <c r="I40" s="527"/>
      <c r="J40" s="577"/>
      <c r="K40" s="577"/>
      <c r="L40" s="578"/>
      <c r="M40" s="452"/>
      <c r="N40" s="560">
        <v>37</v>
      </c>
      <c r="O40" s="576"/>
      <c r="P40" s="577"/>
      <c r="Q40" s="527"/>
      <c r="R40" s="527"/>
      <c r="S40" s="527"/>
      <c r="T40" s="527"/>
      <c r="U40" s="527"/>
      <c r="V40" s="527"/>
      <c r="W40" s="527"/>
      <c r="X40" s="577"/>
      <c r="Y40" s="578"/>
      <c r="Z40" s="579"/>
      <c r="AA40" s="563">
        <v>37</v>
      </c>
      <c r="AB40" s="561"/>
      <c r="AC40" s="527"/>
      <c r="AD40" s="527"/>
      <c r="AE40" s="527"/>
      <c r="AF40" s="527"/>
      <c r="AG40" s="527"/>
      <c r="AH40" s="527"/>
      <c r="AI40" s="527"/>
      <c r="AJ40" s="527"/>
      <c r="AK40" s="527"/>
      <c r="AL40" s="562"/>
      <c r="AN40" s="563">
        <v>37</v>
      </c>
      <c r="AO40" s="561"/>
      <c r="AP40" s="527"/>
      <c r="AQ40" s="527"/>
      <c r="AR40" s="527"/>
      <c r="AS40" s="527"/>
      <c r="AT40" s="527"/>
      <c r="AU40" s="527"/>
      <c r="AV40" s="527"/>
      <c r="AW40" s="527"/>
      <c r="AX40" s="527"/>
      <c r="AY40" s="562"/>
      <c r="BA40" s="575">
        <v>37</v>
      </c>
      <c r="BB40" s="561">
        <f>IF(ISNUMBER(System!$C40),PlotData!B40+ $BF$1*AB40,$CB$3)</f>
        <v>5</v>
      </c>
      <c r="BC40" s="527">
        <f>IF(ISNUMBER(System!$C40),PlotData!C40+ $BF$1*AC40,$CB$3)</f>
        <v>5</v>
      </c>
      <c r="BD40" s="527">
        <f>IF(ISNUMBER(System!$C40),PlotData!D40+ $BF$1*AD40,$CB$3)</f>
        <v>5</v>
      </c>
      <c r="BE40" s="527">
        <f>IF(ISNUMBER(System!$C40),PlotData!E40+ $BF$1*AE40,$CB$3)</f>
        <v>5</v>
      </c>
      <c r="BF40" s="527">
        <f>IF(ISNUMBER(System!$C40),PlotData!F40+ $BF$1*AF40,$CB$3)</f>
        <v>5</v>
      </c>
      <c r="BG40" s="527">
        <f>IF(ISNUMBER(System!$C40),PlotData!G40+ $BF$1*AG40,$CB$3)</f>
        <v>5</v>
      </c>
      <c r="BH40" s="527">
        <f>IF(ISNUMBER(System!$C40),PlotData!H40+ $BF$1*AH40,$CB$3)</f>
        <v>5</v>
      </c>
      <c r="BI40" s="527">
        <f>IF(ISNUMBER(System!$C40),PlotData!I40+ $BF$1*AI40,$CB$3)</f>
        <v>5</v>
      </c>
      <c r="BJ40" s="527">
        <f>IF(ISNUMBER(System!$C40),PlotData!J40+ $BF$1*AJ40,$CB$3)</f>
        <v>5</v>
      </c>
      <c r="BK40" s="527">
        <f>IF(ISNUMBER(System!$C40),PlotData!K40+ $BF$1*AK40,$CB$3)</f>
        <v>5</v>
      </c>
      <c r="BL40" s="562">
        <f>IF(ISNUMBER(System!$C40),PlotData!L40+ $BF$1*AL40,$CB$3)</f>
        <v>5</v>
      </c>
      <c r="BM40" s="452"/>
      <c r="BN40" s="575">
        <v>37</v>
      </c>
      <c r="BO40" s="561">
        <f>IF(ISNUMBER(System!$C40),O40+ $BF$1*AO40,$CB$4)</f>
        <v>5</v>
      </c>
      <c r="BP40" s="527">
        <f>IF(ISNUMBER(System!$C40),P40+ $BF$1*AP40,$CB$4)</f>
        <v>5</v>
      </c>
      <c r="BQ40" s="527">
        <f>IF(ISNUMBER(System!$C40),Q40+ $BF$1*AQ40,$CB$4)</f>
        <v>5</v>
      </c>
      <c r="BR40" s="527">
        <f>IF(ISNUMBER(System!$C40),R40+ $BF$1*AR40,$CB$4)</f>
        <v>5</v>
      </c>
      <c r="BS40" s="527">
        <f>IF(ISNUMBER(System!$C40),S40+ $BF$1*AS40,$CB$4)</f>
        <v>5</v>
      </c>
      <c r="BT40" s="527">
        <f>IF(ISNUMBER(System!$C40),T40+ $BF$1*AT40,$CB$4)</f>
        <v>5</v>
      </c>
      <c r="BU40" s="527">
        <f>IF(ISNUMBER(System!$C40),U40+ $BF$1*AU40,$CB$4)</f>
        <v>5</v>
      </c>
      <c r="BV40" s="527">
        <f>IF(ISNUMBER(System!$C40),V40+ $BF$1*AV40,$CB$4)</f>
        <v>5</v>
      </c>
      <c r="BW40" s="527">
        <f>IF(ISNUMBER(System!$C40),W40+ $BF$1*AW40,$CB$4)</f>
        <v>5</v>
      </c>
      <c r="BX40" s="527">
        <f>IF(ISNUMBER(System!$C40),X40+ $BF$1*AX40,$CB$4)</f>
        <v>5</v>
      </c>
      <c r="BY40" s="562">
        <f>IF(ISNUMBER(System!$C40),Y40+ $BF$1*AY40,$CB$4)</f>
        <v>5</v>
      </c>
      <c r="BZ40" s="452"/>
    </row>
    <row r="41" spans="1:78" x14ac:dyDescent="0.25">
      <c r="A41" s="560">
        <v>38</v>
      </c>
      <c r="B41" s="576"/>
      <c r="C41" s="527"/>
      <c r="D41" s="527"/>
      <c r="E41" s="527"/>
      <c r="F41" s="527"/>
      <c r="G41" s="527"/>
      <c r="H41" s="527"/>
      <c r="I41" s="527"/>
      <c r="J41" s="577"/>
      <c r="K41" s="577"/>
      <c r="L41" s="578"/>
      <c r="M41" s="452"/>
      <c r="N41" s="560">
        <v>38</v>
      </c>
      <c r="O41" s="576"/>
      <c r="P41" s="577"/>
      <c r="Q41" s="527"/>
      <c r="R41" s="527"/>
      <c r="S41" s="527"/>
      <c r="T41" s="527"/>
      <c r="U41" s="527"/>
      <c r="V41" s="527"/>
      <c r="W41" s="527"/>
      <c r="X41" s="577"/>
      <c r="Y41" s="578"/>
      <c r="Z41" s="579"/>
      <c r="AA41" s="563">
        <v>38</v>
      </c>
      <c r="AB41" s="561"/>
      <c r="AC41" s="527"/>
      <c r="AD41" s="527"/>
      <c r="AE41" s="527"/>
      <c r="AF41" s="527"/>
      <c r="AG41" s="527"/>
      <c r="AH41" s="527"/>
      <c r="AI41" s="527"/>
      <c r="AJ41" s="527"/>
      <c r="AK41" s="527"/>
      <c r="AL41" s="562"/>
      <c r="AN41" s="563">
        <v>38</v>
      </c>
      <c r="AO41" s="561"/>
      <c r="AP41" s="527"/>
      <c r="AQ41" s="527"/>
      <c r="AR41" s="527"/>
      <c r="AS41" s="527"/>
      <c r="AT41" s="527"/>
      <c r="AU41" s="527"/>
      <c r="AV41" s="527"/>
      <c r="AW41" s="527"/>
      <c r="AX41" s="527"/>
      <c r="AY41" s="562"/>
      <c r="BA41" s="575">
        <v>38</v>
      </c>
      <c r="BB41" s="561">
        <f>IF(ISNUMBER(System!$C41),PlotData!B41+ $BF$1*AB41,$CB$3)</f>
        <v>5</v>
      </c>
      <c r="BC41" s="527">
        <f>IF(ISNUMBER(System!$C41),PlotData!C41+ $BF$1*AC41,$CB$3)</f>
        <v>5</v>
      </c>
      <c r="BD41" s="527">
        <f>IF(ISNUMBER(System!$C41),PlotData!D41+ $BF$1*AD41,$CB$3)</f>
        <v>5</v>
      </c>
      <c r="BE41" s="527">
        <f>IF(ISNUMBER(System!$C41),PlotData!E41+ $BF$1*AE41,$CB$3)</f>
        <v>5</v>
      </c>
      <c r="BF41" s="527">
        <f>IF(ISNUMBER(System!$C41),PlotData!F41+ $BF$1*AF41,$CB$3)</f>
        <v>5</v>
      </c>
      <c r="BG41" s="527">
        <f>IF(ISNUMBER(System!$C41),PlotData!G41+ $BF$1*AG41,$CB$3)</f>
        <v>5</v>
      </c>
      <c r="BH41" s="527">
        <f>IF(ISNUMBER(System!$C41),PlotData!H41+ $BF$1*AH41,$CB$3)</f>
        <v>5</v>
      </c>
      <c r="BI41" s="527">
        <f>IF(ISNUMBER(System!$C41),PlotData!I41+ $BF$1*AI41,$CB$3)</f>
        <v>5</v>
      </c>
      <c r="BJ41" s="527">
        <f>IF(ISNUMBER(System!$C41),PlotData!J41+ $BF$1*AJ41,$CB$3)</f>
        <v>5</v>
      </c>
      <c r="BK41" s="527">
        <f>IF(ISNUMBER(System!$C41),PlotData!K41+ $BF$1*AK41,$CB$3)</f>
        <v>5</v>
      </c>
      <c r="BL41" s="562">
        <f>IF(ISNUMBER(System!$C41),PlotData!L41+ $BF$1*AL41,$CB$3)</f>
        <v>5</v>
      </c>
      <c r="BM41" s="452"/>
      <c r="BN41" s="575">
        <v>38</v>
      </c>
      <c r="BO41" s="561">
        <f>IF(ISNUMBER(System!$C41),O41+ $BF$1*AO41,$CB$4)</f>
        <v>5</v>
      </c>
      <c r="BP41" s="527">
        <f>IF(ISNUMBER(System!$C41),P41+ $BF$1*AP41,$CB$4)</f>
        <v>5</v>
      </c>
      <c r="BQ41" s="527">
        <f>IF(ISNUMBER(System!$C41),Q41+ $BF$1*AQ41,$CB$4)</f>
        <v>5</v>
      </c>
      <c r="BR41" s="527">
        <f>IF(ISNUMBER(System!$C41),R41+ $BF$1*AR41,$CB$4)</f>
        <v>5</v>
      </c>
      <c r="BS41" s="527">
        <f>IF(ISNUMBER(System!$C41),S41+ $BF$1*AS41,$CB$4)</f>
        <v>5</v>
      </c>
      <c r="BT41" s="527">
        <f>IF(ISNUMBER(System!$C41),T41+ $BF$1*AT41,$CB$4)</f>
        <v>5</v>
      </c>
      <c r="BU41" s="527">
        <f>IF(ISNUMBER(System!$C41),U41+ $BF$1*AU41,$CB$4)</f>
        <v>5</v>
      </c>
      <c r="BV41" s="527">
        <f>IF(ISNUMBER(System!$C41),V41+ $BF$1*AV41,$CB$4)</f>
        <v>5</v>
      </c>
      <c r="BW41" s="527">
        <f>IF(ISNUMBER(System!$C41),W41+ $BF$1*AW41,$CB$4)</f>
        <v>5</v>
      </c>
      <c r="BX41" s="527">
        <f>IF(ISNUMBER(System!$C41),X41+ $BF$1*AX41,$CB$4)</f>
        <v>5</v>
      </c>
      <c r="BY41" s="562">
        <f>IF(ISNUMBER(System!$C41),Y41+ $BF$1*AY41,$CB$4)</f>
        <v>5</v>
      </c>
      <c r="BZ41" s="452"/>
    </row>
    <row r="42" spans="1:78" x14ac:dyDescent="0.25">
      <c r="A42" s="560">
        <v>39</v>
      </c>
      <c r="B42" s="576"/>
      <c r="C42" s="577"/>
      <c r="D42" s="577"/>
      <c r="E42" s="577"/>
      <c r="F42" s="577"/>
      <c r="G42" s="577"/>
      <c r="H42" s="577"/>
      <c r="I42" s="577"/>
      <c r="J42" s="577"/>
      <c r="K42" s="577"/>
      <c r="L42" s="578"/>
      <c r="M42" s="452"/>
      <c r="N42" s="560">
        <v>39</v>
      </c>
      <c r="O42" s="576"/>
      <c r="P42" s="577"/>
      <c r="Q42" s="577"/>
      <c r="R42" s="577"/>
      <c r="S42" s="577"/>
      <c r="T42" s="577"/>
      <c r="U42" s="577"/>
      <c r="V42" s="577"/>
      <c r="W42" s="577"/>
      <c r="X42" s="577"/>
      <c r="Y42" s="578"/>
      <c r="Z42" s="579"/>
      <c r="AA42" s="563">
        <v>39</v>
      </c>
      <c r="AB42" s="561"/>
      <c r="AC42" s="527"/>
      <c r="AD42" s="527"/>
      <c r="AE42" s="527"/>
      <c r="AF42" s="527"/>
      <c r="AG42" s="527"/>
      <c r="AH42" s="527"/>
      <c r="AI42" s="527"/>
      <c r="AJ42" s="527"/>
      <c r="AK42" s="527"/>
      <c r="AL42" s="562"/>
      <c r="AN42" s="563">
        <v>39</v>
      </c>
      <c r="AO42" s="561"/>
      <c r="AP42" s="527"/>
      <c r="AQ42" s="527"/>
      <c r="AR42" s="527"/>
      <c r="AS42" s="527"/>
      <c r="AT42" s="527"/>
      <c r="AU42" s="527"/>
      <c r="AV42" s="527"/>
      <c r="AW42" s="527"/>
      <c r="AX42" s="527"/>
      <c r="AY42" s="562"/>
      <c r="BA42" s="575">
        <v>39</v>
      </c>
      <c r="BB42" s="561">
        <f>IF(ISNUMBER(System!$C42),PlotData!B42+ $BF$1*AB42,$CB$3)</f>
        <v>5</v>
      </c>
      <c r="BC42" s="527">
        <f>IF(ISNUMBER(System!$C42),PlotData!C42+ $BF$1*AC42,$CB$3)</f>
        <v>5</v>
      </c>
      <c r="BD42" s="527">
        <f>IF(ISNUMBER(System!$C42),PlotData!D42+ $BF$1*AD42,$CB$3)</f>
        <v>5</v>
      </c>
      <c r="BE42" s="527">
        <f>IF(ISNUMBER(System!$C42),PlotData!E42+ $BF$1*AE42,$CB$3)</f>
        <v>5</v>
      </c>
      <c r="BF42" s="527">
        <f>IF(ISNUMBER(System!$C42),PlotData!F42+ $BF$1*AF42,$CB$3)</f>
        <v>5</v>
      </c>
      <c r="BG42" s="527">
        <f>IF(ISNUMBER(System!$C42),PlotData!G42+ $BF$1*AG42,$CB$3)</f>
        <v>5</v>
      </c>
      <c r="BH42" s="527">
        <f>IF(ISNUMBER(System!$C42),PlotData!H42+ $BF$1*AH42,$CB$3)</f>
        <v>5</v>
      </c>
      <c r="BI42" s="527">
        <f>IF(ISNUMBER(System!$C42),PlotData!I42+ $BF$1*AI42,$CB$3)</f>
        <v>5</v>
      </c>
      <c r="BJ42" s="527">
        <f>IF(ISNUMBER(System!$C42),PlotData!J42+ $BF$1*AJ42,$CB$3)</f>
        <v>5</v>
      </c>
      <c r="BK42" s="527">
        <f>IF(ISNUMBER(System!$C42),PlotData!K42+ $BF$1*AK42,$CB$3)</f>
        <v>5</v>
      </c>
      <c r="BL42" s="562">
        <f>IF(ISNUMBER(System!$C42),PlotData!L42+ $BF$1*AL42,$CB$3)</f>
        <v>5</v>
      </c>
      <c r="BM42" s="452"/>
      <c r="BN42" s="575">
        <v>39</v>
      </c>
      <c r="BO42" s="561">
        <f>IF(ISNUMBER(System!$C42),O42+ $BF$1*AO42,$CB$4)</f>
        <v>5</v>
      </c>
      <c r="BP42" s="527">
        <f>IF(ISNUMBER(System!$C42),P42+ $BF$1*AP42,$CB$4)</f>
        <v>5</v>
      </c>
      <c r="BQ42" s="527">
        <f>IF(ISNUMBER(System!$C42),Q42+ $BF$1*AQ42,$CB$4)</f>
        <v>5</v>
      </c>
      <c r="BR42" s="527">
        <f>IF(ISNUMBER(System!$C42),R42+ $BF$1*AR42,$CB$4)</f>
        <v>5</v>
      </c>
      <c r="BS42" s="527">
        <f>IF(ISNUMBER(System!$C42),S42+ $BF$1*AS42,$CB$4)</f>
        <v>5</v>
      </c>
      <c r="BT42" s="527">
        <f>IF(ISNUMBER(System!$C42),T42+ $BF$1*AT42,$CB$4)</f>
        <v>5</v>
      </c>
      <c r="BU42" s="527">
        <f>IF(ISNUMBER(System!$C42),U42+ $BF$1*AU42,$CB$4)</f>
        <v>5</v>
      </c>
      <c r="BV42" s="527">
        <f>IF(ISNUMBER(System!$C42),V42+ $BF$1*AV42,$CB$4)</f>
        <v>5</v>
      </c>
      <c r="BW42" s="527">
        <f>IF(ISNUMBER(System!$C42),W42+ $BF$1*AW42,$CB$4)</f>
        <v>5</v>
      </c>
      <c r="BX42" s="527">
        <f>IF(ISNUMBER(System!$C42),X42+ $BF$1*AX42,$CB$4)</f>
        <v>5</v>
      </c>
      <c r="BY42" s="562">
        <f>IF(ISNUMBER(System!$C42),Y42+ $BF$1*AY42,$CB$4)</f>
        <v>5</v>
      </c>
      <c r="BZ42" s="452"/>
    </row>
    <row r="43" spans="1:78" ht="13" thickBot="1" x14ac:dyDescent="0.3">
      <c r="A43" s="582">
        <v>40</v>
      </c>
      <c r="B43" s="583"/>
      <c r="C43" s="584"/>
      <c r="D43" s="584"/>
      <c r="E43" s="584"/>
      <c r="F43" s="584"/>
      <c r="G43" s="584"/>
      <c r="H43" s="584"/>
      <c r="I43" s="584"/>
      <c r="J43" s="584"/>
      <c r="K43" s="584"/>
      <c r="L43" s="585"/>
      <c r="M43" s="452"/>
      <c r="N43" s="582">
        <v>40</v>
      </c>
      <c r="O43" s="583"/>
      <c r="P43" s="584"/>
      <c r="Q43" s="584"/>
      <c r="R43" s="584"/>
      <c r="S43" s="584"/>
      <c r="T43" s="584"/>
      <c r="U43" s="584"/>
      <c r="V43" s="584"/>
      <c r="W43" s="584"/>
      <c r="X43" s="584"/>
      <c r="Y43" s="585"/>
      <c r="Z43" s="579"/>
      <c r="AA43" s="586">
        <v>40</v>
      </c>
      <c r="AB43" s="504"/>
      <c r="AC43" s="500"/>
      <c r="AD43" s="500"/>
      <c r="AE43" s="500"/>
      <c r="AF43" s="500"/>
      <c r="AG43" s="500"/>
      <c r="AH43" s="500"/>
      <c r="AI43" s="500"/>
      <c r="AJ43" s="500"/>
      <c r="AK43" s="500"/>
      <c r="AL43" s="501"/>
      <c r="AN43" s="586">
        <v>40</v>
      </c>
      <c r="AO43" s="504"/>
      <c r="AP43" s="500"/>
      <c r="AQ43" s="500"/>
      <c r="AR43" s="500"/>
      <c r="AS43" s="500"/>
      <c r="AT43" s="500"/>
      <c r="AU43" s="500"/>
      <c r="AV43" s="500"/>
      <c r="AW43" s="500"/>
      <c r="AX43" s="500"/>
      <c r="AY43" s="501"/>
      <c r="BA43" s="587">
        <v>40</v>
      </c>
      <c r="BB43" s="504">
        <f>IF(ISNUMBER(System!$C43),PlotData!B43+ $BF$1*AB43,$CB$3)</f>
        <v>5</v>
      </c>
      <c r="BC43" s="500">
        <f>IF(ISNUMBER(System!$C43),PlotData!C43+ $BF$1*AC43,$CB$3)</f>
        <v>5</v>
      </c>
      <c r="BD43" s="500">
        <f>IF(ISNUMBER(System!$C43),PlotData!D43+ $BF$1*AD43,$CB$3)</f>
        <v>5</v>
      </c>
      <c r="BE43" s="500">
        <f>IF(ISNUMBER(System!$C43),PlotData!E43+ $BF$1*AE43,$CB$3)</f>
        <v>5</v>
      </c>
      <c r="BF43" s="500">
        <f>IF(ISNUMBER(System!$C43),PlotData!F43+ $BF$1*AF43,$CB$3)</f>
        <v>5</v>
      </c>
      <c r="BG43" s="500">
        <f>IF(ISNUMBER(System!$C43),PlotData!G43+ $BF$1*AG43,$CB$3)</f>
        <v>5</v>
      </c>
      <c r="BH43" s="500">
        <f>IF(ISNUMBER(System!$C43),PlotData!H43+ $BF$1*AH43,$CB$3)</f>
        <v>5</v>
      </c>
      <c r="BI43" s="500">
        <f>IF(ISNUMBER(System!$C43),PlotData!I43+ $BF$1*AI43,$CB$3)</f>
        <v>5</v>
      </c>
      <c r="BJ43" s="500">
        <f>IF(ISNUMBER(System!$C43),PlotData!J43+ $BF$1*AJ43,$CB$3)</f>
        <v>5</v>
      </c>
      <c r="BK43" s="500">
        <f>IF(ISNUMBER(System!$C43),PlotData!K43+ $BF$1*AK43,$CB$3)</f>
        <v>5</v>
      </c>
      <c r="BL43" s="501">
        <f>IF(ISNUMBER(System!$C43),PlotData!L43+ $BF$1*AL43,$CB$3)</f>
        <v>5</v>
      </c>
      <c r="BM43" s="452"/>
      <c r="BN43" s="587">
        <v>40</v>
      </c>
      <c r="BO43" s="504">
        <f>IF(ISNUMBER(System!$C43),O43+ $BF$1*AO43,$CB$4)</f>
        <v>5</v>
      </c>
      <c r="BP43" s="500">
        <f>IF(ISNUMBER(System!$C43),P43+ $BF$1*AP43,$CB$4)</f>
        <v>5</v>
      </c>
      <c r="BQ43" s="500">
        <f>IF(ISNUMBER(System!$C43),Q43+ $BF$1*AQ43,$CB$4)</f>
        <v>5</v>
      </c>
      <c r="BR43" s="500">
        <f>IF(ISNUMBER(System!$C43),R43+ $BF$1*AR43,$CB$4)</f>
        <v>5</v>
      </c>
      <c r="BS43" s="500">
        <f>IF(ISNUMBER(System!$C43),S43+ $BF$1*AS43,$CB$4)</f>
        <v>5</v>
      </c>
      <c r="BT43" s="500">
        <f>IF(ISNUMBER(System!$C43),T43+ $BF$1*AT43,$CB$4)</f>
        <v>5</v>
      </c>
      <c r="BU43" s="500">
        <f>IF(ISNUMBER(System!$C43),U43+ $BF$1*AU43,$CB$4)</f>
        <v>5</v>
      </c>
      <c r="BV43" s="500">
        <f>IF(ISNUMBER(System!$C43),V43+ $BF$1*AV43,$CB$4)</f>
        <v>5</v>
      </c>
      <c r="BW43" s="500">
        <f>IF(ISNUMBER(System!$C43),W43+ $BF$1*AW43,$CB$4)</f>
        <v>5</v>
      </c>
      <c r="BX43" s="500">
        <f>IF(ISNUMBER(System!$C43),X43+ $BF$1*AX43,$CB$4)</f>
        <v>5</v>
      </c>
      <c r="BY43" s="501">
        <f>IF(ISNUMBER(System!$C43),Y43+ $BF$1*AY43,$CB$4)</f>
        <v>5</v>
      </c>
      <c r="BZ43" s="452"/>
    </row>
    <row r="44" spans="1:78" x14ac:dyDescent="0.25">
      <c r="A44" s="452"/>
      <c r="B44" s="452"/>
      <c r="C44" s="452"/>
      <c r="D44" s="452"/>
      <c r="E44" s="452"/>
      <c r="F44" s="452"/>
      <c r="G44" s="452"/>
      <c r="H44" s="452"/>
      <c r="I44" s="452"/>
      <c r="J44" s="452"/>
      <c r="K44" s="452"/>
      <c r="L44" s="452"/>
      <c r="M44" s="452"/>
      <c r="N44" s="452"/>
      <c r="O44" s="452"/>
      <c r="P44" s="452"/>
      <c r="Q44" s="452"/>
      <c r="R44" s="452"/>
      <c r="S44" s="452"/>
      <c r="T44" s="452"/>
      <c r="U44" s="452"/>
      <c r="V44" s="452"/>
      <c r="W44" s="452"/>
      <c r="X44" s="452"/>
      <c r="Y44" s="452"/>
      <c r="Z44" s="579"/>
      <c r="BM44" s="452"/>
      <c r="BN44" s="588"/>
      <c r="BO44" s="452"/>
      <c r="BP44" s="452"/>
      <c r="BQ44" s="452"/>
      <c r="BR44" s="452"/>
      <c r="BS44" s="452"/>
      <c r="BT44" s="452"/>
      <c r="BU44" s="452"/>
      <c r="BV44" s="452"/>
      <c r="BW44" s="452"/>
      <c r="BX44" s="452"/>
      <c r="BY44" s="452"/>
      <c r="BZ44" s="452"/>
    </row>
    <row r="45" spans="1:78" x14ac:dyDescent="0.25">
      <c r="A45" s="452"/>
      <c r="B45" s="452"/>
      <c r="C45" s="452"/>
      <c r="D45" s="452"/>
      <c r="E45" s="452"/>
      <c r="F45" s="452"/>
      <c r="G45" s="452"/>
      <c r="H45" s="452"/>
      <c r="I45" s="452"/>
      <c r="J45" s="452"/>
      <c r="K45" s="452"/>
      <c r="L45" s="452"/>
      <c r="M45" s="452"/>
      <c r="N45" s="452"/>
      <c r="O45" s="452"/>
      <c r="P45" s="452"/>
      <c r="Q45" s="452"/>
      <c r="R45" s="452"/>
      <c r="S45" s="452"/>
      <c r="T45" s="452"/>
      <c r="U45" s="452"/>
      <c r="V45" s="452"/>
      <c r="W45" s="452"/>
      <c r="X45" s="452"/>
      <c r="Y45" s="452"/>
      <c r="Z45" s="579"/>
      <c r="BM45" s="452"/>
      <c r="BN45" s="452"/>
      <c r="BO45" s="452"/>
      <c r="BP45" s="452"/>
      <c r="BQ45" s="452"/>
      <c r="BR45" s="452"/>
      <c r="BS45" s="452"/>
      <c r="BT45" s="452"/>
      <c r="BU45" s="452"/>
      <c r="BV45" s="452"/>
      <c r="BW45" s="452"/>
      <c r="BX45" s="452"/>
      <c r="BY45" s="452"/>
      <c r="BZ45" s="452"/>
    </row>
    <row r="46" spans="1:78" x14ac:dyDescent="0.25">
      <c r="A46" s="452"/>
      <c r="B46" s="452"/>
      <c r="C46" s="452"/>
      <c r="D46" s="452"/>
      <c r="E46" s="452"/>
      <c r="F46" s="452"/>
      <c r="G46" s="452"/>
      <c r="H46" s="452"/>
      <c r="I46" s="452"/>
      <c r="J46" s="452"/>
      <c r="K46" s="452"/>
      <c r="L46" s="452"/>
      <c r="M46" s="452"/>
      <c r="N46" s="452"/>
      <c r="O46" s="452"/>
      <c r="P46" s="452"/>
      <c r="Q46" s="452"/>
      <c r="R46" s="452"/>
      <c r="S46" s="452"/>
      <c r="T46" s="452"/>
      <c r="U46" s="452"/>
      <c r="V46" s="452"/>
      <c r="W46" s="452"/>
      <c r="X46" s="452"/>
      <c r="Y46" s="452"/>
      <c r="Z46" s="589"/>
      <c r="BM46" s="452"/>
      <c r="BN46" s="452"/>
      <c r="BO46" s="452"/>
      <c r="BP46" s="452"/>
      <c r="BQ46" s="452"/>
      <c r="BR46" s="452"/>
      <c r="BS46" s="452"/>
      <c r="BT46" s="452"/>
      <c r="BU46" s="452"/>
      <c r="BV46" s="452"/>
      <c r="BW46" s="452"/>
      <c r="BX46" s="452"/>
      <c r="BY46" s="452"/>
      <c r="BZ46" s="452"/>
    </row>
    <row r="47" spans="1:78" x14ac:dyDescent="0.25">
      <c r="A47" s="452"/>
      <c r="B47" s="452"/>
      <c r="C47" s="452"/>
      <c r="D47" s="452"/>
      <c r="E47" s="452"/>
      <c r="F47" s="452"/>
      <c r="G47" s="452"/>
      <c r="H47" s="452"/>
      <c r="I47" s="452"/>
      <c r="J47" s="452"/>
      <c r="K47" s="452"/>
      <c r="L47" s="452"/>
      <c r="M47" s="452"/>
      <c r="N47" s="452"/>
      <c r="O47" s="452"/>
      <c r="P47" s="452"/>
      <c r="Q47" s="452"/>
      <c r="R47" s="452"/>
      <c r="S47" s="452"/>
      <c r="T47" s="452"/>
      <c r="U47" s="452"/>
      <c r="V47" s="452"/>
      <c r="W47" s="452"/>
      <c r="X47" s="452"/>
      <c r="Y47" s="452"/>
      <c r="Z47" s="589"/>
      <c r="AA47" s="452"/>
      <c r="AB47" s="452"/>
      <c r="AC47" s="452"/>
      <c r="AD47" s="452"/>
      <c r="AE47" s="452"/>
      <c r="AF47" s="452"/>
      <c r="AG47" s="452"/>
      <c r="AH47" s="452"/>
      <c r="AI47" s="452"/>
      <c r="AJ47" s="452"/>
      <c r="AK47" s="452"/>
      <c r="AL47" s="452"/>
      <c r="AM47" s="452"/>
      <c r="AN47" s="452"/>
      <c r="AO47" s="452"/>
      <c r="AP47" s="452"/>
      <c r="AQ47" s="452"/>
      <c r="AR47" s="452"/>
      <c r="AS47" s="452"/>
      <c r="AT47" s="452"/>
      <c r="AU47" s="452"/>
      <c r="AV47" s="452"/>
      <c r="AW47" s="452"/>
      <c r="AX47" s="452"/>
      <c r="AY47" s="452"/>
      <c r="AZ47" s="589"/>
      <c r="BA47" s="452"/>
      <c r="BB47" s="452"/>
    </row>
    <row r="48" spans="1:78" x14ac:dyDescent="0.25">
      <c r="A48" s="452"/>
      <c r="B48" s="452"/>
      <c r="C48" s="452"/>
      <c r="D48" s="452"/>
      <c r="E48" s="452"/>
      <c r="F48" s="452"/>
      <c r="G48" s="452"/>
      <c r="H48" s="452"/>
      <c r="I48" s="452"/>
      <c r="J48" s="452"/>
      <c r="K48" s="452"/>
      <c r="L48" s="452"/>
      <c r="M48" s="452"/>
      <c r="N48" s="452"/>
      <c r="O48" s="452"/>
      <c r="P48" s="452"/>
      <c r="Q48" s="452"/>
      <c r="R48" s="452"/>
      <c r="S48" s="452"/>
      <c r="T48" s="452"/>
      <c r="U48" s="452"/>
      <c r="V48" s="452"/>
      <c r="W48" s="452"/>
      <c r="X48" s="452"/>
      <c r="Y48" s="452"/>
      <c r="Z48" s="579"/>
    </row>
    <row r="49" spans="1:33" x14ac:dyDescent="0.25">
      <c r="A49" s="452"/>
      <c r="B49" s="590"/>
      <c r="C49" s="590"/>
      <c r="D49" s="452"/>
      <c r="E49" s="590"/>
      <c r="F49" s="452"/>
      <c r="G49" s="452"/>
      <c r="H49" s="590"/>
      <c r="I49" s="452"/>
      <c r="J49" s="452"/>
      <c r="K49" s="452"/>
      <c r="L49" s="452"/>
      <c r="M49" s="452"/>
      <c r="N49" s="452"/>
      <c r="O49" s="452"/>
      <c r="P49" s="452"/>
      <c r="Q49" s="452"/>
      <c r="R49" s="590"/>
      <c r="S49" s="452"/>
      <c r="T49" s="452"/>
      <c r="U49" s="452"/>
      <c r="V49" s="452"/>
      <c r="W49" s="452"/>
      <c r="X49" s="452"/>
      <c r="Y49" s="452"/>
      <c r="Z49" s="579"/>
    </row>
    <row r="50" spans="1:33" x14ac:dyDescent="0.25">
      <c r="A50" s="590"/>
      <c r="B50" s="452"/>
      <c r="C50" s="452"/>
      <c r="D50" s="452"/>
      <c r="E50" s="452"/>
      <c r="F50" s="452"/>
      <c r="G50" s="452"/>
      <c r="H50" s="452"/>
      <c r="I50" s="452"/>
      <c r="J50" s="452"/>
      <c r="K50" s="452"/>
      <c r="L50" s="452"/>
      <c r="M50" s="452"/>
      <c r="N50" s="452"/>
      <c r="O50" s="452"/>
      <c r="P50" s="452"/>
      <c r="Q50" s="590"/>
      <c r="R50" s="452"/>
      <c r="S50" s="452"/>
      <c r="T50" s="452"/>
      <c r="U50" s="452"/>
      <c r="V50" s="452"/>
      <c r="W50" s="452"/>
      <c r="X50" s="452"/>
      <c r="Y50" s="452"/>
      <c r="Z50" s="579"/>
    </row>
    <row r="51" spans="1:33" x14ac:dyDescent="0.25">
      <c r="A51" s="452"/>
      <c r="B51" s="452"/>
      <c r="C51" s="452"/>
      <c r="D51" s="452"/>
      <c r="E51" s="452"/>
      <c r="F51" s="452"/>
      <c r="G51" s="452"/>
      <c r="H51" s="452"/>
      <c r="I51" s="452"/>
      <c r="J51" s="452"/>
      <c r="K51" s="452"/>
      <c r="L51" s="452"/>
      <c r="M51" s="452"/>
      <c r="N51" s="452"/>
      <c r="O51" s="590"/>
      <c r="P51" s="452"/>
      <c r="Q51" s="452"/>
      <c r="R51" s="452"/>
      <c r="S51" s="452"/>
      <c r="T51" s="452"/>
      <c r="U51" s="452"/>
      <c r="V51" s="452"/>
      <c r="W51" s="452"/>
      <c r="X51" s="452"/>
      <c r="Y51" s="452"/>
      <c r="Z51" s="579"/>
      <c r="AA51" s="452"/>
      <c r="AB51" s="452"/>
      <c r="AC51" s="452"/>
      <c r="AD51" s="452"/>
      <c r="AE51" s="452"/>
      <c r="AF51" s="452"/>
      <c r="AG51" s="452"/>
    </row>
    <row r="52" spans="1:33" x14ac:dyDescent="0.25">
      <c r="A52" s="452"/>
      <c r="B52" s="452"/>
      <c r="C52" s="452"/>
      <c r="D52" s="452"/>
      <c r="E52" s="452"/>
      <c r="F52" s="452"/>
      <c r="G52" s="452"/>
      <c r="H52" s="452"/>
      <c r="I52" s="452"/>
      <c r="J52" s="452"/>
      <c r="K52" s="452"/>
      <c r="L52" s="452"/>
      <c r="M52" s="452"/>
      <c r="N52" s="452"/>
      <c r="O52" s="590"/>
      <c r="P52" s="452"/>
      <c r="Q52" s="452"/>
      <c r="R52" s="452"/>
      <c r="S52" s="452"/>
      <c r="T52" s="452"/>
      <c r="U52" s="452"/>
      <c r="V52" s="452"/>
      <c r="W52" s="452"/>
      <c r="X52" s="452"/>
      <c r="Y52" s="452"/>
      <c r="Z52" s="579"/>
      <c r="AA52" s="452"/>
      <c r="AB52" s="452"/>
      <c r="AC52" s="452"/>
      <c r="AD52" s="452"/>
      <c r="AE52" s="452"/>
      <c r="AF52" s="452"/>
      <c r="AG52" s="452"/>
    </row>
    <row r="53" spans="1:33" x14ac:dyDescent="0.25">
      <c r="A53" s="452"/>
      <c r="B53" s="452"/>
      <c r="C53" s="452"/>
      <c r="D53" s="452"/>
      <c r="E53" s="452"/>
      <c r="F53" s="452"/>
      <c r="G53" s="452"/>
      <c r="H53" s="452"/>
      <c r="I53" s="452"/>
      <c r="J53" s="452"/>
      <c r="K53" s="452"/>
      <c r="L53" s="452"/>
      <c r="M53" s="452"/>
      <c r="N53" s="452"/>
      <c r="O53" s="590"/>
      <c r="P53" s="452"/>
      <c r="Q53" s="452"/>
      <c r="R53" s="452"/>
      <c r="S53" s="452"/>
      <c r="T53" s="452"/>
      <c r="U53" s="452"/>
      <c r="V53" s="452"/>
      <c r="W53" s="452"/>
      <c r="X53" s="452"/>
      <c r="Y53" s="452"/>
      <c r="Z53" s="579"/>
      <c r="AA53" s="452"/>
      <c r="AB53" s="452"/>
      <c r="AC53" s="452"/>
      <c r="AD53" s="452"/>
      <c r="AE53" s="452"/>
      <c r="AF53" s="452"/>
      <c r="AG53" s="452"/>
    </row>
    <row r="54" spans="1:33" x14ac:dyDescent="0.25">
      <c r="A54" s="452"/>
      <c r="B54" s="452"/>
      <c r="C54" s="452"/>
      <c r="D54" s="452"/>
      <c r="E54" s="452"/>
      <c r="F54" s="452"/>
      <c r="G54" s="452"/>
      <c r="H54" s="452"/>
      <c r="I54" s="452"/>
      <c r="J54" s="452"/>
      <c r="K54" s="452"/>
      <c r="L54" s="452"/>
      <c r="M54" s="452"/>
      <c r="N54" s="452"/>
      <c r="O54" s="590"/>
      <c r="P54" s="452"/>
      <c r="Q54" s="452"/>
      <c r="R54" s="452"/>
      <c r="S54" s="452"/>
      <c r="T54" s="452"/>
      <c r="U54" s="452"/>
      <c r="V54" s="452"/>
      <c r="W54" s="452"/>
      <c r="X54" s="452"/>
      <c r="Y54" s="452"/>
      <c r="Z54" s="579"/>
      <c r="AA54" s="452"/>
      <c r="AB54" s="452"/>
      <c r="AC54" s="452"/>
      <c r="AD54" s="452"/>
      <c r="AE54" s="452"/>
      <c r="AF54" s="452"/>
      <c r="AG54" s="452"/>
    </row>
    <row r="55" spans="1:33" x14ac:dyDescent="0.25">
      <c r="A55" s="452"/>
      <c r="B55" s="452"/>
      <c r="C55" s="452"/>
      <c r="D55" s="452"/>
      <c r="E55" s="452"/>
      <c r="F55" s="452"/>
      <c r="G55" s="452"/>
      <c r="H55" s="452"/>
      <c r="I55" s="452"/>
      <c r="J55" s="452"/>
      <c r="K55" s="452"/>
      <c r="L55" s="452"/>
      <c r="M55" s="452"/>
      <c r="N55" s="452"/>
      <c r="O55" s="590"/>
      <c r="P55" s="452"/>
      <c r="Q55" s="452"/>
      <c r="R55" s="452"/>
      <c r="S55" s="452"/>
      <c r="T55" s="452"/>
      <c r="U55" s="452"/>
      <c r="V55" s="452"/>
      <c r="W55" s="452"/>
      <c r="X55" s="452"/>
      <c r="Y55" s="452"/>
      <c r="Z55" s="579"/>
      <c r="AA55" s="452"/>
      <c r="AB55" s="452"/>
      <c r="AC55" s="452"/>
      <c r="AD55" s="452"/>
      <c r="AE55" s="452"/>
      <c r="AF55" s="452"/>
      <c r="AG55" s="452"/>
    </row>
    <row r="56" spans="1:33" x14ac:dyDescent="0.25">
      <c r="A56" s="452"/>
      <c r="B56" s="452"/>
      <c r="C56" s="452"/>
      <c r="D56" s="452"/>
      <c r="E56" s="452"/>
      <c r="F56" s="452"/>
      <c r="G56" s="452"/>
      <c r="H56" s="452"/>
      <c r="I56" s="452"/>
      <c r="J56" s="452"/>
      <c r="K56" s="452"/>
      <c r="L56" s="452"/>
      <c r="M56" s="452"/>
      <c r="N56" s="452"/>
      <c r="O56" s="590"/>
      <c r="P56" s="452"/>
      <c r="Q56" s="452"/>
      <c r="R56" s="452"/>
      <c r="S56" s="452"/>
      <c r="T56" s="452"/>
      <c r="U56" s="452"/>
      <c r="V56" s="452"/>
      <c r="W56" s="452"/>
      <c r="X56" s="452"/>
      <c r="Y56" s="452"/>
      <c r="Z56" s="579"/>
      <c r="AA56" s="452"/>
      <c r="AB56" s="452"/>
      <c r="AC56" s="452"/>
      <c r="AD56" s="452"/>
      <c r="AE56" s="452"/>
      <c r="AF56" s="452"/>
      <c r="AG56" s="452"/>
    </row>
    <row r="57" spans="1:33" x14ac:dyDescent="0.25">
      <c r="A57" s="452"/>
      <c r="B57" s="452"/>
      <c r="C57" s="452"/>
      <c r="D57" s="452"/>
      <c r="E57" s="452"/>
      <c r="F57" s="452"/>
      <c r="G57" s="452"/>
      <c r="H57" s="452"/>
      <c r="I57" s="452"/>
      <c r="J57" s="452"/>
      <c r="K57" s="452"/>
      <c r="L57" s="452"/>
      <c r="M57" s="452"/>
      <c r="N57" s="452"/>
      <c r="O57" s="590"/>
      <c r="P57" s="452"/>
      <c r="Q57" s="452"/>
      <c r="R57" s="452"/>
      <c r="S57" s="452"/>
      <c r="T57" s="452"/>
      <c r="U57" s="452"/>
      <c r="V57" s="452"/>
      <c r="W57" s="452"/>
      <c r="X57" s="452"/>
      <c r="Y57" s="452"/>
      <c r="Z57" s="579"/>
      <c r="AA57" s="452"/>
      <c r="AB57" s="452"/>
      <c r="AC57" s="452"/>
      <c r="AD57" s="452"/>
      <c r="AE57" s="452"/>
      <c r="AF57" s="452"/>
      <c r="AG57" s="452"/>
    </row>
    <row r="58" spans="1:33" x14ac:dyDescent="0.25">
      <c r="A58" s="452"/>
      <c r="B58" s="452"/>
      <c r="C58" s="452"/>
      <c r="D58" s="452"/>
      <c r="E58" s="452"/>
      <c r="F58" s="452"/>
      <c r="G58" s="452"/>
      <c r="H58" s="452"/>
      <c r="I58" s="452"/>
      <c r="J58" s="452"/>
      <c r="K58" s="452"/>
      <c r="L58" s="452"/>
      <c r="M58" s="452"/>
      <c r="N58" s="452"/>
      <c r="O58" s="590"/>
      <c r="P58" s="452"/>
      <c r="Q58" s="452"/>
      <c r="R58" s="452"/>
      <c r="S58" s="452"/>
      <c r="T58" s="452"/>
      <c r="U58" s="452"/>
      <c r="V58" s="452"/>
      <c r="W58" s="452"/>
      <c r="X58" s="452"/>
      <c r="Y58" s="452"/>
      <c r="Z58" s="579"/>
      <c r="AA58" s="452"/>
      <c r="AB58" s="452"/>
      <c r="AC58" s="452"/>
      <c r="AD58" s="452"/>
      <c r="AE58" s="452"/>
      <c r="AF58" s="452"/>
      <c r="AG58" s="452"/>
    </row>
    <row r="59" spans="1:33" x14ac:dyDescent="0.25">
      <c r="A59" s="452"/>
      <c r="B59" s="452"/>
      <c r="C59" s="452"/>
      <c r="D59" s="452"/>
      <c r="E59" s="452"/>
      <c r="F59" s="452"/>
      <c r="G59" s="452"/>
      <c r="H59" s="452"/>
      <c r="I59" s="452"/>
      <c r="J59" s="452"/>
      <c r="K59" s="452"/>
      <c r="L59" s="452"/>
      <c r="M59" s="452"/>
      <c r="N59" s="452"/>
      <c r="O59" s="590"/>
      <c r="P59" s="452"/>
      <c r="Q59" s="452"/>
      <c r="R59" s="452"/>
      <c r="S59" s="452"/>
      <c r="T59" s="452"/>
      <c r="U59" s="452"/>
      <c r="V59" s="452"/>
      <c r="W59" s="452"/>
      <c r="X59" s="452"/>
      <c r="Y59" s="452"/>
      <c r="Z59" s="579"/>
      <c r="AA59" s="452"/>
      <c r="AB59" s="452"/>
      <c r="AC59" s="452"/>
      <c r="AD59" s="452"/>
      <c r="AE59" s="452"/>
      <c r="AF59" s="452"/>
      <c r="AG59" s="452"/>
    </row>
    <row r="60" spans="1:33" x14ac:dyDescent="0.25">
      <c r="A60" s="452"/>
      <c r="B60" s="452"/>
      <c r="C60" s="452"/>
      <c r="D60" s="452"/>
      <c r="E60" s="452"/>
      <c r="F60" s="452"/>
      <c r="G60" s="452"/>
      <c r="H60" s="452"/>
      <c r="I60" s="452"/>
      <c r="J60" s="452"/>
      <c r="K60" s="452"/>
      <c r="L60" s="452"/>
      <c r="M60" s="452"/>
      <c r="N60" s="452"/>
      <c r="O60" s="590"/>
      <c r="P60" s="452"/>
      <c r="Q60" s="452"/>
      <c r="R60" s="452"/>
      <c r="S60" s="452"/>
      <c r="T60" s="452"/>
      <c r="U60" s="452"/>
      <c r="V60" s="452"/>
      <c r="W60" s="452"/>
      <c r="X60" s="452"/>
      <c r="Y60" s="452"/>
      <c r="Z60" s="579"/>
      <c r="AA60" s="452"/>
      <c r="AB60" s="452"/>
      <c r="AC60" s="452"/>
      <c r="AD60" s="452"/>
      <c r="AE60" s="452"/>
      <c r="AF60" s="452"/>
      <c r="AG60" s="452"/>
    </row>
    <row r="61" spans="1:33" x14ac:dyDescent="0.25">
      <c r="A61" s="452"/>
      <c r="B61" s="452"/>
      <c r="C61" s="452"/>
      <c r="D61" s="452"/>
      <c r="E61" s="452"/>
      <c r="F61" s="452"/>
      <c r="G61" s="452"/>
      <c r="H61" s="452"/>
      <c r="I61" s="452"/>
      <c r="J61" s="452"/>
      <c r="K61" s="452"/>
      <c r="L61" s="452"/>
      <c r="M61" s="452"/>
      <c r="N61" s="452"/>
      <c r="O61" s="590"/>
      <c r="P61" s="452"/>
      <c r="Q61" s="452"/>
      <c r="R61" s="452"/>
      <c r="S61" s="452"/>
      <c r="T61" s="452"/>
      <c r="U61" s="452"/>
      <c r="V61" s="452"/>
      <c r="W61" s="452"/>
      <c r="X61" s="452"/>
      <c r="Y61" s="452"/>
      <c r="Z61" s="579"/>
      <c r="AA61" s="452"/>
      <c r="AB61" s="452"/>
      <c r="AC61" s="452"/>
      <c r="AD61" s="452"/>
      <c r="AE61" s="452"/>
      <c r="AF61" s="452"/>
      <c r="AG61" s="452"/>
    </row>
    <row r="62" spans="1:33" x14ac:dyDescent="0.25">
      <c r="A62" s="452"/>
      <c r="B62" s="452"/>
      <c r="C62" s="452"/>
      <c r="D62" s="452"/>
      <c r="E62" s="452"/>
      <c r="F62" s="452"/>
      <c r="G62" s="452"/>
      <c r="H62" s="452"/>
      <c r="I62" s="452"/>
      <c r="J62" s="452"/>
      <c r="K62" s="452"/>
      <c r="L62" s="452"/>
      <c r="M62" s="452"/>
      <c r="N62" s="452"/>
      <c r="O62" s="590"/>
      <c r="P62" s="452"/>
      <c r="Q62" s="452"/>
      <c r="R62" s="452"/>
      <c r="S62" s="452"/>
      <c r="T62" s="452"/>
      <c r="U62" s="452"/>
      <c r="V62" s="452"/>
      <c r="W62" s="452"/>
      <c r="X62" s="452"/>
      <c r="Y62" s="452"/>
      <c r="Z62" s="579"/>
      <c r="AA62" s="452"/>
      <c r="AB62" s="452"/>
      <c r="AC62" s="452"/>
      <c r="AD62" s="452"/>
      <c r="AE62" s="452"/>
      <c r="AF62" s="452"/>
      <c r="AG62" s="452"/>
    </row>
    <row r="63" spans="1:33" x14ac:dyDescent="0.25">
      <c r="A63" s="452"/>
      <c r="B63" s="452"/>
      <c r="C63" s="452"/>
      <c r="D63" s="452"/>
      <c r="E63" s="452"/>
      <c r="F63" s="452"/>
      <c r="G63" s="452"/>
      <c r="H63" s="452"/>
      <c r="I63" s="452"/>
      <c r="J63" s="452"/>
      <c r="K63" s="452"/>
      <c r="L63" s="452"/>
      <c r="M63" s="452"/>
      <c r="N63" s="452"/>
      <c r="O63" s="590"/>
      <c r="P63" s="452"/>
      <c r="Q63" s="452"/>
      <c r="R63" s="452"/>
      <c r="S63" s="452"/>
      <c r="T63" s="452"/>
      <c r="U63" s="452"/>
      <c r="V63" s="452"/>
      <c r="W63" s="452"/>
      <c r="X63" s="452"/>
      <c r="Y63" s="452"/>
      <c r="Z63" s="579"/>
      <c r="AA63" s="452"/>
      <c r="AB63" s="452"/>
      <c r="AC63" s="452"/>
      <c r="AD63" s="452"/>
      <c r="AE63" s="452"/>
      <c r="AF63" s="452"/>
      <c r="AG63" s="452"/>
    </row>
    <row r="64" spans="1:33" x14ac:dyDescent="0.25">
      <c r="A64" s="452"/>
      <c r="B64" s="452"/>
      <c r="C64" s="452"/>
      <c r="D64" s="452"/>
      <c r="E64" s="452"/>
      <c r="F64" s="452"/>
      <c r="G64" s="452"/>
      <c r="H64" s="452"/>
      <c r="I64" s="452"/>
      <c r="J64" s="452"/>
      <c r="K64" s="452"/>
      <c r="L64" s="452"/>
      <c r="M64" s="452"/>
      <c r="N64" s="452"/>
      <c r="O64" s="590"/>
      <c r="P64" s="452"/>
      <c r="Q64" s="452"/>
      <c r="R64" s="452"/>
      <c r="S64" s="452"/>
      <c r="T64" s="452"/>
      <c r="U64" s="452"/>
      <c r="V64" s="452"/>
      <c r="W64" s="452"/>
      <c r="X64" s="452"/>
      <c r="Y64" s="452"/>
      <c r="Z64" s="579"/>
      <c r="AA64" s="452"/>
      <c r="AB64" s="452"/>
      <c r="AC64" s="452"/>
      <c r="AD64" s="452"/>
      <c r="AE64" s="452"/>
      <c r="AF64" s="452"/>
      <c r="AG64" s="452"/>
    </row>
    <row r="65" spans="1:33" x14ac:dyDescent="0.25">
      <c r="A65" s="452"/>
      <c r="B65" s="452"/>
      <c r="C65" s="452"/>
      <c r="D65" s="452"/>
      <c r="E65" s="452"/>
      <c r="F65" s="452"/>
      <c r="G65" s="452"/>
      <c r="H65" s="452"/>
      <c r="I65" s="452"/>
      <c r="J65" s="452"/>
      <c r="K65" s="452"/>
      <c r="L65" s="452"/>
      <c r="M65" s="452"/>
      <c r="N65" s="452"/>
      <c r="O65" s="590"/>
      <c r="P65" s="452"/>
      <c r="Q65" s="452"/>
      <c r="R65" s="452"/>
      <c r="S65" s="452"/>
      <c r="T65" s="452"/>
      <c r="U65" s="452"/>
      <c r="V65" s="452"/>
      <c r="W65" s="452"/>
      <c r="X65" s="452"/>
      <c r="Y65" s="452"/>
      <c r="Z65" s="579"/>
      <c r="AA65" s="452"/>
      <c r="AB65" s="452"/>
      <c r="AC65" s="452"/>
      <c r="AD65" s="452"/>
      <c r="AE65" s="452"/>
      <c r="AF65" s="452"/>
      <c r="AG65" s="452"/>
    </row>
    <row r="66" spans="1:33" x14ac:dyDescent="0.25">
      <c r="A66" s="452"/>
      <c r="B66" s="452"/>
      <c r="C66" s="452"/>
      <c r="D66" s="452"/>
      <c r="E66" s="452"/>
      <c r="F66" s="452"/>
      <c r="G66" s="452"/>
      <c r="H66" s="452"/>
      <c r="I66" s="452"/>
      <c r="J66" s="452"/>
      <c r="K66" s="452"/>
      <c r="L66" s="452"/>
      <c r="M66" s="452"/>
      <c r="N66" s="452"/>
      <c r="O66" s="590"/>
      <c r="P66" s="452"/>
      <c r="Q66" s="452"/>
      <c r="R66" s="452"/>
      <c r="S66" s="452"/>
      <c r="T66" s="452"/>
      <c r="U66" s="452"/>
      <c r="V66" s="452"/>
      <c r="W66" s="452"/>
      <c r="X66" s="452"/>
      <c r="Y66" s="452"/>
      <c r="Z66" s="579"/>
      <c r="AA66" s="452"/>
      <c r="AB66" s="452"/>
      <c r="AC66" s="452"/>
      <c r="AD66" s="452"/>
      <c r="AE66" s="452"/>
      <c r="AF66" s="452"/>
      <c r="AG66" s="452"/>
    </row>
    <row r="67" spans="1:33" x14ac:dyDescent="0.25">
      <c r="A67" s="452"/>
      <c r="B67" s="452"/>
      <c r="C67" s="452"/>
      <c r="D67" s="452"/>
      <c r="E67" s="452"/>
      <c r="F67" s="452"/>
      <c r="G67" s="452"/>
      <c r="H67" s="452"/>
      <c r="I67" s="452"/>
      <c r="J67" s="452"/>
      <c r="K67" s="452"/>
      <c r="L67" s="452"/>
      <c r="M67" s="452"/>
      <c r="N67" s="452"/>
      <c r="O67" s="590"/>
      <c r="P67" s="452"/>
      <c r="Q67" s="452"/>
      <c r="R67" s="452"/>
      <c r="S67" s="452"/>
      <c r="T67" s="452"/>
      <c r="U67" s="452"/>
      <c r="V67" s="452"/>
      <c r="W67" s="452"/>
      <c r="X67" s="452"/>
      <c r="Y67" s="452"/>
      <c r="Z67" s="579"/>
      <c r="AA67" s="452"/>
      <c r="AB67" s="452"/>
      <c r="AC67" s="452"/>
      <c r="AD67" s="452"/>
      <c r="AE67" s="452"/>
      <c r="AF67" s="452"/>
      <c r="AG67" s="452"/>
    </row>
    <row r="68" spans="1:33" x14ac:dyDescent="0.25">
      <c r="A68" s="452"/>
      <c r="B68" s="452"/>
      <c r="C68" s="452"/>
      <c r="D68" s="452"/>
      <c r="E68" s="452"/>
      <c r="F68" s="452"/>
      <c r="G68" s="452"/>
      <c r="H68" s="452"/>
      <c r="I68" s="452"/>
      <c r="J68" s="452"/>
      <c r="K68" s="452"/>
      <c r="L68" s="452"/>
      <c r="M68" s="452"/>
      <c r="N68" s="452"/>
      <c r="O68" s="590"/>
      <c r="P68" s="452"/>
      <c r="Q68" s="452"/>
      <c r="R68" s="452"/>
      <c r="S68" s="452"/>
      <c r="T68" s="452"/>
      <c r="U68" s="452"/>
      <c r="V68" s="452"/>
      <c r="W68" s="452"/>
      <c r="X68" s="452"/>
      <c r="Y68" s="452"/>
      <c r="Z68" s="579"/>
      <c r="AA68" s="452"/>
      <c r="AB68" s="452"/>
      <c r="AC68" s="452"/>
      <c r="AD68" s="452"/>
      <c r="AE68" s="452"/>
      <c r="AF68" s="452"/>
      <c r="AG68" s="452"/>
    </row>
    <row r="69" spans="1:33" x14ac:dyDescent="0.25">
      <c r="A69" s="452"/>
      <c r="B69" s="452"/>
      <c r="C69" s="452"/>
      <c r="D69" s="452"/>
      <c r="E69" s="452"/>
      <c r="F69" s="452"/>
      <c r="G69" s="452"/>
      <c r="H69" s="452"/>
      <c r="I69" s="452"/>
      <c r="J69" s="452"/>
      <c r="K69" s="452"/>
      <c r="L69" s="452"/>
      <c r="M69" s="452"/>
      <c r="N69" s="452"/>
      <c r="O69" s="590"/>
      <c r="P69" s="452"/>
      <c r="Q69" s="452"/>
      <c r="R69" s="452"/>
      <c r="S69" s="452"/>
      <c r="T69" s="452"/>
      <c r="U69" s="452"/>
      <c r="V69" s="452"/>
      <c r="W69" s="452"/>
      <c r="X69" s="452"/>
      <c r="Y69" s="452"/>
      <c r="Z69" s="579"/>
      <c r="AA69" s="452"/>
      <c r="AB69" s="452"/>
      <c r="AC69" s="452"/>
      <c r="AD69" s="452"/>
      <c r="AE69" s="452"/>
      <c r="AF69" s="452"/>
      <c r="AG69" s="452"/>
    </row>
    <row r="70" spans="1:33" x14ac:dyDescent="0.25">
      <c r="A70" s="452"/>
      <c r="B70" s="452"/>
      <c r="C70" s="452"/>
      <c r="D70" s="452"/>
      <c r="E70" s="452"/>
      <c r="F70" s="452"/>
      <c r="G70" s="452"/>
      <c r="H70" s="452"/>
      <c r="I70" s="452"/>
      <c r="J70" s="452"/>
      <c r="K70" s="452"/>
      <c r="L70" s="452"/>
      <c r="M70" s="452"/>
      <c r="N70" s="452"/>
      <c r="O70" s="590"/>
      <c r="P70" s="452"/>
      <c r="Q70" s="452"/>
      <c r="R70" s="452"/>
      <c r="S70" s="452"/>
      <c r="T70" s="452"/>
      <c r="U70" s="452"/>
      <c r="V70" s="452"/>
      <c r="W70" s="452"/>
      <c r="X70" s="452"/>
      <c r="Y70" s="452"/>
      <c r="Z70" s="579"/>
      <c r="AA70" s="452"/>
      <c r="AB70" s="452"/>
      <c r="AC70" s="452"/>
      <c r="AD70" s="452"/>
      <c r="AE70" s="452"/>
      <c r="AF70" s="452"/>
      <c r="AG70" s="452"/>
    </row>
    <row r="71" spans="1:33" x14ac:dyDescent="0.25">
      <c r="A71" s="452"/>
      <c r="B71" s="452"/>
      <c r="C71" s="452"/>
      <c r="D71" s="452"/>
      <c r="E71" s="452"/>
      <c r="F71" s="452"/>
      <c r="G71" s="452"/>
      <c r="H71" s="452"/>
      <c r="I71" s="452"/>
      <c r="J71" s="452"/>
      <c r="K71" s="452"/>
      <c r="L71" s="452"/>
      <c r="M71" s="452"/>
      <c r="N71" s="452"/>
      <c r="O71" s="452"/>
      <c r="P71" s="452"/>
      <c r="Q71" s="452"/>
      <c r="R71" s="452"/>
      <c r="S71" s="452"/>
      <c r="T71" s="452"/>
      <c r="U71" s="452"/>
      <c r="V71" s="452"/>
      <c r="W71" s="452"/>
      <c r="X71" s="452"/>
      <c r="Y71" s="452"/>
      <c r="Z71" s="579"/>
      <c r="AA71" s="452"/>
      <c r="AB71" s="452"/>
      <c r="AC71" s="452"/>
      <c r="AD71" s="452"/>
      <c r="AE71" s="452"/>
      <c r="AF71" s="452"/>
      <c r="AG71" s="452"/>
    </row>
    <row r="72" spans="1:33" x14ac:dyDescent="0.25">
      <c r="A72" s="452"/>
      <c r="B72" s="452"/>
      <c r="C72" s="452"/>
      <c r="D72" s="452"/>
      <c r="E72" s="452"/>
      <c r="F72" s="452"/>
      <c r="G72" s="452"/>
      <c r="H72" s="452"/>
      <c r="I72" s="452"/>
      <c r="J72" s="452"/>
      <c r="K72" s="452"/>
      <c r="L72" s="452"/>
      <c r="M72" s="452"/>
      <c r="N72" s="452"/>
      <c r="O72" s="452"/>
      <c r="P72" s="452"/>
      <c r="Q72" s="452"/>
      <c r="R72" s="452"/>
      <c r="S72" s="452"/>
      <c r="T72" s="452"/>
      <c r="U72" s="452"/>
      <c r="V72" s="452"/>
      <c r="W72" s="452"/>
      <c r="X72" s="452"/>
      <c r="Y72" s="452"/>
      <c r="Z72" s="579"/>
      <c r="AA72" s="452"/>
      <c r="AB72" s="452"/>
      <c r="AC72" s="452"/>
      <c r="AD72" s="452"/>
      <c r="AE72" s="452"/>
      <c r="AF72" s="452"/>
      <c r="AG72" s="452"/>
    </row>
    <row r="73" spans="1:33" x14ac:dyDescent="0.25">
      <c r="A73" s="452"/>
      <c r="B73" s="590"/>
      <c r="C73" s="452"/>
      <c r="D73" s="452"/>
      <c r="E73" s="452"/>
      <c r="F73" s="452"/>
      <c r="G73" s="452"/>
      <c r="H73" s="452"/>
      <c r="I73" s="452"/>
      <c r="J73" s="452"/>
      <c r="K73" s="452"/>
      <c r="L73" s="452"/>
      <c r="M73" s="452"/>
      <c r="N73" s="452"/>
      <c r="O73" s="452"/>
      <c r="P73" s="452"/>
      <c r="Q73" s="452"/>
      <c r="R73" s="452"/>
      <c r="S73" s="452"/>
      <c r="T73" s="452"/>
      <c r="U73" s="452"/>
      <c r="V73" s="452"/>
      <c r="W73" s="452"/>
      <c r="X73" s="452"/>
      <c r="Y73" s="452"/>
      <c r="Z73" s="579"/>
      <c r="AA73" s="452"/>
      <c r="AB73" s="452"/>
      <c r="AC73" s="452"/>
      <c r="AD73" s="452"/>
      <c r="AE73" s="452"/>
      <c r="AF73" s="452"/>
      <c r="AG73" s="452"/>
    </row>
    <row r="74" spans="1:33" x14ac:dyDescent="0.25">
      <c r="A74" s="590"/>
      <c r="B74" s="452"/>
      <c r="C74" s="452"/>
      <c r="D74" s="452"/>
      <c r="E74" s="452"/>
      <c r="F74" s="452"/>
      <c r="G74" s="452"/>
      <c r="H74" s="452"/>
      <c r="I74" s="452"/>
      <c r="J74" s="452"/>
      <c r="K74" s="452"/>
      <c r="L74" s="452"/>
      <c r="M74" s="452"/>
      <c r="N74" s="452"/>
      <c r="O74" s="452"/>
      <c r="P74" s="452"/>
      <c r="Q74" s="590"/>
      <c r="R74" s="452"/>
      <c r="S74" s="452"/>
      <c r="T74" s="452"/>
      <c r="U74" s="452"/>
      <c r="V74" s="452"/>
      <c r="W74" s="452"/>
      <c r="X74" s="452"/>
      <c r="Y74" s="452"/>
      <c r="Z74" s="579"/>
      <c r="AA74" s="452"/>
      <c r="AB74" s="452"/>
      <c r="AC74" s="452"/>
      <c r="AD74" s="452"/>
      <c r="AE74" s="452"/>
      <c r="AF74" s="452"/>
      <c r="AG74" s="452"/>
    </row>
    <row r="75" spans="1:33" x14ac:dyDescent="0.25">
      <c r="A75" s="452"/>
      <c r="B75" s="452"/>
      <c r="C75" s="452"/>
      <c r="D75" s="452"/>
      <c r="E75" s="452"/>
      <c r="F75" s="452"/>
      <c r="G75" s="452"/>
      <c r="H75" s="452"/>
      <c r="I75" s="452"/>
      <c r="J75" s="452"/>
      <c r="K75" s="452"/>
      <c r="L75" s="452"/>
      <c r="M75" s="452"/>
      <c r="N75" s="452"/>
      <c r="O75" s="452"/>
      <c r="P75" s="452"/>
      <c r="Q75" s="452"/>
      <c r="R75" s="452"/>
      <c r="S75" s="452"/>
      <c r="T75" s="452"/>
      <c r="U75" s="452"/>
      <c r="V75" s="452"/>
      <c r="W75" s="452"/>
      <c r="X75" s="452"/>
      <c r="Y75" s="452"/>
      <c r="Z75" s="579"/>
      <c r="AA75" s="452"/>
      <c r="AB75" s="452"/>
      <c r="AC75" s="452"/>
      <c r="AD75" s="452"/>
      <c r="AE75" s="452"/>
      <c r="AF75" s="452"/>
      <c r="AG75" s="452"/>
    </row>
    <row r="76" spans="1:33" x14ac:dyDescent="0.25">
      <c r="A76" s="452"/>
      <c r="B76" s="452"/>
      <c r="C76" s="452"/>
      <c r="D76" s="452"/>
      <c r="E76" s="452"/>
      <c r="F76" s="452"/>
      <c r="G76" s="452"/>
      <c r="H76" s="452"/>
      <c r="I76" s="452"/>
      <c r="J76" s="452"/>
      <c r="K76" s="452"/>
      <c r="L76" s="452"/>
      <c r="M76" s="452"/>
      <c r="N76" s="452"/>
      <c r="O76" s="452"/>
      <c r="P76" s="452"/>
      <c r="Q76" s="452"/>
      <c r="R76" s="452"/>
      <c r="S76" s="452"/>
      <c r="T76" s="452"/>
      <c r="U76" s="452"/>
      <c r="V76" s="452"/>
      <c r="W76" s="452"/>
      <c r="X76" s="452"/>
      <c r="Y76" s="452"/>
      <c r="Z76" s="579"/>
      <c r="AA76" s="452"/>
      <c r="AB76" s="452"/>
      <c r="AC76" s="452"/>
      <c r="AD76" s="452"/>
      <c r="AE76" s="452"/>
      <c r="AF76" s="452"/>
      <c r="AG76" s="452"/>
    </row>
    <row r="77" spans="1:33" x14ac:dyDescent="0.25">
      <c r="A77" s="452"/>
      <c r="B77" s="452"/>
      <c r="C77" s="452"/>
      <c r="D77" s="452"/>
      <c r="E77" s="452"/>
      <c r="F77" s="452"/>
      <c r="G77" s="452"/>
      <c r="H77" s="452"/>
      <c r="I77" s="452"/>
      <c r="J77" s="452"/>
      <c r="K77" s="452"/>
      <c r="L77" s="452"/>
      <c r="M77" s="452"/>
      <c r="N77" s="452"/>
      <c r="O77" s="452"/>
      <c r="P77" s="452"/>
      <c r="Q77" s="452"/>
      <c r="R77" s="452"/>
      <c r="S77" s="452"/>
      <c r="T77" s="452"/>
      <c r="U77" s="452"/>
      <c r="V77" s="452"/>
      <c r="W77" s="452"/>
      <c r="X77" s="452"/>
      <c r="Y77" s="452"/>
      <c r="Z77" s="579"/>
      <c r="AA77" s="452"/>
      <c r="AB77" s="452"/>
      <c r="AC77" s="452"/>
      <c r="AD77" s="452"/>
      <c r="AE77" s="452"/>
      <c r="AF77" s="452"/>
      <c r="AG77" s="452"/>
    </row>
    <row r="78" spans="1:33" x14ac:dyDescent="0.25">
      <c r="A78" s="452"/>
      <c r="B78" s="452"/>
      <c r="C78" s="452"/>
      <c r="D78" s="452"/>
      <c r="E78" s="452"/>
      <c r="F78" s="452"/>
      <c r="G78" s="452"/>
      <c r="H78" s="452"/>
      <c r="I78" s="452"/>
      <c r="J78" s="452"/>
      <c r="K78" s="452"/>
      <c r="L78" s="452"/>
      <c r="M78" s="452"/>
      <c r="N78" s="452"/>
      <c r="O78" s="452"/>
      <c r="P78" s="452"/>
      <c r="Q78" s="452"/>
      <c r="R78" s="452"/>
      <c r="S78" s="452"/>
      <c r="T78" s="452"/>
      <c r="U78" s="452"/>
      <c r="V78" s="452"/>
      <c r="W78" s="452"/>
      <c r="X78" s="452"/>
      <c r="Y78" s="452"/>
      <c r="Z78" s="579"/>
      <c r="AA78" s="452"/>
      <c r="AB78" s="452"/>
      <c r="AC78" s="452"/>
      <c r="AD78" s="452"/>
      <c r="AE78" s="452"/>
      <c r="AF78" s="452"/>
      <c r="AG78" s="452"/>
    </row>
    <row r="79" spans="1:33" x14ac:dyDescent="0.25">
      <c r="A79" s="452"/>
      <c r="B79" s="452"/>
      <c r="C79" s="452"/>
      <c r="D79" s="452"/>
      <c r="E79" s="452"/>
      <c r="F79" s="452"/>
      <c r="G79" s="452"/>
      <c r="H79" s="452"/>
      <c r="I79" s="452"/>
      <c r="J79" s="452"/>
      <c r="K79" s="452"/>
      <c r="L79" s="452"/>
      <c r="M79" s="452"/>
      <c r="N79" s="452"/>
      <c r="O79" s="452"/>
      <c r="P79" s="452"/>
      <c r="Q79" s="452"/>
      <c r="R79" s="452"/>
      <c r="S79" s="452"/>
      <c r="T79" s="452"/>
      <c r="U79" s="452"/>
      <c r="V79" s="452"/>
      <c r="W79" s="452"/>
      <c r="X79" s="452"/>
      <c r="Y79" s="452"/>
      <c r="Z79" s="579"/>
      <c r="AA79" s="452"/>
      <c r="AB79" s="452"/>
      <c r="AC79" s="452"/>
      <c r="AD79" s="452"/>
      <c r="AE79" s="452"/>
      <c r="AF79" s="452"/>
      <c r="AG79" s="452"/>
    </row>
    <row r="80" spans="1:33" x14ac:dyDescent="0.25">
      <c r="A80" s="452"/>
      <c r="B80" s="452"/>
      <c r="C80" s="452"/>
      <c r="D80" s="452"/>
      <c r="E80" s="452"/>
      <c r="F80" s="452"/>
      <c r="G80" s="452"/>
      <c r="H80" s="452"/>
      <c r="I80" s="452"/>
      <c r="J80" s="452"/>
      <c r="K80" s="452"/>
      <c r="L80" s="452"/>
      <c r="M80" s="452"/>
      <c r="N80" s="452"/>
      <c r="O80" s="452"/>
      <c r="P80" s="452"/>
      <c r="Q80" s="452"/>
      <c r="R80" s="452"/>
      <c r="S80" s="452"/>
      <c r="T80" s="452"/>
      <c r="U80" s="452"/>
      <c r="V80" s="452"/>
      <c r="W80" s="452"/>
      <c r="X80" s="452"/>
      <c r="Y80" s="452"/>
      <c r="Z80" s="579"/>
      <c r="AA80" s="452"/>
      <c r="AB80" s="452"/>
      <c r="AC80" s="452"/>
      <c r="AD80" s="452"/>
      <c r="AE80" s="452"/>
      <c r="AF80" s="452"/>
      <c r="AG80" s="452"/>
    </row>
    <row r="81" spans="1:33" x14ac:dyDescent="0.25">
      <c r="A81" s="452"/>
      <c r="B81" s="452"/>
      <c r="C81" s="452"/>
      <c r="D81" s="452"/>
      <c r="E81" s="452"/>
      <c r="F81" s="452"/>
      <c r="G81" s="452"/>
      <c r="H81" s="452"/>
      <c r="I81" s="452"/>
      <c r="J81" s="452"/>
      <c r="K81" s="452"/>
      <c r="L81" s="452"/>
      <c r="M81" s="452"/>
      <c r="N81" s="452"/>
      <c r="O81" s="452"/>
      <c r="P81" s="452"/>
      <c r="Q81" s="452"/>
      <c r="R81" s="452"/>
      <c r="S81" s="452"/>
      <c r="T81" s="452"/>
      <c r="U81" s="452"/>
      <c r="V81" s="452"/>
      <c r="W81" s="452"/>
      <c r="X81" s="452"/>
      <c r="Y81" s="452"/>
      <c r="Z81" s="579"/>
      <c r="AA81" s="452"/>
      <c r="AB81" s="452"/>
      <c r="AC81" s="452"/>
      <c r="AD81" s="452"/>
      <c r="AE81" s="452"/>
      <c r="AF81" s="452"/>
      <c r="AG81" s="452"/>
    </row>
    <row r="82" spans="1:33" x14ac:dyDescent="0.25">
      <c r="A82" s="452"/>
      <c r="B82" s="452"/>
      <c r="C82" s="452"/>
      <c r="D82" s="452"/>
      <c r="E82" s="452"/>
      <c r="F82" s="452"/>
      <c r="G82" s="452"/>
      <c r="H82" s="452"/>
      <c r="I82" s="452"/>
      <c r="J82" s="452"/>
      <c r="K82" s="452"/>
      <c r="L82" s="452"/>
      <c r="M82" s="452"/>
      <c r="N82" s="452"/>
      <c r="O82" s="452"/>
      <c r="P82" s="452"/>
      <c r="Q82" s="452"/>
      <c r="R82" s="452"/>
      <c r="S82" s="452"/>
      <c r="T82" s="452"/>
      <c r="U82" s="452"/>
      <c r="V82" s="452"/>
      <c r="W82" s="452"/>
      <c r="X82" s="452"/>
      <c r="Y82" s="452"/>
      <c r="Z82" s="579"/>
      <c r="AA82" s="452"/>
      <c r="AB82" s="452"/>
      <c r="AC82" s="452"/>
      <c r="AD82" s="452"/>
      <c r="AE82" s="452"/>
      <c r="AF82" s="452"/>
      <c r="AG82" s="452"/>
    </row>
    <row r="83" spans="1:33" x14ac:dyDescent="0.25">
      <c r="A83" s="452"/>
      <c r="B83" s="452"/>
      <c r="C83" s="452"/>
      <c r="D83" s="452"/>
      <c r="E83" s="452"/>
      <c r="F83" s="452"/>
      <c r="G83" s="452"/>
      <c r="H83" s="452"/>
      <c r="I83" s="452"/>
      <c r="J83" s="452"/>
      <c r="K83" s="452"/>
      <c r="L83" s="452"/>
      <c r="M83" s="452"/>
      <c r="N83" s="452"/>
      <c r="O83" s="452"/>
      <c r="P83" s="452"/>
      <c r="Q83" s="452"/>
      <c r="R83" s="452"/>
      <c r="S83" s="452"/>
      <c r="T83" s="452"/>
      <c r="U83" s="452"/>
      <c r="V83" s="452"/>
      <c r="W83" s="452"/>
      <c r="X83" s="452"/>
      <c r="Y83" s="452"/>
      <c r="Z83" s="579"/>
      <c r="AA83" s="452"/>
      <c r="AB83" s="452"/>
      <c r="AC83" s="452"/>
      <c r="AD83" s="452"/>
      <c r="AE83" s="452"/>
      <c r="AF83" s="452"/>
      <c r="AG83" s="452"/>
    </row>
    <row r="84" spans="1:33" x14ac:dyDescent="0.25">
      <c r="A84" s="452"/>
      <c r="B84" s="452"/>
      <c r="C84" s="452"/>
      <c r="D84" s="452"/>
      <c r="E84" s="452"/>
      <c r="F84" s="452"/>
      <c r="G84" s="452"/>
      <c r="H84" s="452"/>
      <c r="I84" s="452"/>
      <c r="J84" s="452"/>
      <c r="K84" s="452"/>
      <c r="L84" s="452"/>
      <c r="M84" s="452"/>
      <c r="N84" s="452"/>
      <c r="O84" s="452"/>
      <c r="P84" s="452"/>
      <c r="Q84" s="452"/>
      <c r="R84" s="452"/>
      <c r="S84" s="452"/>
      <c r="T84" s="452"/>
      <c r="U84" s="452"/>
      <c r="V84" s="452"/>
      <c r="W84" s="452"/>
      <c r="X84" s="452"/>
      <c r="Y84" s="452"/>
      <c r="Z84" s="579"/>
      <c r="AA84" s="452"/>
      <c r="AB84" s="452"/>
      <c r="AC84" s="452"/>
      <c r="AD84" s="452"/>
      <c r="AE84" s="452"/>
      <c r="AF84" s="452"/>
      <c r="AG84" s="452"/>
    </row>
    <row r="85" spans="1:33" x14ac:dyDescent="0.25">
      <c r="A85" s="452"/>
      <c r="B85" s="452"/>
      <c r="C85" s="452"/>
      <c r="D85" s="452"/>
      <c r="E85" s="452"/>
      <c r="F85" s="452"/>
      <c r="G85" s="452"/>
      <c r="H85" s="452"/>
      <c r="I85" s="452"/>
      <c r="J85" s="452"/>
      <c r="K85" s="452"/>
      <c r="L85" s="452"/>
      <c r="M85" s="452"/>
      <c r="N85" s="452"/>
      <c r="O85" s="452"/>
      <c r="P85" s="452"/>
      <c r="Q85" s="452"/>
      <c r="R85" s="452"/>
      <c r="S85" s="452"/>
      <c r="T85" s="452"/>
      <c r="U85" s="452"/>
      <c r="V85" s="452"/>
      <c r="W85" s="452"/>
      <c r="X85" s="452"/>
      <c r="Y85" s="452"/>
      <c r="Z85" s="579"/>
      <c r="AA85" s="452"/>
      <c r="AB85" s="452"/>
      <c r="AC85" s="452"/>
      <c r="AD85" s="452"/>
      <c r="AE85" s="452"/>
      <c r="AF85" s="452"/>
      <c r="AG85" s="452"/>
    </row>
    <row r="86" spans="1:33" x14ac:dyDescent="0.25">
      <c r="A86" s="452"/>
      <c r="B86" s="452"/>
      <c r="C86" s="452"/>
      <c r="D86" s="452"/>
      <c r="E86" s="452"/>
      <c r="F86" s="452"/>
      <c r="G86" s="452"/>
      <c r="H86" s="452"/>
      <c r="I86" s="452"/>
      <c r="J86" s="452"/>
      <c r="K86" s="452"/>
      <c r="L86" s="452"/>
      <c r="M86" s="452"/>
      <c r="N86" s="452"/>
      <c r="O86" s="452"/>
      <c r="P86" s="452"/>
      <c r="Q86" s="452"/>
      <c r="R86" s="452"/>
      <c r="S86" s="452"/>
      <c r="T86" s="452"/>
      <c r="U86" s="452"/>
      <c r="V86" s="452"/>
      <c r="W86" s="452"/>
      <c r="X86" s="452"/>
      <c r="Y86" s="452"/>
      <c r="Z86" s="579"/>
      <c r="AA86" s="452"/>
      <c r="AB86" s="452"/>
      <c r="AC86" s="452"/>
      <c r="AD86" s="452"/>
      <c r="AE86" s="452"/>
      <c r="AF86" s="452"/>
      <c r="AG86" s="452"/>
    </row>
    <row r="87" spans="1:33" x14ac:dyDescent="0.25">
      <c r="A87" s="452"/>
      <c r="B87" s="452"/>
      <c r="C87" s="452"/>
      <c r="D87" s="452"/>
      <c r="E87" s="452"/>
      <c r="F87" s="452"/>
      <c r="G87" s="452"/>
      <c r="H87" s="452"/>
      <c r="I87" s="452"/>
      <c r="J87" s="452"/>
      <c r="K87" s="452"/>
      <c r="L87" s="452"/>
      <c r="M87" s="452"/>
      <c r="N87" s="452"/>
      <c r="O87" s="452"/>
      <c r="P87" s="452"/>
      <c r="Q87" s="452"/>
      <c r="R87" s="452"/>
      <c r="S87" s="452"/>
      <c r="T87" s="452"/>
      <c r="U87" s="452"/>
      <c r="V87" s="452"/>
      <c r="W87" s="452"/>
      <c r="X87" s="452"/>
      <c r="Y87" s="452"/>
      <c r="Z87" s="579"/>
      <c r="AA87" s="452"/>
      <c r="AB87" s="452"/>
      <c r="AC87" s="452"/>
      <c r="AD87" s="452"/>
      <c r="AE87" s="452"/>
      <c r="AF87" s="452"/>
      <c r="AG87" s="452"/>
    </row>
    <row r="88" spans="1:33" x14ac:dyDescent="0.25">
      <c r="A88" s="452"/>
      <c r="B88" s="452"/>
      <c r="C88" s="452"/>
      <c r="D88" s="452"/>
      <c r="E88" s="452"/>
      <c r="F88" s="452"/>
      <c r="G88" s="452"/>
      <c r="H88" s="452"/>
      <c r="I88" s="452"/>
      <c r="J88" s="452"/>
      <c r="K88" s="452"/>
      <c r="L88" s="452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452"/>
      <c r="Z88" s="579"/>
      <c r="AA88" s="452"/>
      <c r="AB88" s="452"/>
      <c r="AC88" s="452"/>
      <c r="AD88" s="452"/>
      <c r="AE88" s="452"/>
      <c r="AF88" s="452"/>
      <c r="AG88" s="452"/>
    </row>
    <row r="89" spans="1:33" x14ac:dyDescent="0.25">
      <c r="A89" s="452"/>
      <c r="B89" s="452"/>
      <c r="C89" s="452"/>
      <c r="D89" s="452"/>
      <c r="E89" s="452"/>
      <c r="F89" s="452"/>
      <c r="G89" s="452"/>
      <c r="H89" s="452"/>
      <c r="I89" s="452"/>
      <c r="J89" s="452"/>
      <c r="K89" s="452"/>
      <c r="L89" s="452"/>
      <c r="M89" s="452"/>
      <c r="N89" s="452"/>
      <c r="O89" s="452"/>
      <c r="P89" s="452"/>
      <c r="Q89" s="452"/>
      <c r="R89" s="452"/>
      <c r="S89" s="452"/>
      <c r="T89" s="452"/>
      <c r="U89" s="452"/>
      <c r="V89" s="452"/>
      <c r="W89" s="452"/>
      <c r="X89" s="452"/>
      <c r="Y89" s="452"/>
      <c r="Z89" s="579"/>
      <c r="AA89" s="452"/>
      <c r="AB89" s="452"/>
      <c r="AC89" s="452"/>
      <c r="AD89" s="452"/>
      <c r="AE89" s="452"/>
      <c r="AF89" s="452"/>
      <c r="AG89" s="452"/>
    </row>
    <row r="90" spans="1:33" x14ac:dyDescent="0.25">
      <c r="A90" s="452"/>
      <c r="B90" s="452"/>
      <c r="C90" s="452"/>
      <c r="D90" s="452"/>
      <c r="E90" s="452"/>
      <c r="F90" s="452"/>
      <c r="G90" s="452"/>
      <c r="H90" s="452"/>
      <c r="I90" s="452"/>
      <c r="J90" s="452"/>
      <c r="K90" s="452"/>
      <c r="L90" s="452"/>
      <c r="M90" s="452"/>
      <c r="N90" s="452"/>
      <c r="O90" s="452"/>
      <c r="P90" s="452"/>
      <c r="Q90" s="452"/>
      <c r="R90" s="452"/>
      <c r="S90" s="452"/>
      <c r="T90" s="452"/>
      <c r="U90" s="452"/>
      <c r="V90" s="452"/>
      <c r="W90" s="452"/>
      <c r="X90" s="452"/>
      <c r="Y90" s="452"/>
      <c r="Z90" s="579"/>
      <c r="AA90" s="452"/>
      <c r="AB90" s="452"/>
      <c r="AC90" s="452"/>
      <c r="AD90" s="452"/>
      <c r="AE90" s="452"/>
      <c r="AF90" s="452"/>
      <c r="AG90" s="452"/>
    </row>
    <row r="91" spans="1:33" x14ac:dyDescent="0.25">
      <c r="A91" s="452"/>
      <c r="B91" s="452"/>
      <c r="C91" s="452"/>
      <c r="D91" s="452"/>
      <c r="E91" s="452"/>
      <c r="F91" s="452"/>
      <c r="G91" s="452"/>
      <c r="H91" s="452"/>
      <c r="I91" s="452"/>
      <c r="J91" s="452"/>
      <c r="K91" s="452"/>
      <c r="L91" s="452"/>
      <c r="M91" s="452"/>
      <c r="N91" s="452"/>
      <c r="O91" s="452"/>
      <c r="P91" s="452"/>
      <c r="Q91" s="452"/>
      <c r="R91" s="452"/>
      <c r="S91" s="452"/>
      <c r="T91" s="452"/>
      <c r="U91" s="452"/>
      <c r="V91" s="452"/>
      <c r="W91" s="452"/>
      <c r="X91" s="452"/>
      <c r="Y91" s="452"/>
      <c r="Z91" s="579"/>
      <c r="AA91" s="452"/>
      <c r="AB91" s="452"/>
      <c r="AC91" s="452"/>
      <c r="AD91" s="452"/>
      <c r="AE91" s="452"/>
      <c r="AF91" s="452"/>
      <c r="AG91" s="452"/>
    </row>
    <row r="92" spans="1:33" x14ac:dyDescent="0.25">
      <c r="A92" s="452"/>
      <c r="B92" s="452"/>
      <c r="C92" s="452"/>
      <c r="D92" s="452"/>
      <c r="E92" s="452"/>
      <c r="F92" s="452"/>
      <c r="G92" s="452"/>
      <c r="H92" s="452"/>
      <c r="I92" s="452"/>
      <c r="J92" s="452"/>
      <c r="K92" s="452"/>
      <c r="L92" s="452"/>
      <c r="M92" s="452"/>
      <c r="N92" s="452"/>
      <c r="O92" s="452"/>
      <c r="P92" s="452"/>
      <c r="Q92" s="452"/>
      <c r="R92" s="452"/>
      <c r="S92" s="452"/>
      <c r="T92" s="452"/>
      <c r="U92" s="452"/>
      <c r="V92" s="452"/>
      <c r="W92" s="452"/>
      <c r="X92" s="452"/>
      <c r="Y92" s="452"/>
      <c r="Z92" s="579"/>
      <c r="AA92" s="452"/>
      <c r="AB92" s="452"/>
      <c r="AC92" s="452"/>
      <c r="AD92" s="452"/>
      <c r="AE92" s="452"/>
      <c r="AF92" s="452"/>
      <c r="AG92" s="452"/>
    </row>
    <row r="93" spans="1:33" x14ac:dyDescent="0.25">
      <c r="A93" s="452"/>
      <c r="B93" s="452"/>
      <c r="C93" s="452"/>
      <c r="D93" s="452"/>
      <c r="E93" s="452"/>
      <c r="F93" s="452"/>
      <c r="G93" s="452"/>
      <c r="H93" s="452"/>
      <c r="I93" s="452"/>
      <c r="J93" s="452"/>
      <c r="K93" s="452"/>
      <c r="L93" s="452"/>
      <c r="M93" s="452"/>
      <c r="N93" s="452"/>
      <c r="O93" s="452"/>
      <c r="P93" s="452"/>
      <c r="Q93" s="452"/>
      <c r="R93" s="452"/>
      <c r="S93" s="452"/>
      <c r="T93" s="452"/>
      <c r="U93" s="452"/>
      <c r="V93" s="452"/>
      <c r="W93" s="452"/>
      <c r="X93" s="452"/>
      <c r="Y93" s="452"/>
      <c r="Z93" s="579"/>
      <c r="AA93" s="452"/>
      <c r="AB93" s="452"/>
      <c r="AC93" s="452"/>
      <c r="AD93" s="452"/>
      <c r="AE93" s="452"/>
      <c r="AF93" s="452"/>
      <c r="AG93" s="452"/>
    </row>
    <row r="94" spans="1:33" x14ac:dyDescent="0.25">
      <c r="A94" s="452"/>
      <c r="B94" s="452"/>
      <c r="C94" s="452"/>
      <c r="D94" s="452"/>
      <c r="E94" s="452"/>
      <c r="F94" s="452"/>
      <c r="G94" s="452"/>
      <c r="H94" s="452"/>
      <c r="I94" s="452"/>
      <c r="J94" s="452"/>
      <c r="K94" s="452"/>
      <c r="L94" s="452"/>
      <c r="M94" s="452"/>
      <c r="N94" s="452"/>
      <c r="O94" s="452"/>
      <c r="P94" s="452"/>
      <c r="Q94" s="452"/>
      <c r="R94" s="452"/>
      <c r="S94" s="452"/>
      <c r="T94" s="452"/>
      <c r="U94" s="452"/>
      <c r="V94" s="452"/>
      <c r="W94" s="452"/>
      <c r="X94" s="452"/>
      <c r="Y94" s="452"/>
      <c r="Z94" s="579"/>
      <c r="AA94" s="452"/>
      <c r="AB94" s="452"/>
      <c r="AC94" s="452"/>
      <c r="AD94" s="452"/>
      <c r="AE94" s="452"/>
      <c r="AF94" s="452"/>
      <c r="AG94" s="452"/>
    </row>
    <row r="95" spans="1:33" x14ac:dyDescent="0.25">
      <c r="A95" s="452"/>
      <c r="B95" s="452"/>
      <c r="C95" s="452"/>
      <c r="D95" s="452"/>
      <c r="E95" s="452"/>
      <c r="F95" s="452"/>
      <c r="G95" s="452"/>
      <c r="H95" s="452"/>
      <c r="I95" s="452"/>
      <c r="J95" s="452"/>
      <c r="K95" s="452"/>
      <c r="L95" s="452"/>
      <c r="M95" s="452"/>
      <c r="N95" s="452"/>
      <c r="O95" s="452"/>
      <c r="P95" s="452"/>
      <c r="Q95" s="452"/>
      <c r="R95" s="452"/>
      <c r="S95" s="452"/>
      <c r="T95" s="452"/>
      <c r="U95" s="452"/>
      <c r="V95" s="452"/>
      <c r="W95" s="452"/>
      <c r="X95" s="452"/>
      <c r="Y95" s="452"/>
      <c r="Z95" s="579"/>
      <c r="AA95" s="452"/>
      <c r="AB95" s="452"/>
      <c r="AC95" s="452"/>
      <c r="AD95" s="452"/>
      <c r="AE95" s="452"/>
      <c r="AF95" s="452"/>
      <c r="AG95" s="452"/>
    </row>
    <row r="96" spans="1:33" x14ac:dyDescent="0.25">
      <c r="A96" s="452"/>
      <c r="B96" s="590"/>
      <c r="C96" s="590"/>
      <c r="D96" s="452"/>
      <c r="E96" s="590"/>
      <c r="F96" s="452"/>
      <c r="G96" s="452"/>
      <c r="H96" s="590"/>
      <c r="I96" s="452"/>
      <c r="J96" s="452"/>
      <c r="K96" s="452"/>
      <c r="L96" s="452"/>
      <c r="M96" s="452"/>
      <c r="N96" s="452"/>
      <c r="O96" s="452"/>
      <c r="P96" s="452"/>
      <c r="Q96" s="452"/>
      <c r="R96" s="590"/>
      <c r="S96" s="452"/>
      <c r="T96" s="452"/>
      <c r="U96" s="452"/>
      <c r="V96" s="452"/>
      <c r="W96" s="452"/>
      <c r="X96" s="452"/>
      <c r="Y96" s="452"/>
      <c r="Z96" s="579"/>
      <c r="AA96" s="452"/>
      <c r="AB96" s="452"/>
      <c r="AC96" s="452"/>
      <c r="AD96" s="452"/>
      <c r="AE96" s="452"/>
      <c r="AF96" s="452"/>
      <c r="AG96" s="452"/>
    </row>
    <row r="97" spans="1:33" x14ac:dyDescent="0.25">
      <c r="A97" s="590"/>
      <c r="B97" s="452"/>
      <c r="C97" s="452"/>
      <c r="D97" s="452"/>
      <c r="E97" s="452"/>
      <c r="F97" s="452"/>
      <c r="G97" s="452"/>
      <c r="H97" s="452"/>
      <c r="I97" s="452"/>
      <c r="J97" s="452"/>
      <c r="K97" s="452"/>
      <c r="L97" s="452"/>
      <c r="M97" s="452"/>
      <c r="N97" s="452"/>
      <c r="O97" s="452"/>
      <c r="P97" s="452"/>
      <c r="Q97" s="590"/>
      <c r="R97" s="452"/>
      <c r="S97" s="452"/>
      <c r="T97" s="452"/>
      <c r="U97" s="452"/>
      <c r="V97" s="452"/>
      <c r="W97" s="452"/>
      <c r="X97" s="452"/>
      <c r="Y97" s="452"/>
      <c r="Z97" s="579"/>
      <c r="AA97" s="452"/>
      <c r="AB97" s="452"/>
      <c r="AC97" s="452"/>
      <c r="AD97" s="452"/>
      <c r="AE97" s="452"/>
      <c r="AF97" s="452"/>
      <c r="AG97" s="452"/>
    </row>
    <row r="98" spans="1:33" x14ac:dyDescent="0.25">
      <c r="A98" s="452"/>
      <c r="B98" s="452"/>
      <c r="C98" s="452"/>
      <c r="D98" s="452"/>
      <c r="E98" s="452"/>
      <c r="F98" s="452"/>
      <c r="G98" s="452"/>
      <c r="H98" s="452"/>
      <c r="I98" s="452"/>
      <c r="J98" s="452"/>
      <c r="K98" s="452"/>
      <c r="L98" s="452"/>
      <c r="M98" s="452"/>
      <c r="N98" s="452"/>
      <c r="O98" s="590"/>
      <c r="P98" s="452"/>
      <c r="Q98" s="452"/>
      <c r="R98" s="452"/>
      <c r="S98" s="452"/>
      <c r="T98" s="452"/>
      <c r="U98" s="452"/>
      <c r="V98" s="452"/>
      <c r="W98" s="452"/>
      <c r="X98" s="452"/>
      <c r="Y98" s="452"/>
      <c r="Z98" s="579"/>
      <c r="AA98" s="452"/>
      <c r="AB98" s="452"/>
      <c r="AC98" s="452"/>
      <c r="AD98" s="452"/>
      <c r="AE98" s="452"/>
      <c r="AF98" s="452"/>
      <c r="AG98" s="452"/>
    </row>
    <row r="99" spans="1:33" x14ac:dyDescent="0.25">
      <c r="A99" s="452"/>
      <c r="B99" s="452"/>
      <c r="C99" s="452"/>
      <c r="D99" s="452"/>
      <c r="E99" s="452"/>
      <c r="F99" s="452"/>
      <c r="G99" s="452"/>
      <c r="H99" s="452"/>
      <c r="I99" s="452"/>
      <c r="J99" s="452"/>
      <c r="K99" s="452"/>
      <c r="L99" s="452"/>
      <c r="M99" s="452"/>
      <c r="N99" s="452"/>
      <c r="O99" s="590"/>
      <c r="P99" s="452"/>
      <c r="Q99" s="452"/>
      <c r="R99" s="452"/>
      <c r="S99" s="452"/>
      <c r="T99" s="452"/>
      <c r="U99" s="452"/>
      <c r="V99" s="452"/>
      <c r="W99" s="452"/>
      <c r="X99" s="452"/>
      <c r="Y99" s="452"/>
      <c r="Z99" s="579"/>
      <c r="AA99" s="452"/>
      <c r="AB99" s="452"/>
      <c r="AC99" s="452"/>
      <c r="AD99" s="452"/>
      <c r="AE99" s="452"/>
      <c r="AF99" s="452"/>
      <c r="AG99" s="452"/>
    </row>
    <row r="100" spans="1:33" x14ac:dyDescent="0.25">
      <c r="A100" s="452"/>
      <c r="B100" s="452"/>
      <c r="C100" s="452"/>
      <c r="D100" s="452"/>
      <c r="E100" s="452"/>
      <c r="F100" s="452"/>
      <c r="G100" s="452"/>
      <c r="H100" s="452"/>
      <c r="I100" s="452"/>
      <c r="J100" s="452"/>
      <c r="K100" s="452"/>
      <c r="L100" s="452"/>
      <c r="M100" s="452"/>
      <c r="N100" s="452"/>
      <c r="O100" s="590"/>
      <c r="P100" s="452"/>
      <c r="Q100" s="452"/>
      <c r="R100" s="452"/>
      <c r="S100" s="452"/>
      <c r="T100" s="452"/>
      <c r="U100" s="452"/>
      <c r="V100" s="452"/>
      <c r="W100" s="452"/>
      <c r="X100" s="452"/>
      <c r="Y100" s="452"/>
      <c r="Z100" s="579"/>
      <c r="AA100" s="452"/>
      <c r="AB100" s="452"/>
      <c r="AC100" s="452"/>
      <c r="AD100" s="452"/>
      <c r="AE100" s="452"/>
      <c r="AF100" s="452"/>
      <c r="AG100" s="452"/>
    </row>
    <row r="101" spans="1:33" x14ac:dyDescent="0.25">
      <c r="A101" s="452"/>
      <c r="B101" s="452"/>
      <c r="C101" s="452"/>
      <c r="D101" s="452"/>
      <c r="E101" s="452"/>
      <c r="F101" s="452"/>
      <c r="G101" s="452"/>
      <c r="H101" s="452"/>
      <c r="I101" s="452"/>
      <c r="J101" s="452"/>
      <c r="K101" s="452"/>
      <c r="L101" s="452"/>
      <c r="M101" s="452"/>
      <c r="N101" s="452"/>
      <c r="O101" s="590"/>
      <c r="P101" s="452"/>
      <c r="Q101" s="452"/>
      <c r="R101" s="452"/>
      <c r="S101" s="452"/>
      <c r="T101" s="452"/>
      <c r="U101" s="452"/>
      <c r="V101" s="452"/>
      <c r="W101" s="452"/>
      <c r="X101" s="452"/>
      <c r="Y101" s="452"/>
      <c r="Z101" s="579"/>
      <c r="AA101" s="452"/>
      <c r="AB101" s="452"/>
      <c r="AC101" s="452"/>
      <c r="AD101" s="452"/>
      <c r="AE101" s="452"/>
      <c r="AF101" s="452"/>
      <c r="AG101" s="452"/>
    </row>
    <row r="102" spans="1:33" x14ac:dyDescent="0.25">
      <c r="A102" s="452"/>
      <c r="B102" s="452"/>
      <c r="C102" s="452"/>
      <c r="D102" s="452"/>
      <c r="E102" s="452"/>
      <c r="F102" s="452"/>
      <c r="G102" s="452"/>
      <c r="H102" s="452"/>
      <c r="I102" s="452"/>
      <c r="J102" s="452"/>
      <c r="K102" s="452"/>
      <c r="L102" s="452"/>
      <c r="M102" s="452"/>
      <c r="N102" s="452"/>
      <c r="O102" s="590"/>
      <c r="P102" s="452"/>
      <c r="Q102" s="452"/>
      <c r="R102" s="452"/>
      <c r="S102" s="452"/>
      <c r="T102" s="452"/>
      <c r="U102" s="452"/>
      <c r="V102" s="452"/>
      <c r="W102" s="452"/>
      <c r="X102" s="452"/>
      <c r="Y102" s="452"/>
      <c r="Z102" s="579"/>
      <c r="AA102" s="452"/>
      <c r="AB102" s="452"/>
      <c r="AC102" s="452"/>
      <c r="AD102" s="452"/>
      <c r="AE102" s="452"/>
      <c r="AF102" s="452"/>
      <c r="AG102" s="452"/>
    </row>
    <row r="103" spans="1:33" x14ac:dyDescent="0.25">
      <c r="A103" s="452"/>
      <c r="B103" s="452"/>
      <c r="C103" s="452"/>
      <c r="D103" s="452"/>
      <c r="E103" s="452"/>
      <c r="F103" s="452"/>
      <c r="G103" s="452"/>
      <c r="H103" s="452"/>
      <c r="I103" s="452"/>
      <c r="J103" s="452"/>
      <c r="K103" s="452"/>
      <c r="L103" s="452"/>
      <c r="M103" s="452"/>
      <c r="N103" s="452"/>
      <c r="O103" s="590"/>
      <c r="P103" s="452"/>
      <c r="Q103" s="452"/>
      <c r="R103" s="452"/>
      <c r="S103" s="452"/>
      <c r="T103" s="452"/>
      <c r="U103" s="452"/>
      <c r="V103" s="452"/>
      <c r="W103" s="452"/>
      <c r="X103" s="452"/>
      <c r="Y103" s="452"/>
      <c r="Z103" s="579"/>
      <c r="AA103" s="452"/>
      <c r="AB103" s="452"/>
      <c r="AC103" s="452"/>
      <c r="AD103" s="452"/>
      <c r="AE103" s="452"/>
      <c r="AF103" s="452"/>
      <c r="AG103" s="452"/>
    </row>
    <row r="104" spans="1:33" x14ac:dyDescent="0.25">
      <c r="A104" s="452"/>
      <c r="B104" s="452"/>
      <c r="C104" s="452"/>
      <c r="D104" s="452"/>
      <c r="E104" s="452"/>
      <c r="F104" s="452"/>
      <c r="G104" s="452"/>
      <c r="H104" s="452"/>
      <c r="I104" s="452"/>
      <c r="J104" s="452"/>
      <c r="K104" s="452"/>
      <c r="L104" s="452"/>
      <c r="M104" s="452"/>
      <c r="N104" s="452"/>
      <c r="O104" s="590"/>
      <c r="P104" s="452"/>
      <c r="Q104" s="452"/>
      <c r="R104" s="452"/>
      <c r="S104" s="452"/>
      <c r="T104" s="452"/>
      <c r="U104" s="452"/>
      <c r="V104" s="452"/>
      <c r="W104" s="452"/>
      <c r="X104" s="452"/>
      <c r="Y104" s="452"/>
      <c r="Z104" s="579"/>
      <c r="AA104" s="452"/>
      <c r="AB104" s="452"/>
      <c r="AC104" s="452"/>
      <c r="AD104" s="452"/>
      <c r="AE104" s="452"/>
      <c r="AF104" s="452"/>
      <c r="AG104" s="452"/>
    </row>
    <row r="105" spans="1:33" x14ac:dyDescent="0.25">
      <c r="A105" s="452"/>
      <c r="B105" s="452"/>
      <c r="C105" s="452"/>
      <c r="D105" s="452"/>
      <c r="E105" s="452"/>
      <c r="F105" s="452"/>
      <c r="G105" s="452"/>
      <c r="H105" s="452"/>
      <c r="I105" s="452"/>
      <c r="J105" s="452"/>
      <c r="K105" s="452"/>
      <c r="L105" s="452"/>
      <c r="M105" s="452"/>
      <c r="N105" s="452"/>
      <c r="O105" s="590"/>
      <c r="P105" s="452"/>
      <c r="Q105" s="452"/>
      <c r="R105" s="452"/>
      <c r="S105" s="452"/>
      <c r="T105" s="452"/>
      <c r="U105" s="452"/>
      <c r="V105" s="452"/>
      <c r="W105" s="452"/>
      <c r="X105" s="452"/>
      <c r="Y105" s="452"/>
      <c r="Z105" s="579"/>
      <c r="AA105" s="452"/>
      <c r="AB105" s="452"/>
      <c r="AC105" s="452"/>
      <c r="AD105" s="452"/>
      <c r="AE105" s="452"/>
      <c r="AF105" s="452"/>
      <c r="AG105" s="452"/>
    </row>
    <row r="106" spans="1:33" x14ac:dyDescent="0.25">
      <c r="A106" s="452"/>
      <c r="B106" s="452"/>
      <c r="C106" s="452"/>
      <c r="D106" s="452"/>
      <c r="E106" s="452"/>
      <c r="F106" s="452"/>
      <c r="G106" s="452"/>
      <c r="H106" s="452"/>
      <c r="I106" s="452"/>
      <c r="J106" s="452"/>
      <c r="K106" s="452"/>
      <c r="L106" s="452"/>
      <c r="M106" s="452"/>
      <c r="N106" s="452"/>
      <c r="O106" s="590"/>
      <c r="P106" s="452"/>
      <c r="Q106" s="452"/>
      <c r="R106" s="452"/>
      <c r="S106" s="452"/>
      <c r="T106" s="452"/>
      <c r="U106" s="452"/>
      <c r="V106" s="452"/>
      <c r="W106" s="452"/>
      <c r="X106" s="452"/>
      <c r="Y106" s="452"/>
      <c r="Z106" s="579"/>
      <c r="AA106" s="452"/>
      <c r="AB106" s="452"/>
      <c r="AC106" s="452"/>
      <c r="AD106" s="452"/>
      <c r="AE106" s="452"/>
      <c r="AF106" s="452"/>
      <c r="AG106" s="452"/>
    </row>
    <row r="107" spans="1:33" x14ac:dyDescent="0.25">
      <c r="A107" s="452"/>
      <c r="B107" s="452"/>
      <c r="C107" s="452"/>
      <c r="D107" s="452"/>
      <c r="E107" s="452"/>
      <c r="F107" s="452"/>
      <c r="G107" s="452"/>
      <c r="H107" s="452"/>
      <c r="I107" s="452"/>
      <c r="J107" s="452"/>
      <c r="K107" s="452"/>
      <c r="L107" s="452"/>
      <c r="M107" s="452"/>
      <c r="N107" s="452"/>
      <c r="O107" s="590"/>
      <c r="P107" s="452"/>
      <c r="Q107" s="452"/>
      <c r="R107" s="452"/>
      <c r="S107" s="452"/>
      <c r="T107" s="452"/>
      <c r="U107" s="452"/>
      <c r="V107" s="452"/>
      <c r="W107" s="452"/>
      <c r="X107" s="452"/>
      <c r="Y107" s="452"/>
      <c r="Z107" s="579"/>
      <c r="AA107" s="452"/>
      <c r="AB107" s="452"/>
      <c r="AC107" s="452"/>
      <c r="AD107" s="452"/>
      <c r="AE107" s="452"/>
      <c r="AF107" s="452"/>
      <c r="AG107" s="452"/>
    </row>
    <row r="108" spans="1:33" x14ac:dyDescent="0.25">
      <c r="A108" s="452"/>
      <c r="B108" s="452"/>
      <c r="C108" s="452"/>
      <c r="D108" s="452"/>
      <c r="E108" s="452"/>
      <c r="F108" s="452"/>
      <c r="G108" s="452"/>
      <c r="H108" s="452"/>
      <c r="I108" s="452"/>
      <c r="J108" s="452"/>
      <c r="K108" s="452"/>
      <c r="L108" s="452"/>
      <c r="M108" s="452"/>
      <c r="N108" s="452"/>
      <c r="O108" s="590"/>
      <c r="P108" s="452"/>
      <c r="Q108" s="452"/>
      <c r="R108" s="452"/>
      <c r="S108" s="452"/>
      <c r="T108" s="452"/>
      <c r="U108" s="452"/>
      <c r="V108" s="452"/>
      <c r="W108" s="452"/>
      <c r="X108" s="452"/>
      <c r="Y108" s="452"/>
      <c r="Z108" s="579"/>
      <c r="AA108" s="452"/>
      <c r="AB108" s="452"/>
      <c r="AC108" s="452"/>
      <c r="AD108" s="452"/>
      <c r="AE108" s="452"/>
      <c r="AF108" s="452"/>
      <c r="AG108" s="452"/>
    </row>
    <row r="109" spans="1:33" x14ac:dyDescent="0.25">
      <c r="A109" s="452"/>
      <c r="B109" s="452"/>
      <c r="C109" s="452"/>
      <c r="D109" s="452"/>
      <c r="E109" s="452"/>
      <c r="F109" s="452"/>
      <c r="G109" s="452"/>
      <c r="H109" s="452"/>
      <c r="I109" s="452"/>
      <c r="J109" s="452"/>
      <c r="K109" s="452"/>
      <c r="L109" s="452"/>
      <c r="M109" s="452"/>
      <c r="N109" s="452"/>
      <c r="O109" s="590"/>
      <c r="P109" s="452"/>
      <c r="Q109" s="452"/>
      <c r="R109" s="452"/>
      <c r="S109" s="452"/>
      <c r="T109" s="452"/>
      <c r="U109" s="452"/>
      <c r="V109" s="452"/>
      <c r="W109" s="452"/>
      <c r="X109" s="452"/>
      <c r="Y109" s="452"/>
      <c r="Z109" s="579"/>
      <c r="AA109" s="452"/>
      <c r="AB109" s="452"/>
      <c r="AC109" s="452"/>
      <c r="AD109" s="452"/>
      <c r="AE109" s="452"/>
      <c r="AF109" s="452"/>
      <c r="AG109" s="452"/>
    </row>
    <row r="110" spans="1:33" x14ac:dyDescent="0.25">
      <c r="A110" s="452"/>
      <c r="B110" s="452"/>
      <c r="C110" s="452"/>
      <c r="D110" s="452"/>
      <c r="E110" s="452"/>
      <c r="F110" s="452"/>
      <c r="G110" s="452"/>
      <c r="H110" s="452"/>
      <c r="I110" s="452"/>
      <c r="J110" s="452"/>
      <c r="K110" s="452"/>
      <c r="L110" s="452"/>
      <c r="M110" s="452"/>
      <c r="N110" s="452"/>
      <c r="O110" s="590"/>
      <c r="P110" s="452"/>
      <c r="Q110" s="452"/>
      <c r="R110" s="452"/>
      <c r="S110" s="452"/>
      <c r="T110" s="452"/>
      <c r="U110" s="452"/>
      <c r="V110" s="452"/>
      <c r="W110" s="452"/>
      <c r="X110" s="452"/>
      <c r="Y110" s="452"/>
      <c r="Z110" s="579"/>
      <c r="AA110" s="452"/>
      <c r="AB110" s="452"/>
      <c r="AC110" s="452"/>
      <c r="AD110" s="452"/>
      <c r="AE110" s="452"/>
      <c r="AF110" s="452"/>
      <c r="AG110" s="452"/>
    </row>
    <row r="111" spans="1:33" x14ac:dyDescent="0.25">
      <c r="A111" s="452"/>
      <c r="B111" s="452"/>
      <c r="C111" s="452"/>
      <c r="D111" s="452"/>
      <c r="E111" s="452"/>
      <c r="F111" s="452"/>
      <c r="G111" s="452"/>
      <c r="H111" s="452"/>
      <c r="I111" s="452"/>
      <c r="J111" s="452"/>
      <c r="K111" s="452"/>
      <c r="L111" s="452"/>
      <c r="M111" s="452"/>
      <c r="N111" s="452"/>
      <c r="O111" s="590"/>
      <c r="P111" s="452"/>
      <c r="Q111" s="452"/>
      <c r="R111" s="452"/>
      <c r="S111" s="452"/>
      <c r="T111" s="452"/>
      <c r="U111" s="452"/>
      <c r="V111" s="452"/>
      <c r="W111" s="452"/>
      <c r="X111" s="452"/>
      <c r="Y111" s="452"/>
      <c r="Z111" s="579"/>
      <c r="AA111" s="452"/>
      <c r="AB111" s="452"/>
      <c r="AC111" s="452"/>
      <c r="AD111" s="452"/>
      <c r="AE111" s="452"/>
      <c r="AF111" s="452"/>
      <c r="AG111" s="452"/>
    </row>
    <row r="112" spans="1:33" x14ac:dyDescent="0.25">
      <c r="A112" s="452"/>
      <c r="B112" s="452"/>
      <c r="C112" s="452"/>
      <c r="D112" s="452"/>
      <c r="E112" s="452"/>
      <c r="F112" s="452"/>
      <c r="G112" s="452"/>
      <c r="H112" s="452"/>
      <c r="I112" s="452"/>
      <c r="J112" s="452"/>
      <c r="K112" s="452"/>
      <c r="L112" s="452"/>
      <c r="M112" s="452"/>
      <c r="N112" s="452"/>
      <c r="O112" s="590"/>
      <c r="P112" s="452"/>
      <c r="Q112" s="452"/>
      <c r="R112" s="452"/>
      <c r="S112" s="452"/>
      <c r="T112" s="452"/>
      <c r="U112" s="452"/>
      <c r="V112" s="452"/>
      <c r="W112" s="452"/>
      <c r="X112" s="452"/>
      <c r="Y112" s="452"/>
      <c r="Z112" s="579"/>
      <c r="AA112" s="452"/>
      <c r="AB112" s="452"/>
      <c r="AC112" s="452"/>
      <c r="AD112" s="452"/>
      <c r="AE112" s="452"/>
      <c r="AF112" s="452"/>
      <c r="AG112" s="452"/>
    </row>
    <row r="113" spans="1:33" x14ac:dyDescent="0.25">
      <c r="A113" s="452"/>
      <c r="B113" s="452"/>
      <c r="C113" s="452"/>
      <c r="D113" s="452"/>
      <c r="E113" s="452"/>
      <c r="F113" s="452"/>
      <c r="G113" s="452"/>
      <c r="H113" s="452"/>
      <c r="I113" s="452"/>
      <c r="J113" s="452"/>
      <c r="K113" s="452"/>
      <c r="L113" s="452"/>
      <c r="M113" s="452"/>
      <c r="N113" s="452"/>
      <c r="O113" s="590"/>
      <c r="P113" s="452"/>
      <c r="Q113" s="452"/>
      <c r="R113" s="452"/>
      <c r="S113" s="452"/>
      <c r="T113" s="452"/>
      <c r="U113" s="452"/>
      <c r="V113" s="452"/>
      <c r="W113" s="452"/>
      <c r="X113" s="452"/>
      <c r="Y113" s="452"/>
      <c r="Z113" s="579"/>
      <c r="AA113" s="452"/>
      <c r="AB113" s="452"/>
      <c r="AC113" s="452"/>
      <c r="AD113" s="452"/>
      <c r="AE113" s="452"/>
      <c r="AF113" s="452"/>
      <c r="AG113" s="452"/>
    </row>
    <row r="114" spans="1:33" x14ac:dyDescent="0.25">
      <c r="A114" s="452"/>
      <c r="B114" s="452"/>
      <c r="C114" s="452"/>
      <c r="D114" s="452"/>
      <c r="E114" s="452"/>
      <c r="F114" s="452"/>
      <c r="G114" s="452"/>
      <c r="H114" s="452"/>
      <c r="I114" s="452"/>
      <c r="J114" s="452"/>
      <c r="K114" s="452"/>
      <c r="L114" s="452"/>
      <c r="M114" s="452"/>
      <c r="N114" s="452"/>
      <c r="O114" s="590"/>
      <c r="P114" s="452"/>
      <c r="Q114" s="452"/>
      <c r="R114" s="452"/>
      <c r="S114" s="452"/>
      <c r="T114" s="452"/>
      <c r="U114" s="452"/>
      <c r="V114" s="452"/>
      <c r="W114" s="452"/>
      <c r="X114" s="452"/>
      <c r="Y114" s="452"/>
      <c r="Z114" s="579"/>
      <c r="AA114" s="452"/>
      <c r="AB114" s="452"/>
      <c r="AC114" s="452"/>
      <c r="AD114" s="452"/>
      <c r="AE114" s="452"/>
      <c r="AF114" s="452"/>
      <c r="AG114" s="452"/>
    </row>
    <row r="115" spans="1:33" x14ac:dyDescent="0.25">
      <c r="A115" s="452"/>
      <c r="B115" s="452"/>
      <c r="C115" s="452"/>
      <c r="D115" s="452"/>
      <c r="E115" s="452"/>
      <c r="F115" s="452"/>
      <c r="G115" s="452"/>
      <c r="H115" s="452"/>
      <c r="I115" s="452"/>
      <c r="J115" s="452"/>
      <c r="K115" s="452"/>
      <c r="L115" s="452"/>
      <c r="M115" s="452"/>
      <c r="N115" s="452"/>
      <c r="O115" s="590"/>
      <c r="P115" s="452"/>
      <c r="Q115" s="452"/>
      <c r="R115" s="452"/>
      <c r="S115" s="452"/>
      <c r="T115" s="452"/>
      <c r="U115" s="452"/>
      <c r="V115" s="452"/>
      <c r="W115" s="452"/>
      <c r="X115" s="452"/>
      <c r="Y115" s="452"/>
      <c r="Z115" s="579"/>
      <c r="AA115" s="452"/>
      <c r="AB115" s="452"/>
      <c r="AC115" s="452"/>
      <c r="AD115" s="452"/>
      <c r="AE115" s="452"/>
      <c r="AF115" s="452"/>
      <c r="AG115" s="452"/>
    </row>
    <row r="116" spans="1:33" x14ac:dyDescent="0.25">
      <c r="A116" s="452"/>
      <c r="B116" s="452"/>
      <c r="C116" s="452"/>
      <c r="D116" s="452"/>
      <c r="E116" s="452"/>
      <c r="F116" s="452"/>
      <c r="G116" s="452"/>
      <c r="H116" s="452"/>
      <c r="I116" s="452"/>
      <c r="J116" s="452"/>
      <c r="K116" s="452"/>
      <c r="L116" s="452"/>
      <c r="M116" s="452"/>
      <c r="N116" s="452"/>
      <c r="O116" s="590"/>
      <c r="P116" s="452"/>
      <c r="Q116" s="452"/>
      <c r="R116" s="452"/>
      <c r="S116" s="452"/>
      <c r="T116" s="452"/>
      <c r="U116" s="452"/>
      <c r="V116" s="452"/>
      <c r="W116" s="452"/>
      <c r="X116" s="452"/>
      <c r="Y116" s="452"/>
      <c r="Z116" s="579"/>
      <c r="AA116" s="452"/>
      <c r="AB116" s="452"/>
      <c r="AC116" s="452"/>
      <c r="AD116" s="452"/>
      <c r="AE116" s="452"/>
      <c r="AF116" s="452"/>
      <c r="AG116" s="452"/>
    </row>
    <row r="117" spans="1:33" x14ac:dyDescent="0.25">
      <c r="A117" s="452"/>
      <c r="B117" s="452"/>
      <c r="C117" s="452"/>
      <c r="D117" s="452"/>
      <c r="E117" s="452"/>
      <c r="F117" s="452"/>
      <c r="G117" s="452"/>
      <c r="H117" s="452"/>
      <c r="I117" s="452"/>
      <c r="J117" s="452"/>
      <c r="K117" s="452"/>
      <c r="L117" s="452"/>
      <c r="M117" s="452"/>
      <c r="N117" s="452"/>
      <c r="O117" s="590"/>
      <c r="P117" s="452"/>
      <c r="Q117" s="452"/>
      <c r="R117" s="452"/>
      <c r="S117" s="452"/>
      <c r="T117" s="452"/>
      <c r="U117" s="452"/>
      <c r="V117" s="452"/>
      <c r="W117" s="452"/>
      <c r="X117" s="452"/>
      <c r="Y117" s="452"/>
      <c r="Z117" s="579"/>
      <c r="AA117" s="452"/>
      <c r="AB117" s="452"/>
      <c r="AC117" s="452"/>
      <c r="AD117" s="452"/>
      <c r="AE117" s="452"/>
      <c r="AF117" s="452"/>
      <c r="AG117" s="452"/>
    </row>
    <row r="118" spans="1:33" x14ac:dyDescent="0.25">
      <c r="A118" s="452"/>
      <c r="B118" s="452"/>
      <c r="C118" s="452"/>
      <c r="D118" s="452"/>
      <c r="E118" s="452"/>
      <c r="F118" s="452"/>
      <c r="G118" s="452"/>
      <c r="H118" s="452"/>
      <c r="I118" s="452"/>
      <c r="J118" s="452"/>
      <c r="K118" s="452"/>
      <c r="L118" s="452"/>
      <c r="M118" s="452"/>
      <c r="N118" s="452"/>
      <c r="O118" s="452"/>
      <c r="P118" s="452"/>
      <c r="Q118" s="452"/>
      <c r="R118" s="452"/>
      <c r="S118" s="452"/>
      <c r="T118" s="452"/>
      <c r="U118" s="452"/>
      <c r="V118" s="452"/>
      <c r="W118" s="452"/>
      <c r="X118" s="452"/>
      <c r="Y118" s="452"/>
      <c r="Z118" s="579"/>
      <c r="AA118" s="452"/>
      <c r="AB118" s="452"/>
      <c r="AC118" s="452"/>
      <c r="AD118" s="452"/>
      <c r="AE118" s="452"/>
      <c r="AF118" s="452"/>
      <c r="AG118" s="452"/>
    </row>
    <row r="119" spans="1:33" x14ac:dyDescent="0.25">
      <c r="A119" s="452"/>
      <c r="B119" s="452"/>
      <c r="C119" s="452"/>
      <c r="D119" s="452"/>
      <c r="E119" s="452"/>
      <c r="F119" s="452"/>
      <c r="G119" s="452"/>
      <c r="H119" s="452"/>
      <c r="I119" s="452"/>
      <c r="J119" s="452"/>
      <c r="K119" s="452"/>
      <c r="L119" s="452"/>
      <c r="M119" s="452"/>
      <c r="N119" s="452"/>
      <c r="O119" s="452"/>
      <c r="P119" s="452"/>
      <c r="Q119" s="452"/>
      <c r="R119" s="452"/>
      <c r="S119" s="452"/>
      <c r="T119" s="452"/>
      <c r="U119" s="452"/>
      <c r="V119" s="452"/>
      <c r="W119" s="452"/>
      <c r="X119" s="452"/>
      <c r="Y119" s="452"/>
      <c r="Z119" s="579"/>
      <c r="AA119" s="452"/>
      <c r="AB119" s="452"/>
      <c r="AC119" s="452"/>
      <c r="AD119" s="452"/>
      <c r="AE119" s="452"/>
      <c r="AF119" s="452"/>
      <c r="AG119" s="452"/>
    </row>
    <row r="120" spans="1:33" x14ac:dyDescent="0.25">
      <c r="A120" s="452"/>
      <c r="B120" s="452"/>
      <c r="C120" s="452"/>
      <c r="D120" s="452"/>
      <c r="E120" s="452"/>
      <c r="F120" s="452"/>
      <c r="G120" s="452"/>
      <c r="H120" s="452"/>
      <c r="I120" s="452"/>
      <c r="J120" s="452"/>
      <c r="K120" s="452"/>
      <c r="L120" s="452"/>
      <c r="M120" s="452"/>
      <c r="N120" s="452"/>
      <c r="O120" s="452"/>
      <c r="P120" s="452"/>
      <c r="Q120" s="452"/>
      <c r="R120" s="452"/>
      <c r="S120" s="452"/>
      <c r="T120" s="452"/>
      <c r="U120" s="452"/>
      <c r="V120" s="452"/>
      <c r="W120" s="452"/>
      <c r="X120" s="452"/>
      <c r="Y120" s="452"/>
      <c r="Z120" s="579"/>
      <c r="AA120" s="452"/>
      <c r="AB120" s="452"/>
      <c r="AC120" s="452"/>
      <c r="AD120" s="452"/>
      <c r="AE120" s="452"/>
      <c r="AF120" s="452"/>
      <c r="AG120" s="452"/>
    </row>
    <row r="121" spans="1:33" x14ac:dyDescent="0.25">
      <c r="A121" s="452"/>
      <c r="B121" s="452"/>
      <c r="C121" s="452"/>
      <c r="D121" s="452"/>
      <c r="E121" s="452"/>
      <c r="F121" s="452"/>
      <c r="G121" s="452"/>
      <c r="H121" s="452"/>
      <c r="I121" s="452"/>
      <c r="J121" s="452"/>
      <c r="K121" s="452"/>
      <c r="L121" s="452"/>
      <c r="M121" s="452"/>
      <c r="N121" s="452"/>
      <c r="O121" s="452"/>
      <c r="P121" s="452"/>
      <c r="Q121" s="452"/>
      <c r="R121" s="452"/>
      <c r="S121" s="452"/>
      <c r="T121" s="452"/>
      <c r="U121" s="452"/>
      <c r="V121" s="452"/>
      <c r="W121" s="452"/>
      <c r="X121" s="452"/>
      <c r="Y121" s="452"/>
      <c r="Z121" s="579"/>
      <c r="AA121" s="452"/>
      <c r="AB121" s="452"/>
      <c r="AC121" s="452"/>
      <c r="AD121" s="452"/>
      <c r="AE121" s="452"/>
      <c r="AF121" s="452"/>
      <c r="AG121" s="452"/>
    </row>
  </sheetData>
  <mergeCells count="3">
    <mergeCell ref="CC1:CE1"/>
    <mergeCell ref="CA2:CC2"/>
    <mergeCell ref="CE2:CG2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BI121"/>
  <sheetViews>
    <sheetView topLeftCell="AI1" zoomScale="60" zoomScaleNormal="60" workbookViewId="0">
      <selection activeCell="AT4" sqref="AT4"/>
    </sheetView>
  </sheetViews>
  <sheetFormatPr baseColWidth="10" defaultColWidth="11.453125" defaultRowHeight="12.5" x14ac:dyDescent="0.25"/>
  <cols>
    <col min="1" max="1" width="4" style="422" bestFit="1" customWidth="1"/>
    <col min="2" max="12" width="11.453125" style="422"/>
    <col min="13" max="13" width="4.1796875" style="422" customWidth="1"/>
    <col min="14" max="15" width="10.453125" style="422" customWidth="1"/>
    <col min="16" max="17" width="11.453125" style="422" customWidth="1"/>
    <col min="18" max="25" width="11.453125" style="422"/>
    <col min="26" max="26" width="3.453125" style="591" customWidth="1"/>
    <col min="27" max="41" width="11.453125" style="422"/>
    <col min="42" max="42" width="3.54296875" style="422" customWidth="1"/>
    <col min="43" max="54" width="11.453125" style="422"/>
    <col min="55" max="55" width="14.453125" style="422" bestFit="1" customWidth="1"/>
    <col min="56" max="57" width="11.453125" style="422"/>
    <col min="58" max="58" width="3.81640625" style="422" customWidth="1"/>
    <col min="59" max="16384" width="11.453125" style="422"/>
  </cols>
  <sheetData>
    <row r="1" spans="1:61" ht="13" thickBot="1" x14ac:dyDescent="0.3">
      <c r="B1" s="524" t="s">
        <v>171</v>
      </c>
      <c r="O1" s="422">
        <f>COLUMN(O5)</f>
        <v>15</v>
      </c>
      <c r="AB1" s="524">
        <f>COLUMN(AB5)</f>
        <v>28</v>
      </c>
      <c r="AC1" s="524" t="s">
        <v>154</v>
      </c>
      <c r="AE1" s="592" t="s">
        <v>155</v>
      </c>
      <c r="AF1" s="546">
        <f>Momente!D6</f>
        <v>1.7441768036533932E-2</v>
      </c>
      <c r="AH1" s="592" t="s">
        <v>156</v>
      </c>
      <c r="AI1" s="593">
        <f>(MAX(AB3:AL42)+MIN(AB3:AL42))/2</f>
        <v>3.8148617031077121</v>
      </c>
      <c r="AJ1" s="592" t="s">
        <v>157</v>
      </c>
      <c r="AK1" s="546">
        <f>(MAX(AB3:AL42)-MIN(AB3:AL42))/2</f>
        <v>6.1851382968922879</v>
      </c>
      <c r="AR1" s="594">
        <f>COLUMN(AR4)</f>
        <v>44</v>
      </c>
      <c r="AS1" s="592" t="s">
        <v>158</v>
      </c>
      <c r="AT1" s="593">
        <f>(MAX(AR3:BB42)+MIN(AR3:BB42))/2</f>
        <v>5</v>
      </c>
      <c r="AU1" s="592" t="s">
        <v>159</v>
      </c>
      <c r="AV1" s="546">
        <f>(MAX(AR3:BB42)-MIN(AR3:BB42))/2</f>
        <v>5</v>
      </c>
      <c r="AW1" s="524" t="s">
        <v>121</v>
      </c>
      <c r="AX1" s="422">
        <f>SQRT(AK1^2+AV1^2)</f>
        <v>7.9533600290495858</v>
      </c>
      <c r="BG1" s="524" t="s">
        <v>172</v>
      </c>
    </row>
    <row r="2" spans="1:61" ht="13" thickBot="1" x14ac:dyDescent="0.3">
      <c r="A2" s="541" t="s">
        <v>13</v>
      </c>
      <c r="B2" s="483">
        <v>0</v>
      </c>
      <c r="C2" s="543">
        <v>0</v>
      </c>
      <c r="D2" s="543">
        <v>0.2</v>
      </c>
      <c r="E2" s="543">
        <v>0.3</v>
      </c>
      <c r="F2" s="543">
        <v>0.4</v>
      </c>
      <c r="G2" s="543">
        <v>0.5</v>
      </c>
      <c r="H2" s="543">
        <v>0.6</v>
      </c>
      <c r="I2" s="543">
        <v>0.7</v>
      </c>
      <c r="J2" s="543">
        <v>0.8</v>
      </c>
      <c r="K2" s="543">
        <v>0.9</v>
      </c>
      <c r="L2" s="484">
        <v>1</v>
      </c>
      <c r="N2" s="541" t="s">
        <v>164</v>
      </c>
      <c r="O2" s="483">
        <v>0</v>
      </c>
      <c r="P2" s="543">
        <v>0.1</v>
      </c>
      <c r="Q2" s="543">
        <v>0.2</v>
      </c>
      <c r="R2" s="543">
        <v>0.3</v>
      </c>
      <c r="S2" s="543">
        <v>0.4</v>
      </c>
      <c r="T2" s="543">
        <v>0.5</v>
      </c>
      <c r="U2" s="543">
        <v>0.6</v>
      </c>
      <c r="V2" s="543">
        <v>0.7</v>
      </c>
      <c r="W2" s="543">
        <v>0.8</v>
      </c>
      <c r="X2" s="543">
        <v>0.9</v>
      </c>
      <c r="Y2" s="484">
        <v>1</v>
      </c>
      <c r="AA2" s="541" t="s">
        <v>13</v>
      </c>
      <c r="AB2" s="483">
        <v>0</v>
      </c>
      <c r="AC2" s="543">
        <v>0.1</v>
      </c>
      <c r="AD2" s="543">
        <v>0.2</v>
      </c>
      <c r="AE2" s="543">
        <v>0.3</v>
      </c>
      <c r="AF2" s="543">
        <v>0.4</v>
      </c>
      <c r="AG2" s="543">
        <v>0.5</v>
      </c>
      <c r="AH2" s="543">
        <v>0.6</v>
      </c>
      <c r="AI2" s="543">
        <v>0.7</v>
      </c>
      <c r="AJ2" s="543">
        <v>0.8</v>
      </c>
      <c r="AK2" s="543">
        <v>0.9</v>
      </c>
      <c r="AL2" s="484">
        <v>1</v>
      </c>
      <c r="AM2" s="595">
        <v>1</v>
      </c>
      <c r="AN2" s="543">
        <v>0</v>
      </c>
      <c r="AO2" s="484">
        <v>0</v>
      </c>
      <c r="AQ2" s="541" t="s">
        <v>164</v>
      </c>
      <c r="AR2" s="483">
        <v>0</v>
      </c>
      <c r="AS2" s="543">
        <v>0.1</v>
      </c>
      <c r="AT2" s="543">
        <v>0.2</v>
      </c>
      <c r="AU2" s="543">
        <v>0.3</v>
      </c>
      <c r="AV2" s="543">
        <v>0.4</v>
      </c>
      <c r="AW2" s="543">
        <v>0.5</v>
      </c>
      <c r="AX2" s="543">
        <v>0.6</v>
      </c>
      <c r="AY2" s="543">
        <v>0.7</v>
      </c>
      <c r="AZ2" s="543">
        <v>0.8</v>
      </c>
      <c r="BA2" s="543">
        <v>0.9</v>
      </c>
      <c r="BB2" s="484">
        <v>1</v>
      </c>
      <c r="BC2" s="596">
        <v>1</v>
      </c>
      <c r="BD2" s="494">
        <v>0</v>
      </c>
      <c r="BE2" s="495">
        <v>0</v>
      </c>
      <c r="BG2" s="597" t="s">
        <v>156</v>
      </c>
      <c r="BH2" s="497">
        <f>PlotM!$AI$1</f>
        <v>3.8148617031077121</v>
      </c>
      <c r="BI2" s="503"/>
    </row>
    <row r="3" spans="1:61" x14ac:dyDescent="0.25">
      <c r="A3" s="555">
        <v>1</v>
      </c>
      <c r="B3" s="502">
        <v>-135.89657819205829</v>
      </c>
      <c r="C3" s="553">
        <v>-124.70199575023443</v>
      </c>
      <c r="D3" s="553">
        <v>-111.25991180231362</v>
      </c>
      <c r="E3" s="553">
        <v>-95.812592750980713</v>
      </c>
      <c r="F3" s="553">
        <v>-78.638445309970834</v>
      </c>
      <c r="G3" s="553">
        <v>-60.046998785590411</v>
      </c>
      <c r="H3" s="553">
        <v>-40.373326436392269</v>
      </c>
      <c r="I3" s="553">
        <v>-19.972006454724156</v>
      </c>
      <c r="J3" s="553">
        <v>0.78926858874323136</v>
      </c>
      <c r="K3" s="553">
        <v>21.536318660659497</v>
      </c>
      <c r="L3" s="503">
        <v>41.895220104044107</v>
      </c>
      <c r="N3" s="555">
        <v>1</v>
      </c>
      <c r="O3" s="502">
        <v>0</v>
      </c>
      <c r="P3" s="553">
        <v>0</v>
      </c>
      <c r="Q3" s="553">
        <v>0</v>
      </c>
      <c r="R3" s="553">
        <v>0</v>
      </c>
      <c r="S3" s="553">
        <v>0</v>
      </c>
      <c r="T3" s="553">
        <v>0</v>
      </c>
      <c r="U3" s="553">
        <v>0</v>
      </c>
      <c r="V3" s="553">
        <v>0</v>
      </c>
      <c r="W3" s="553">
        <v>0</v>
      </c>
      <c r="X3" s="553">
        <v>0</v>
      </c>
      <c r="Y3" s="503">
        <v>0</v>
      </c>
      <c r="AA3" s="556">
        <v>1</v>
      </c>
      <c r="AB3" s="598">
        <f>IF(ISNUMBER(System!$C4),PlotData!B4+Momente!$E$2* $AF$1*B3,PlotData!$CB$3)</f>
        <v>-2.3702765937845762</v>
      </c>
      <c r="AC3" s="599">
        <f>IF(ISNUMBER(System!$C4),PlotData!C4+ Momente!$E$2*$AF$1*C3,PlotData!$CB$3)</f>
        <v>-2.1750232835684291</v>
      </c>
      <c r="AD3" s="599">
        <f>IF(ISNUMBER(System!$C4),PlotData!D4+ Momente!$E$2*$AF$1*D3,PlotData!$CB$3)</f>
        <v>-1.9405695734211781</v>
      </c>
      <c r="AE3" s="599">
        <f>IF(ISNUMBER(System!$C4),PlotData!E4+Momente!$E$2* $AF$1*E3,PlotData!$CB$3)</f>
        <v>-1.671141017741498</v>
      </c>
      <c r="AF3" s="599">
        <f>IF(ISNUMBER(System!$C4),PlotData!F4+Momente!$E$2* $AF$1*F3,PlotData!$CB$3)</f>
        <v>-1.3715935218501709</v>
      </c>
      <c r="AG3" s="599">
        <f>IF(ISNUMBER(System!$C4),PlotData!G4+ Momente!$E$2*$AF$1*G3,PlotData!$CB$3)</f>
        <v>-1.0473258241083025</v>
      </c>
      <c r="AH3" s="599">
        <f>IF(ISNUMBER(System!$C4),PlotData!H4+ Momente!$E$2*$AF$1*H3,PlotData!$CB$3)</f>
        <v>-0.70418219456681708</v>
      </c>
      <c r="AI3" s="599">
        <f>IF(ISNUMBER(System!$C4),PlotData!I4+ Momente!$E$2*$AF$1*I3,PlotData!$CB$3)</f>
        <v>-0.34834710380745715</v>
      </c>
      <c r="AJ3" s="599">
        <f>IF(ISNUMBER(System!$C4),PlotData!J4+ Momente!$E$2*$AF$1*J3,PlotData!$CB$3)</f>
        <v>1.3766239643381938E-2</v>
      </c>
      <c r="AK3" s="599">
        <f>IF(ISNUMBER(System!$C4),PlotData!K4+ Momente!$E$2*$AF$1*K3,PlotData!$CB$3)</f>
        <v>0.37563147444010009</v>
      </c>
      <c r="AL3" s="600">
        <f>IF(ISNUMBER(System!$C4),PlotData!L4+Momente!$E$2* $AF$1*L3,PlotData!$CB$3)</f>
        <v>0.73072671089427033</v>
      </c>
      <c r="AM3" s="502">
        <f>IF(ISNUMBER(System!$C4),PlotData!L4,PlotData!$CB$3)</f>
        <v>0</v>
      </c>
      <c r="AN3" s="553">
        <f>IF(ISNUMBER(System!$C4),PlotData!B4,PlotData!$CB$3)</f>
        <v>0</v>
      </c>
      <c r="AO3" s="437">
        <f>IF(ISNUMBER(System!$C4),AB3,PlotData!$CB$3)</f>
        <v>-2.3702765937845762</v>
      </c>
      <c r="AQ3" s="556">
        <v>1</v>
      </c>
      <c r="AR3" s="598">
        <f>IF(ISNUMBER(System!$C4),PlotData!O4+ Momente!$E$2*$AF$1*O3,PlotData!$CB$4)</f>
        <v>10</v>
      </c>
      <c r="AS3" s="599">
        <f>IF(ISNUMBER(System!$C4),PlotData!P4+Momente!$E$2* $AF$1*P3,PlotData!$CB$4)</f>
        <v>9</v>
      </c>
      <c r="AT3" s="599">
        <f>IF(ISNUMBER(System!$C4),PlotData!Q4+ Momente!$E$2*$AF$1*Q3,PlotData!$CB$4)</f>
        <v>8</v>
      </c>
      <c r="AU3" s="599">
        <f>IF(ISNUMBER(System!$C4),PlotData!R4+Momente!$E$2* $AF$1*R3,PlotData!$CB$4)</f>
        <v>7</v>
      </c>
      <c r="AV3" s="599">
        <f>IF(ISNUMBER(System!$C4),PlotData!S4+ Momente!$E$2*$AF$1*S3,PlotData!$CB$4)</f>
        <v>6</v>
      </c>
      <c r="AW3" s="599">
        <f>IF(ISNUMBER(System!$C4),PlotData!T4+ Momente!$E$2*$AF$1*T3,PlotData!$CB$4)</f>
        <v>5</v>
      </c>
      <c r="AX3" s="599">
        <f>IF(ISNUMBER(System!$C4),PlotData!U4+ Momente!$E$2*$AF$1*U3,PlotData!$CB$4)</f>
        <v>4</v>
      </c>
      <c r="AY3" s="599">
        <f>IF(ISNUMBER(System!$C4),PlotData!V4+ Momente!$E$2*$AF$1*V3,PlotData!$CB$4)</f>
        <v>3</v>
      </c>
      <c r="AZ3" s="599">
        <f>IF(ISNUMBER(System!$C4),PlotData!W4+ Momente!$E$2*$AF$1*W3,PlotData!$CB$4)</f>
        <v>2</v>
      </c>
      <c r="BA3" s="599">
        <f>IF(ISNUMBER(System!$C4),PlotData!X4+ Momente!$E$2*$AF$1*X3,PlotData!$CB$4)</f>
        <v>1</v>
      </c>
      <c r="BB3" s="600">
        <f>IF(ISNUMBER(System!$C4),PlotData!Y4+ Momente!$E$2*$AF$1*Y3,PlotData!$CB$4)</f>
        <v>0</v>
      </c>
      <c r="BC3" s="601">
        <f>IF(ISNUMBER(System!$C4),PlotData!Y4, PlotData!CB$4)</f>
        <v>0</v>
      </c>
      <c r="BD3" s="599">
        <f>IF(ISNUMBER(System!$C4),PlotData!O4, PlotData!$CB$4)</f>
        <v>10</v>
      </c>
      <c r="BE3" s="600">
        <f>IF(ISNUMBER(System!$C4), AR3,PlotData!$CB$4)</f>
        <v>10</v>
      </c>
      <c r="BG3" s="477" t="s">
        <v>165</v>
      </c>
      <c r="BH3" s="527">
        <f>PlotM!$AT$1</f>
        <v>5</v>
      </c>
      <c r="BI3" s="562"/>
    </row>
    <row r="4" spans="1:61" x14ac:dyDescent="0.25">
      <c r="A4" s="563">
        <v>2</v>
      </c>
      <c r="B4" s="561">
        <v>0</v>
      </c>
      <c r="C4" s="527">
        <v>0</v>
      </c>
      <c r="D4" s="527">
        <v>0</v>
      </c>
      <c r="E4" s="527">
        <v>0</v>
      </c>
      <c r="F4" s="527">
        <v>0</v>
      </c>
      <c r="G4" s="527">
        <v>0</v>
      </c>
      <c r="H4" s="527">
        <v>0</v>
      </c>
      <c r="I4" s="527">
        <v>0</v>
      </c>
      <c r="J4" s="527">
        <v>0</v>
      </c>
      <c r="K4" s="527">
        <v>0</v>
      </c>
      <c r="L4" s="562">
        <v>0</v>
      </c>
      <c r="N4" s="563">
        <v>2</v>
      </c>
      <c r="O4" s="561">
        <v>41.895226096291495</v>
      </c>
      <c r="P4" s="527">
        <v>82.705703486662316</v>
      </c>
      <c r="Q4" s="527">
        <v>113.51618087703316</v>
      </c>
      <c r="R4" s="527">
        <v>134.32665826740404</v>
      </c>
      <c r="S4" s="527">
        <v>145.13713565777485</v>
      </c>
      <c r="T4" s="527">
        <v>145.94761304814574</v>
      </c>
      <c r="U4" s="527">
        <v>136.75809043851658</v>
      </c>
      <c r="V4" s="527">
        <v>117.56856782888745</v>
      </c>
      <c r="W4" s="527">
        <v>88.37904521925833</v>
      </c>
      <c r="X4" s="527">
        <v>49.189522609629186</v>
      </c>
      <c r="Y4" s="562">
        <v>0</v>
      </c>
      <c r="AA4" s="564">
        <v>2</v>
      </c>
      <c r="AB4" s="561">
        <f>IF(ISNUMBER(System!$C5),PlotData!B5+Momente!$E$2* $AF$1*B4,PlotData!$CB$3)</f>
        <v>0</v>
      </c>
      <c r="AC4" s="527">
        <f>IF(ISNUMBER(System!$C5),PlotData!C5+ Momente!$E$2*$AF$1*C4,PlotData!$CB$3)</f>
        <v>1</v>
      </c>
      <c r="AD4" s="527">
        <f>IF(ISNUMBER(System!$C5),PlotData!D5+ Momente!$E$2*$AF$1*D4,PlotData!$CB$3)</f>
        <v>2</v>
      </c>
      <c r="AE4" s="527">
        <f>IF(ISNUMBER(System!$C5),PlotData!E5+Momente!$E$2* $AF$1*E4,PlotData!$CB$3)</f>
        <v>3</v>
      </c>
      <c r="AF4" s="527">
        <f>IF(ISNUMBER(System!$C5),PlotData!F5+Momente!$E$2* $AF$1*F4,PlotData!$CB$3)</f>
        <v>4</v>
      </c>
      <c r="AG4" s="527">
        <f>IF(ISNUMBER(System!$C5),PlotData!G5+ Momente!$E$2*$AF$1*G4,PlotData!$CB$3)</f>
        <v>5</v>
      </c>
      <c r="AH4" s="527">
        <f>IF(ISNUMBER(System!$C5),PlotData!H5+ Momente!$E$2*$AF$1*H4,PlotData!$CB$3)</f>
        <v>6</v>
      </c>
      <c r="AI4" s="527">
        <f>IF(ISNUMBER(System!$C5),PlotData!I5+ Momente!$E$2*$AF$1*I4,PlotData!$CB$3)</f>
        <v>7</v>
      </c>
      <c r="AJ4" s="527">
        <f>IF(ISNUMBER(System!$C5),PlotData!J5+ Momente!$E$2*$AF$1*J4,PlotData!$CB$3)</f>
        <v>8</v>
      </c>
      <c r="AK4" s="527">
        <f>IF(ISNUMBER(System!$C5),PlotData!K5+ Momente!$E$2*$AF$1*K4,PlotData!$CB$3)</f>
        <v>9</v>
      </c>
      <c r="AL4" s="562">
        <f>IF(ISNUMBER(System!$C5),PlotData!L5+Momente!$E$2* $AF$1*L4,PlotData!$CB$3)</f>
        <v>10</v>
      </c>
      <c r="AM4" s="561">
        <f>IF(ISNUMBER(System!$C5),PlotData!L5,PlotData!$CB$3)</f>
        <v>10</v>
      </c>
      <c r="AN4" s="527">
        <f>IF(ISNUMBER(System!$C5),PlotData!B5,PlotData!$CB$3)</f>
        <v>0</v>
      </c>
      <c r="AO4" s="444">
        <f>IF(ISNUMBER(System!$C5),AB4,PlotData!$CB$3)</f>
        <v>0</v>
      </c>
      <c r="AQ4" s="564">
        <v>2</v>
      </c>
      <c r="AR4" s="561">
        <f>IF(ISNUMBER(System!$C5),PlotData!O5+ Momente!$E$2*$AF$1*O4,PlotData!$CB$4)</f>
        <v>0.73072681540965922</v>
      </c>
      <c r="AS4" s="527">
        <f>IF(ISNUMBER(System!$C5),PlotData!P5+Momente!$E$2* $AF$1*P4,PlotData!$CB$4)</f>
        <v>1.4425336955127197</v>
      </c>
      <c r="AT4" s="527">
        <f>IF(ISNUMBER(System!$C5),PlotData!Q5+ Momente!$E$2*$AF$1*Q4,PlotData!$CB$4)</f>
        <v>1.9799228952504415</v>
      </c>
      <c r="AU4" s="527">
        <f>IF(ISNUMBER(System!$C5),PlotData!R5+Momente!$E$2* $AF$1*R4,PlotData!$CB$4)</f>
        <v>2.3428944146228243</v>
      </c>
      <c r="AV4" s="527">
        <f>IF(ISNUMBER(System!$C5),PlotData!S5+ Momente!$E$2*$AF$1*S4,PlotData!$CB$4)</f>
        <v>2.5314482536298666</v>
      </c>
      <c r="AW4" s="527">
        <f>IF(ISNUMBER(System!$C5),PlotData!T5+ Momente!$E$2*$AF$1*T4,PlotData!$CB$4)</f>
        <v>2.545584412271571</v>
      </c>
      <c r="AX4" s="527">
        <f>IF(ISNUMBER(System!$C5),PlotData!U5+ Momente!$E$2*$AF$1*U4,PlotData!$CB$4)</f>
        <v>2.3853028905479352</v>
      </c>
      <c r="AY4" s="527">
        <f>IF(ISNUMBER(System!$C5),PlotData!V5+ Momente!$E$2*$AF$1*V4,PlotData!$CB$4)</f>
        <v>2.0506036884589607</v>
      </c>
      <c r="AZ4" s="527">
        <f>IF(ISNUMBER(System!$C5),PlotData!W5+ Momente!$E$2*$AF$1*W4,PlotData!$CB$4)</f>
        <v>1.5414868060046469</v>
      </c>
      <c r="BA4" s="527">
        <f>IF(ISNUMBER(System!$C5),PlotData!X5+ Momente!$E$2*$AF$1*X4,PlotData!$CB$4)</f>
        <v>0.85795224318499352</v>
      </c>
      <c r="BB4" s="562">
        <f>IF(ISNUMBER(System!$C5),PlotData!Y5+ Momente!$E$2*$AF$1*Y4,PlotData!$CB$4)</f>
        <v>0</v>
      </c>
      <c r="BC4" s="602">
        <f>IF(ISNUMBER(System!$C5),PlotData!Y5, PlotData!CB$4)</f>
        <v>0</v>
      </c>
      <c r="BD4" s="527">
        <f>IF(ISNUMBER(System!$C5),PlotData!O5, PlotData!$CB$4)</f>
        <v>0</v>
      </c>
      <c r="BE4" s="562">
        <f>IF(ISNUMBER(System!$C5), AR4,PlotData!$CB$4)</f>
        <v>0.73072681540965922</v>
      </c>
      <c r="BG4" s="477" t="s">
        <v>121</v>
      </c>
      <c r="BH4" s="527">
        <f>BH5 * PlotM!$AX$1</f>
        <v>7.9533600290495858</v>
      </c>
      <c r="BI4" s="562"/>
    </row>
    <row r="5" spans="1:61" x14ac:dyDescent="0.25">
      <c r="A5" s="563">
        <v>3</v>
      </c>
      <c r="B5" s="561"/>
      <c r="C5" s="527"/>
      <c r="D5" s="527"/>
      <c r="E5" s="527"/>
      <c r="F5" s="527"/>
      <c r="G5" s="527"/>
      <c r="H5" s="527"/>
      <c r="I5" s="527"/>
      <c r="J5" s="527"/>
      <c r="K5" s="527"/>
      <c r="L5" s="562"/>
      <c r="N5" s="563">
        <v>3</v>
      </c>
      <c r="O5" s="561"/>
      <c r="P5" s="527"/>
      <c r="Q5" s="527"/>
      <c r="R5" s="527"/>
      <c r="S5" s="527"/>
      <c r="T5" s="527"/>
      <c r="U5" s="527"/>
      <c r="V5" s="527"/>
      <c r="W5" s="527"/>
      <c r="X5" s="527"/>
      <c r="Y5" s="562"/>
      <c r="AA5" s="564">
        <v>3</v>
      </c>
      <c r="AB5" s="561">
        <f>IF(ISNUMBER(System!$C6),PlotData!B6+Momente!$E$2* $AF$1*B5,PlotData!$CB$3)</f>
        <v>5</v>
      </c>
      <c r="AC5" s="527">
        <f>IF(ISNUMBER(System!$C6),PlotData!C6+ Momente!$E$2*$AF$1*C5,PlotData!$CB$3)</f>
        <v>5</v>
      </c>
      <c r="AD5" s="527">
        <f>IF(ISNUMBER(System!$C6),PlotData!D6+ Momente!$E$2*$AF$1*D5,PlotData!$CB$3)</f>
        <v>5</v>
      </c>
      <c r="AE5" s="527">
        <f>IF(ISNUMBER(System!$C6),PlotData!E6+Momente!$E$2* $AF$1*E5,PlotData!$CB$3)</f>
        <v>5</v>
      </c>
      <c r="AF5" s="527">
        <f>IF(ISNUMBER(System!$C6),PlotData!F6+Momente!$E$2* $AF$1*F5,PlotData!$CB$3)</f>
        <v>5</v>
      </c>
      <c r="AG5" s="527">
        <f>IF(ISNUMBER(System!$C6),PlotData!G6+ Momente!$E$2*$AF$1*G5,PlotData!$CB$3)</f>
        <v>5</v>
      </c>
      <c r="AH5" s="527">
        <f>IF(ISNUMBER(System!$C6),PlotData!H6+ Momente!$E$2*$AF$1*H5,PlotData!$CB$3)</f>
        <v>5</v>
      </c>
      <c r="AI5" s="527">
        <f>IF(ISNUMBER(System!$C6),PlotData!I6+ Momente!$E$2*$AF$1*I5,PlotData!$CB$3)</f>
        <v>5</v>
      </c>
      <c r="AJ5" s="527">
        <f>IF(ISNUMBER(System!$C6),PlotData!J6+ Momente!$E$2*$AF$1*J5,PlotData!$CB$3)</f>
        <v>5</v>
      </c>
      <c r="AK5" s="527">
        <f>IF(ISNUMBER(System!$C6),PlotData!K6+ Momente!$E$2*$AF$1*K5,PlotData!$CB$3)</f>
        <v>5</v>
      </c>
      <c r="AL5" s="562">
        <f>IF(ISNUMBER(System!$C6),PlotData!L6+Momente!$E$2* $AF$1*L5,PlotData!$CB$3)</f>
        <v>5</v>
      </c>
      <c r="AM5" s="561">
        <f>IF(ISNUMBER(System!$C6),PlotData!L6,PlotData!$CB$3)</f>
        <v>5</v>
      </c>
      <c r="AN5" s="527">
        <f>IF(ISNUMBER(System!$C6),PlotData!B6,PlotData!$CB$3)</f>
        <v>5</v>
      </c>
      <c r="AO5" s="444">
        <f>IF(ISNUMBER(System!$C6),AB5,PlotData!$CB$3)</f>
        <v>5</v>
      </c>
      <c r="AQ5" s="564">
        <v>3</v>
      </c>
      <c r="AR5" s="561">
        <f>IF(ISNUMBER(System!$C6),PlotData!O6+ Momente!$E$2*$AF$1*O5,PlotData!$CB$4)</f>
        <v>5</v>
      </c>
      <c r="AS5" s="527">
        <f>IF(ISNUMBER(System!$C6),PlotData!P6+Momente!$E$2* $AF$1*P5,PlotData!$CB$4)</f>
        <v>5</v>
      </c>
      <c r="AT5" s="527">
        <f>IF(ISNUMBER(System!$C6),PlotData!Q6+ Momente!$E$2*$AF$1*Q5,PlotData!$CB$4)</f>
        <v>5</v>
      </c>
      <c r="AU5" s="527">
        <f>IF(ISNUMBER(System!$C6),PlotData!R6+Momente!$E$2* $AF$1*R5,PlotData!$CB$4)</f>
        <v>5</v>
      </c>
      <c r="AV5" s="527">
        <f>IF(ISNUMBER(System!$C6),PlotData!S6+ Momente!$E$2*$AF$1*S5,PlotData!$CB$4)</f>
        <v>5</v>
      </c>
      <c r="AW5" s="527">
        <f>IF(ISNUMBER(System!$C6),PlotData!T6+ Momente!$E$2*$AF$1*T5,PlotData!$CB$4)</f>
        <v>5</v>
      </c>
      <c r="AX5" s="527">
        <f>IF(ISNUMBER(System!$C6),PlotData!U6+ Momente!$E$2*$AF$1*U5,PlotData!$CB$4)</f>
        <v>5</v>
      </c>
      <c r="AY5" s="527">
        <f>IF(ISNUMBER(System!$C6),PlotData!V6+ Momente!$E$2*$AF$1*V5,PlotData!$CB$4)</f>
        <v>5</v>
      </c>
      <c r="AZ5" s="527">
        <f>IF(ISNUMBER(System!$C6),PlotData!W6+ Momente!$E$2*$AF$1*W5,PlotData!$CB$4)</f>
        <v>5</v>
      </c>
      <c r="BA5" s="527">
        <f>IF(ISNUMBER(System!$C6),PlotData!X6+ Momente!$E$2*$AF$1*X5,PlotData!$CB$4)</f>
        <v>5</v>
      </c>
      <c r="BB5" s="562">
        <f>IF(ISNUMBER(System!$C6),PlotData!Y6+ Momente!$E$2*$AF$1*Y5,PlotData!$CB$4)</f>
        <v>5</v>
      </c>
      <c r="BC5" s="602">
        <f>IF(ISNUMBER(System!$C6),PlotData!Y6, PlotData!CB$4)</f>
        <v>5</v>
      </c>
      <c r="BD5" s="527">
        <f>IF(ISNUMBER(System!$C6),PlotData!O6, PlotData!$CB$4)</f>
        <v>5</v>
      </c>
      <c r="BE5" s="562">
        <f>IF(ISNUMBER(System!$C6), AR5,PlotData!$CB$4)</f>
        <v>5</v>
      </c>
      <c r="BG5" s="477" t="s">
        <v>166</v>
      </c>
      <c r="BH5" s="527">
        <f>1/Momente!$G$2</f>
        <v>1</v>
      </c>
      <c r="BI5" s="562"/>
    </row>
    <row r="6" spans="1:61" x14ac:dyDescent="0.25">
      <c r="A6" s="563">
        <v>4</v>
      </c>
      <c r="B6" s="561"/>
      <c r="C6" s="527"/>
      <c r="D6" s="527"/>
      <c r="E6" s="527"/>
      <c r="F6" s="527"/>
      <c r="G6" s="527"/>
      <c r="H6" s="527"/>
      <c r="I6" s="527"/>
      <c r="J6" s="527"/>
      <c r="K6" s="527"/>
      <c r="L6" s="562"/>
      <c r="N6" s="563">
        <v>4</v>
      </c>
      <c r="O6" s="561"/>
      <c r="P6" s="527"/>
      <c r="Q6" s="527"/>
      <c r="R6" s="527"/>
      <c r="S6" s="527"/>
      <c r="T6" s="527"/>
      <c r="U6" s="527"/>
      <c r="V6" s="527"/>
      <c r="W6" s="527"/>
      <c r="X6" s="527"/>
      <c r="Y6" s="562"/>
      <c r="AA6" s="564">
        <v>4</v>
      </c>
      <c r="AB6" s="561">
        <f>IF(ISNUMBER(System!$C7),PlotData!B7+Momente!$E$2* $AF$1*B6,PlotData!$CB$3)</f>
        <v>5</v>
      </c>
      <c r="AC6" s="527">
        <f>IF(ISNUMBER(System!$C7),PlotData!C7+ Momente!$E$2*$AF$1*C6,PlotData!$CB$3)</f>
        <v>5</v>
      </c>
      <c r="AD6" s="527">
        <f>IF(ISNUMBER(System!$C7),PlotData!D7+ Momente!$E$2*$AF$1*D6,PlotData!$CB$3)</f>
        <v>5</v>
      </c>
      <c r="AE6" s="527">
        <f>IF(ISNUMBER(System!$C7),PlotData!E7+Momente!$E$2* $AF$1*E6,PlotData!$CB$3)</f>
        <v>5</v>
      </c>
      <c r="AF6" s="527">
        <f>IF(ISNUMBER(System!$C7),PlotData!F7+Momente!$E$2* $AF$1*F6,PlotData!$CB$3)</f>
        <v>5</v>
      </c>
      <c r="AG6" s="527">
        <f>IF(ISNUMBER(System!$C7),PlotData!G7+ Momente!$E$2*$AF$1*G6,PlotData!$CB$3)</f>
        <v>5</v>
      </c>
      <c r="AH6" s="527">
        <f>IF(ISNUMBER(System!$C7),PlotData!H7+ Momente!$E$2*$AF$1*H6,PlotData!$CB$3)</f>
        <v>5</v>
      </c>
      <c r="AI6" s="527">
        <f>IF(ISNUMBER(System!$C7),PlotData!I7+ Momente!$E$2*$AF$1*I6,PlotData!$CB$3)</f>
        <v>5</v>
      </c>
      <c r="AJ6" s="527">
        <f>IF(ISNUMBER(System!$C7),PlotData!J7+ Momente!$E$2*$AF$1*J6,PlotData!$CB$3)</f>
        <v>5</v>
      </c>
      <c r="AK6" s="527">
        <f>IF(ISNUMBER(System!$C7),PlotData!K7+ Momente!$E$2*$AF$1*K6,PlotData!$CB$3)</f>
        <v>5</v>
      </c>
      <c r="AL6" s="562">
        <f>IF(ISNUMBER(System!$C7),PlotData!L7+Momente!$E$2* $AF$1*L6,PlotData!$CB$3)</f>
        <v>5</v>
      </c>
      <c r="AM6" s="561">
        <f>IF(ISNUMBER(System!$C7),PlotData!L7,PlotData!$CB$3)</f>
        <v>5</v>
      </c>
      <c r="AN6" s="527">
        <f>IF(ISNUMBER(System!$C7),PlotData!B7,PlotData!$CB$3)</f>
        <v>5</v>
      </c>
      <c r="AO6" s="444">
        <f>IF(ISNUMBER(System!$C7),AB6,PlotData!$CB$3)</f>
        <v>5</v>
      </c>
      <c r="AQ6" s="564">
        <v>4</v>
      </c>
      <c r="AR6" s="561">
        <f>IF(ISNUMBER(System!$C7),PlotData!O7+ Momente!$E$2*$AF$1*O6,PlotData!$CB$4)</f>
        <v>5</v>
      </c>
      <c r="AS6" s="527">
        <f>IF(ISNUMBER(System!$C7),PlotData!P7+Momente!$E$2* $AF$1*P6,PlotData!$CB$4)</f>
        <v>5</v>
      </c>
      <c r="AT6" s="527">
        <f>IF(ISNUMBER(System!$C7),PlotData!Q7+ Momente!$E$2*$AF$1*Q6,PlotData!$CB$4)</f>
        <v>5</v>
      </c>
      <c r="AU6" s="527">
        <f>IF(ISNUMBER(System!$C7),PlotData!R7+Momente!$E$2* $AF$1*R6,PlotData!$CB$4)</f>
        <v>5</v>
      </c>
      <c r="AV6" s="527">
        <f>IF(ISNUMBER(System!$C7),PlotData!S7+ Momente!$E$2*$AF$1*S6,PlotData!$CB$4)</f>
        <v>5</v>
      </c>
      <c r="AW6" s="527">
        <f>IF(ISNUMBER(System!$C7),PlotData!T7+ Momente!$E$2*$AF$1*T6,PlotData!$CB$4)</f>
        <v>5</v>
      </c>
      <c r="AX6" s="527">
        <f>IF(ISNUMBER(System!$C7),PlotData!U7+ Momente!$E$2*$AF$1*U6,PlotData!$CB$4)</f>
        <v>5</v>
      </c>
      <c r="AY6" s="527">
        <f>IF(ISNUMBER(System!$C7),PlotData!V7+ Momente!$E$2*$AF$1*V6,PlotData!$CB$4)</f>
        <v>5</v>
      </c>
      <c r="AZ6" s="527">
        <f>IF(ISNUMBER(System!$C7),PlotData!W7+ Momente!$E$2*$AF$1*W6,PlotData!$CB$4)</f>
        <v>5</v>
      </c>
      <c r="BA6" s="527">
        <f>IF(ISNUMBER(System!$C7),PlotData!X7+ Momente!$E$2*$AF$1*X6,PlotData!$CB$4)</f>
        <v>5</v>
      </c>
      <c r="BB6" s="562">
        <f>IF(ISNUMBER(System!$C7),PlotData!Y7+ Momente!$E$2*$AF$1*Y6,PlotData!$CB$4)</f>
        <v>5</v>
      </c>
      <c r="BC6" s="602">
        <f>IF(ISNUMBER(System!$C7),PlotData!Y7, PlotData!CB$4)</f>
        <v>5</v>
      </c>
      <c r="BD6" s="527">
        <f>IF(ISNUMBER(System!$C7),PlotData!O7, PlotData!$CB$4)</f>
        <v>5</v>
      </c>
      <c r="BE6" s="562">
        <f>IF(ISNUMBER(System!$C7), AR6,PlotData!$CB$4)</f>
        <v>5</v>
      </c>
      <c r="BG6" s="477" t="s">
        <v>167</v>
      </c>
      <c r="BH6" s="527">
        <f>BH2-BH4</f>
        <v>-4.1384983259418737</v>
      </c>
      <c r="BI6" s="562">
        <f>BH3+BH4</f>
        <v>12.953360029049586</v>
      </c>
    </row>
    <row r="7" spans="1:61" x14ac:dyDescent="0.25">
      <c r="A7" s="563">
        <v>5</v>
      </c>
      <c r="B7" s="561"/>
      <c r="C7" s="527"/>
      <c r="D7" s="527"/>
      <c r="E7" s="527"/>
      <c r="F7" s="527"/>
      <c r="G7" s="527"/>
      <c r="H7" s="527"/>
      <c r="I7" s="527"/>
      <c r="J7" s="527"/>
      <c r="K7" s="527"/>
      <c r="L7" s="562"/>
      <c r="N7" s="563">
        <v>5</v>
      </c>
      <c r="O7" s="561"/>
      <c r="P7" s="527"/>
      <c r="Q7" s="527"/>
      <c r="R7" s="527"/>
      <c r="S7" s="527"/>
      <c r="T7" s="527"/>
      <c r="U7" s="527"/>
      <c r="V7" s="527"/>
      <c r="W7" s="527"/>
      <c r="X7" s="527"/>
      <c r="Y7" s="562"/>
      <c r="AA7" s="564">
        <v>5</v>
      </c>
      <c r="AB7" s="561">
        <f>IF(ISNUMBER(System!$C8),PlotData!B8+Momente!$E$2* $AF$1*B7,PlotData!$CB$3)</f>
        <v>5</v>
      </c>
      <c r="AC7" s="527">
        <f>IF(ISNUMBER(System!$C8),PlotData!C8+ Momente!$E$2*$AF$1*C7,PlotData!$CB$3)</f>
        <v>5</v>
      </c>
      <c r="AD7" s="527">
        <f>IF(ISNUMBER(System!$C8),PlotData!D8+ Momente!$E$2*$AF$1*D7,PlotData!$CB$3)</f>
        <v>5</v>
      </c>
      <c r="AE7" s="527">
        <f>IF(ISNUMBER(System!$C8),PlotData!E8+Momente!$E$2* $AF$1*E7,PlotData!$CB$3)</f>
        <v>5</v>
      </c>
      <c r="AF7" s="527">
        <f>IF(ISNUMBER(System!$C8),PlotData!F8+Momente!$E$2* $AF$1*F7,PlotData!$CB$3)</f>
        <v>5</v>
      </c>
      <c r="AG7" s="527">
        <f>IF(ISNUMBER(System!$C8),PlotData!G8+ Momente!$E$2*$AF$1*G7,PlotData!$CB$3)</f>
        <v>5</v>
      </c>
      <c r="AH7" s="527">
        <f>IF(ISNUMBER(System!$C8),PlotData!H8+ Momente!$E$2*$AF$1*H7,PlotData!$CB$3)</f>
        <v>5</v>
      </c>
      <c r="AI7" s="527">
        <f>IF(ISNUMBER(System!$C8),PlotData!I8+ Momente!$E$2*$AF$1*I7,PlotData!$CB$3)</f>
        <v>5</v>
      </c>
      <c r="AJ7" s="527">
        <f>IF(ISNUMBER(System!$C8),PlotData!J8+ Momente!$E$2*$AF$1*J7,PlotData!$CB$3)</f>
        <v>5</v>
      </c>
      <c r="AK7" s="527">
        <f>IF(ISNUMBER(System!$C8),PlotData!K8+ Momente!$E$2*$AF$1*K7,PlotData!$CB$3)</f>
        <v>5</v>
      </c>
      <c r="AL7" s="562">
        <f>IF(ISNUMBER(System!$C8),PlotData!L8+Momente!$E$2* $AF$1*L7,PlotData!$CB$3)</f>
        <v>5</v>
      </c>
      <c r="AM7" s="561">
        <f>IF(ISNUMBER(System!$C8),PlotData!L8,PlotData!$CB$3)</f>
        <v>5</v>
      </c>
      <c r="AN7" s="527">
        <f>IF(ISNUMBER(System!$C8),PlotData!B8,PlotData!$CB$3)</f>
        <v>5</v>
      </c>
      <c r="AO7" s="444">
        <f>IF(ISNUMBER(System!$C8),AB7,PlotData!$CB$3)</f>
        <v>5</v>
      </c>
      <c r="AQ7" s="564">
        <v>5</v>
      </c>
      <c r="AR7" s="561">
        <f>IF(ISNUMBER(System!$C8),PlotData!O8+ Momente!$E$2*$AF$1*O7,PlotData!$CB$4)</f>
        <v>5</v>
      </c>
      <c r="AS7" s="527">
        <f>IF(ISNUMBER(System!$C8),PlotData!P8+Momente!$E$2* $AF$1*P7,PlotData!$CB$4)</f>
        <v>5</v>
      </c>
      <c r="AT7" s="527">
        <f>IF(ISNUMBER(System!$C8),PlotData!Q8+ Momente!$E$2*$AF$1*Q7,PlotData!$CB$4)</f>
        <v>5</v>
      </c>
      <c r="AU7" s="527">
        <f>IF(ISNUMBER(System!$C8),PlotData!R8+Momente!$E$2* $AF$1*R7,PlotData!$CB$4)</f>
        <v>5</v>
      </c>
      <c r="AV7" s="527">
        <f>IF(ISNUMBER(System!$C8),PlotData!S8+ Momente!$E$2*$AF$1*S7,PlotData!$CB$4)</f>
        <v>5</v>
      </c>
      <c r="AW7" s="527">
        <f>IF(ISNUMBER(System!$C8),PlotData!T8+ Momente!$E$2*$AF$1*T7,PlotData!$CB$4)</f>
        <v>5</v>
      </c>
      <c r="AX7" s="527">
        <f>IF(ISNUMBER(System!$C8),PlotData!U8+ Momente!$E$2*$AF$1*U7,PlotData!$CB$4)</f>
        <v>5</v>
      </c>
      <c r="AY7" s="527">
        <f>IF(ISNUMBER(System!$C8),PlotData!V8+ Momente!$E$2*$AF$1*V7,PlotData!$CB$4)</f>
        <v>5</v>
      </c>
      <c r="AZ7" s="527">
        <f>IF(ISNUMBER(System!$C8),PlotData!W8+ Momente!$E$2*$AF$1*W7,PlotData!$CB$4)</f>
        <v>5</v>
      </c>
      <c r="BA7" s="527">
        <f>IF(ISNUMBER(System!$C8),PlotData!X8+ Momente!$E$2*$AF$1*X7,PlotData!$CB$4)</f>
        <v>5</v>
      </c>
      <c r="BB7" s="562">
        <f>IF(ISNUMBER(System!$C8),PlotData!Y8+ Momente!$E$2*$AF$1*Y7,PlotData!$CB$4)</f>
        <v>5</v>
      </c>
      <c r="BC7" s="602">
        <f>IF(ISNUMBER(System!$C8),PlotData!Y8, PlotData!CB$4)</f>
        <v>5</v>
      </c>
      <c r="BD7" s="527">
        <f>IF(ISNUMBER(System!$C8),PlotData!O8, PlotData!$CB$4)</f>
        <v>5</v>
      </c>
      <c r="BE7" s="562">
        <f>IF(ISNUMBER(System!$C8), AR7,PlotData!$CB$4)</f>
        <v>5</v>
      </c>
      <c r="BG7" s="477" t="s">
        <v>168</v>
      </c>
      <c r="BH7" s="527">
        <f>BH2+BH4</f>
        <v>11.768221732157297</v>
      </c>
      <c r="BI7" s="562">
        <f>BH3+BH4</f>
        <v>12.953360029049586</v>
      </c>
    </row>
    <row r="8" spans="1:61" x14ac:dyDescent="0.25">
      <c r="A8" s="563">
        <v>6</v>
      </c>
      <c r="B8" s="561"/>
      <c r="C8" s="527"/>
      <c r="D8" s="527"/>
      <c r="E8" s="527"/>
      <c r="F8" s="527"/>
      <c r="G8" s="527"/>
      <c r="H8" s="527"/>
      <c r="I8" s="527"/>
      <c r="J8" s="527"/>
      <c r="K8" s="527"/>
      <c r="L8" s="562"/>
      <c r="N8" s="563">
        <v>6</v>
      </c>
      <c r="O8" s="561"/>
      <c r="P8" s="527"/>
      <c r="Q8" s="527"/>
      <c r="R8" s="527"/>
      <c r="S8" s="527"/>
      <c r="T8" s="527"/>
      <c r="U8" s="527"/>
      <c r="V8" s="527"/>
      <c r="W8" s="527"/>
      <c r="X8" s="527"/>
      <c r="Y8" s="562"/>
      <c r="AA8" s="564">
        <v>6</v>
      </c>
      <c r="AB8" s="561">
        <f>IF(ISNUMBER(System!$C9),PlotData!B9+Momente!$E$2* $AF$1*B8,PlotData!$CB$3)</f>
        <v>5</v>
      </c>
      <c r="AC8" s="527">
        <f>IF(ISNUMBER(System!$C9),PlotData!C9+ Momente!$E$2*$AF$1*C8,PlotData!$CB$3)</f>
        <v>5</v>
      </c>
      <c r="AD8" s="527">
        <f>IF(ISNUMBER(System!$C9),PlotData!D9+ Momente!$E$2*$AF$1*D8,PlotData!$CB$3)</f>
        <v>5</v>
      </c>
      <c r="AE8" s="527">
        <f>IF(ISNUMBER(System!$C9),PlotData!E9+Momente!$E$2* $AF$1*E8,PlotData!$CB$3)</f>
        <v>5</v>
      </c>
      <c r="AF8" s="527">
        <f>IF(ISNUMBER(System!$C9),PlotData!F9+Momente!$E$2* $AF$1*F8,PlotData!$CB$3)</f>
        <v>5</v>
      </c>
      <c r="AG8" s="527">
        <f>IF(ISNUMBER(System!$C9),PlotData!G9+ Momente!$E$2*$AF$1*G8,PlotData!$CB$3)</f>
        <v>5</v>
      </c>
      <c r="AH8" s="527">
        <f>IF(ISNUMBER(System!$C9),PlotData!H9+ Momente!$E$2*$AF$1*H8,PlotData!$CB$3)</f>
        <v>5</v>
      </c>
      <c r="AI8" s="527">
        <f>IF(ISNUMBER(System!$C9),PlotData!I9+ Momente!$E$2*$AF$1*I8,PlotData!$CB$3)</f>
        <v>5</v>
      </c>
      <c r="AJ8" s="527">
        <f>IF(ISNUMBER(System!$C9),PlotData!J9+ Momente!$E$2*$AF$1*J8,PlotData!$CB$3)</f>
        <v>5</v>
      </c>
      <c r="AK8" s="527">
        <f>IF(ISNUMBER(System!$C9),PlotData!K9+ Momente!$E$2*$AF$1*K8,PlotData!$CB$3)</f>
        <v>5</v>
      </c>
      <c r="AL8" s="562">
        <f>IF(ISNUMBER(System!$C9),PlotData!L9+Momente!$E$2* $AF$1*L8,PlotData!$CB$3)</f>
        <v>5</v>
      </c>
      <c r="AM8" s="561">
        <f>IF(ISNUMBER(System!$C9),PlotData!L9,PlotData!$CB$3)</f>
        <v>5</v>
      </c>
      <c r="AN8" s="527">
        <f>IF(ISNUMBER(System!$C9),PlotData!B9,PlotData!$CB$3)</f>
        <v>5</v>
      </c>
      <c r="AO8" s="444">
        <f>IF(ISNUMBER(System!$C9),AB8,PlotData!$CB$3)</f>
        <v>5</v>
      </c>
      <c r="AQ8" s="564">
        <v>6</v>
      </c>
      <c r="AR8" s="561">
        <f>IF(ISNUMBER(System!$C9),PlotData!O9+ Momente!$E$2*$AF$1*O8,PlotData!$CB$4)</f>
        <v>5</v>
      </c>
      <c r="AS8" s="527">
        <f>IF(ISNUMBER(System!$C9),PlotData!P9+Momente!$E$2* $AF$1*P8,PlotData!$CB$4)</f>
        <v>5</v>
      </c>
      <c r="AT8" s="527">
        <f>IF(ISNUMBER(System!$C9),PlotData!Q9+ Momente!$E$2*$AF$1*Q8,PlotData!$CB$4)</f>
        <v>5</v>
      </c>
      <c r="AU8" s="527">
        <f>IF(ISNUMBER(System!$C9),PlotData!R9+Momente!$E$2* $AF$1*R8,PlotData!$CB$4)</f>
        <v>5</v>
      </c>
      <c r="AV8" s="527">
        <f>IF(ISNUMBER(System!$C9),PlotData!S9+ Momente!$E$2*$AF$1*S8,PlotData!$CB$4)</f>
        <v>5</v>
      </c>
      <c r="AW8" s="527">
        <f>IF(ISNUMBER(System!$C9),PlotData!T9+ Momente!$E$2*$AF$1*T8,PlotData!$CB$4)</f>
        <v>5</v>
      </c>
      <c r="AX8" s="527">
        <f>IF(ISNUMBER(System!$C9),PlotData!U9+ Momente!$E$2*$AF$1*U8,PlotData!$CB$4)</f>
        <v>5</v>
      </c>
      <c r="AY8" s="527">
        <f>IF(ISNUMBER(System!$C9),PlotData!V9+ Momente!$E$2*$AF$1*V8,PlotData!$CB$4)</f>
        <v>5</v>
      </c>
      <c r="AZ8" s="527">
        <f>IF(ISNUMBER(System!$C9),PlotData!W9+ Momente!$E$2*$AF$1*W8,PlotData!$CB$4)</f>
        <v>5</v>
      </c>
      <c r="BA8" s="527">
        <f>IF(ISNUMBER(System!$C9),PlotData!X9+ Momente!$E$2*$AF$1*X8,PlotData!$CB$4)</f>
        <v>5</v>
      </c>
      <c r="BB8" s="562">
        <f>IF(ISNUMBER(System!$C9),PlotData!Y9+ Momente!$E$2*$AF$1*Y8,PlotData!$CB$4)</f>
        <v>5</v>
      </c>
      <c r="BC8" s="602">
        <f>IF(ISNUMBER(System!$C9),PlotData!Y9, PlotData!CB$4)</f>
        <v>5</v>
      </c>
      <c r="BD8" s="527">
        <f>IF(ISNUMBER(System!$C9),PlotData!O9, PlotData!$CB$4)</f>
        <v>5</v>
      </c>
      <c r="BE8" s="562">
        <f>IF(ISNUMBER(System!$C9), AR8,PlotData!$CB$4)</f>
        <v>5</v>
      </c>
      <c r="BG8" s="477" t="s">
        <v>169</v>
      </c>
      <c r="BH8" s="527">
        <f>BH7</f>
        <v>11.768221732157297</v>
      </c>
      <c r="BI8" s="562">
        <f>BH3-BH4</f>
        <v>-2.9533600290495858</v>
      </c>
    </row>
    <row r="9" spans="1:61" ht="13" thickBot="1" x14ac:dyDescent="0.3">
      <c r="A9" s="563">
        <v>7</v>
      </c>
      <c r="B9" s="561"/>
      <c r="C9" s="527"/>
      <c r="D9" s="527"/>
      <c r="E9" s="527"/>
      <c r="F9" s="527"/>
      <c r="G9" s="527"/>
      <c r="H9" s="527"/>
      <c r="I9" s="527"/>
      <c r="J9" s="527"/>
      <c r="K9" s="527"/>
      <c r="L9" s="562"/>
      <c r="N9" s="563">
        <v>7</v>
      </c>
      <c r="O9" s="561"/>
      <c r="P9" s="527"/>
      <c r="Q9" s="527"/>
      <c r="R9" s="527"/>
      <c r="S9" s="527"/>
      <c r="T9" s="527"/>
      <c r="U9" s="527"/>
      <c r="V9" s="527"/>
      <c r="W9" s="527"/>
      <c r="X9" s="527"/>
      <c r="Y9" s="562"/>
      <c r="AA9" s="564">
        <v>7</v>
      </c>
      <c r="AB9" s="561">
        <f>IF(ISNUMBER(System!$C10),PlotData!B10+Momente!$E$2* $AF$1*B9,PlotData!$CB$3)</f>
        <v>5</v>
      </c>
      <c r="AC9" s="527">
        <f>IF(ISNUMBER(System!$C10),PlotData!C10+ Momente!$E$2*$AF$1*C9,PlotData!$CB$3)</f>
        <v>5</v>
      </c>
      <c r="AD9" s="527">
        <f>IF(ISNUMBER(System!$C10),PlotData!D10+ Momente!$E$2*$AF$1*D9,PlotData!$CB$3)</f>
        <v>5</v>
      </c>
      <c r="AE9" s="527">
        <f>IF(ISNUMBER(System!$C10),PlotData!E10+Momente!$E$2* $AF$1*E9,PlotData!$CB$3)</f>
        <v>5</v>
      </c>
      <c r="AF9" s="527">
        <f>IF(ISNUMBER(System!$C10),PlotData!F10+Momente!$E$2* $AF$1*F9,PlotData!$CB$3)</f>
        <v>5</v>
      </c>
      <c r="AG9" s="527">
        <f>IF(ISNUMBER(System!$C10),PlotData!G10+ Momente!$E$2*$AF$1*G9,PlotData!$CB$3)</f>
        <v>5</v>
      </c>
      <c r="AH9" s="527">
        <f>IF(ISNUMBER(System!$C10),PlotData!H10+ Momente!$E$2*$AF$1*H9,PlotData!$CB$3)</f>
        <v>5</v>
      </c>
      <c r="AI9" s="527">
        <f>IF(ISNUMBER(System!$C10),PlotData!I10+ Momente!$E$2*$AF$1*I9,PlotData!$CB$3)</f>
        <v>5</v>
      </c>
      <c r="AJ9" s="527">
        <f>IF(ISNUMBER(System!$C10),PlotData!J10+ Momente!$E$2*$AF$1*J9,PlotData!$CB$3)</f>
        <v>5</v>
      </c>
      <c r="AK9" s="527">
        <f>IF(ISNUMBER(System!$C10),PlotData!K10+ Momente!$E$2*$AF$1*K9,PlotData!$CB$3)</f>
        <v>5</v>
      </c>
      <c r="AL9" s="562">
        <f>IF(ISNUMBER(System!$C10),PlotData!L10+Momente!$E$2* $AF$1*L9,PlotData!$CB$3)</f>
        <v>5</v>
      </c>
      <c r="AM9" s="561">
        <f>IF(ISNUMBER(System!$C10),PlotData!L10,PlotData!$CB$3)</f>
        <v>5</v>
      </c>
      <c r="AN9" s="527">
        <f>IF(ISNUMBER(System!$C10),PlotData!B10,PlotData!$CB$3)</f>
        <v>5</v>
      </c>
      <c r="AO9" s="444">
        <f>IF(ISNUMBER(System!$C10),AB9,PlotData!$CB$3)</f>
        <v>5</v>
      </c>
      <c r="AQ9" s="564">
        <v>7</v>
      </c>
      <c r="AR9" s="561">
        <f>IF(ISNUMBER(System!$C10),PlotData!O10+ Momente!$E$2*$AF$1*O9,PlotData!$CB$4)</f>
        <v>5</v>
      </c>
      <c r="AS9" s="527">
        <f>IF(ISNUMBER(System!$C10),PlotData!P10+Momente!$E$2* $AF$1*P9,PlotData!$CB$4)</f>
        <v>5</v>
      </c>
      <c r="AT9" s="527">
        <f>IF(ISNUMBER(System!$C10),PlotData!Q10+ Momente!$E$2*$AF$1*Q9,PlotData!$CB$4)</f>
        <v>5</v>
      </c>
      <c r="AU9" s="527">
        <f>IF(ISNUMBER(System!$C10),PlotData!R10+Momente!$E$2* $AF$1*R9,PlotData!$CB$4)</f>
        <v>5</v>
      </c>
      <c r="AV9" s="527">
        <f>IF(ISNUMBER(System!$C10),PlotData!S10+ Momente!$E$2*$AF$1*S9,PlotData!$CB$4)</f>
        <v>5</v>
      </c>
      <c r="AW9" s="527">
        <f>IF(ISNUMBER(System!$C10),PlotData!T10+ Momente!$E$2*$AF$1*T9,PlotData!$CB$4)</f>
        <v>5</v>
      </c>
      <c r="AX9" s="527">
        <f>IF(ISNUMBER(System!$C10),PlotData!U10+ Momente!$E$2*$AF$1*U9,PlotData!$CB$4)</f>
        <v>5</v>
      </c>
      <c r="AY9" s="527">
        <f>IF(ISNUMBER(System!$C10),PlotData!V10+ Momente!$E$2*$AF$1*V9,PlotData!$CB$4)</f>
        <v>5</v>
      </c>
      <c r="AZ9" s="527">
        <f>IF(ISNUMBER(System!$C10),PlotData!W10+ Momente!$E$2*$AF$1*W9,PlotData!$CB$4)</f>
        <v>5</v>
      </c>
      <c r="BA9" s="527">
        <f>IF(ISNUMBER(System!$C10),PlotData!X10+ Momente!$E$2*$AF$1*X9,PlotData!$CB$4)</f>
        <v>5</v>
      </c>
      <c r="BB9" s="562">
        <f>IF(ISNUMBER(System!$C10),PlotData!Y10+ Momente!$E$2*$AF$1*Y9,PlotData!$CB$4)</f>
        <v>5</v>
      </c>
      <c r="BC9" s="602">
        <f>IF(ISNUMBER(System!$C10),PlotData!Y10, PlotData!CB$4)</f>
        <v>5</v>
      </c>
      <c r="BD9" s="527">
        <f>IF(ISNUMBER(System!$C10),PlotData!O10, PlotData!$CB$4)</f>
        <v>5</v>
      </c>
      <c r="BE9" s="562">
        <f>IF(ISNUMBER(System!$C10), AR9,PlotData!$CB$4)</f>
        <v>5</v>
      </c>
      <c r="BG9" s="478" t="s">
        <v>170</v>
      </c>
      <c r="BH9" s="500">
        <f>BH6</f>
        <v>-4.1384983259418737</v>
      </c>
      <c r="BI9" s="501">
        <f>BI8</f>
        <v>-2.9533600290495858</v>
      </c>
    </row>
    <row r="10" spans="1:61" x14ac:dyDescent="0.25">
      <c r="A10" s="563">
        <v>8</v>
      </c>
      <c r="B10" s="561"/>
      <c r="C10" s="527"/>
      <c r="D10" s="527"/>
      <c r="E10" s="527"/>
      <c r="F10" s="527"/>
      <c r="G10" s="527"/>
      <c r="H10" s="527"/>
      <c r="I10" s="527"/>
      <c r="J10" s="527"/>
      <c r="K10" s="527"/>
      <c r="L10" s="562"/>
      <c r="N10" s="563">
        <v>8</v>
      </c>
      <c r="O10" s="561"/>
      <c r="P10" s="527"/>
      <c r="Q10" s="527"/>
      <c r="R10" s="527"/>
      <c r="S10" s="527"/>
      <c r="T10" s="527"/>
      <c r="U10" s="527"/>
      <c r="V10" s="527"/>
      <c r="W10" s="527"/>
      <c r="X10" s="527"/>
      <c r="Y10" s="562"/>
      <c r="AA10" s="564">
        <v>8</v>
      </c>
      <c r="AB10" s="561">
        <f>IF(ISNUMBER(System!$C11),PlotData!B11+Momente!$E$2* $AF$1*B10,PlotData!$CB$3)</f>
        <v>5</v>
      </c>
      <c r="AC10" s="527">
        <f>IF(ISNUMBER(System!$C11),PlotData!C11+ Momente!$E$2*$AF$1*C10,PlotData!$CB$3)</f>
        <v>5</v>
      </c>
      <c r="AD10" s="527">
        <f>IF(ISNUMBER(System!$C11),PlotData!D11+ Momente!$E$2*$AF$1*D10,PlotData!$CB$3)</f>
        <v>5</v>
      </c>
      <c r="AE10" s="527">
        <f>IF(ISNUMBER(System!$C11),PlotData!E11+Momente!$E$2* $AF$1*E10,PlotData!$CB$3)</f>
        <v>5</v>
      </c>
      <c r="AF10" s="527">
        <f>IF(ISNUMBER(System!$C11),PlotData!F11+Momente!$E$2* $AF$1*F10,PlotData!$CB$3)</f>
        <v>5</v>
      </c>
      <c r="AG10" s="527">
        <f>IF(ISNUMBER(System!$C11),PlotData!G11+ Momente!$E$2*$AF$1*G10,PlotData!$CB$3)</f>
        <v>5</v>
      </c>
      <c r="AH10" s="527">
        <f>IF(ISNUMBER(System!$C11),PlotData!H11+ Momente!$E$2*$AF$1*H10,PlotData!$CB$3)</f>
        <v>5</v>
      </c>
      <c r="AI10" s="527">
        <f>IF(ISNUMBER(System!$C11),PlotData!I11+ Momente!$E$2*$AF$1*I10,PlotData!$CB$3)</f>
        <v>5</v>
      </c>
      <c r="AJ10" s="527">
        <f>IF(ISNUMBER(System!$C11),PlotData!J11+ Momente!$E$2*$AF$1*J10,PlotData!$CB$3)</f>
        <v>5</v>
      </c>
      <c r="AK10" s="527">
        <f>IF(ISNUMBER(System!$C11),PlotData!K11+ Momente!$E$2*$AF$1*K10,PlotData!$CB$3)</f>
        <v>5</v>
      </c>
      <c r="AL10" s="562">
        <f>IF(ISNUMBER(System!$C11),PlotData!L11+Momente!$E$2* $AF$1*L10,PlotData!$CB$3)</f>
        <v>5</v>
      </c>
      <c r="AM10" s="561">
        <f>IF(ISNUMBER(System!$C11),PlotData!L11,PlotData!$CB$3)</f>
        <v>5</v>
      </c>
      <c r="AN10" s="527">
        <f>IF(ISNUMBER(System!$C11),PlotData!B11,PlotData!$CB$3)</f>
        <v>5</v>
      </c>
      <c r="AO10" s="444">
        <f>IF(ISNUMBER(System!$C11),AB10,PlotData!$CB$3)</f>
        <v>5</v>
      </c>
      <c r="AQ10" s="564">
        <v>8</v>
      </c>
      <c r="AR10" s="561">
        <f>IF(ISNUMBER(System!$C11),PlotData!O11+ Momente!$E$2*$AF$1*O10,PlotData!$CB$4)</f>
        <v>5</v>
      </c>
      <c r="AS10" s="527">
        <f>IF(ISNUMBER(System!$C11),PlotData!P11+Momente!$E$2* $AF$1*P10,PlotData!$CB$4)</f>
        <v>5</v>
      </c>
      <c r="AT10" s="527">
        <f>IF(ISNUMBER(System!$C11),PlotData!Q11+ Momente!$E$2*$AF$1*Q10,PlotData!$CB$4)</f>
        <v>5</v>
      </c>
      <c r="AU10" s="527">
        <f>IF(ISNUMBER(System!$C11),PlotData!R11+Momente!$E$2* $AF$1*R10,PlotData!$CB$4)</f>
        <v>5</v>
      </c>
      <c r="AV10" s="527">
        <f>IF(ISNUMBER(System!$C11),PlotData!S11+ Momente!$E$2*$AF$1*S10,PlotData!$CB$4)</f>
        <v>5</v>
      </c>
      <c r="AW10" s="527">
        <f>IF(ISNUMBER(System!$C11),PlotData!T11+ Momente!$E$2*$AF$1*T10,PlotData!$CB$4)</f>
        <v>5</v>
      </c>
      <c r="AX10" s="527">
        <f>IF(ISNUMBER(System!$C11),PlotData!U11+ Momente!$E$2*$AF$1*U10,PlotData!$CB$4)</f>
        <v>5</v>
      </c>
      <c r="AY10" s="527">
        <f>IF(ISNUMBER(System!$C11),PlotData!V11+ Momente!$E$2*$AF$1*V10,PlotData!$CB$4)</f>
        <v>5</v>
      </c>
      <c r="AZ10" s="527">
        <f>IF(ISNUMBER(System!$C11),PlotData!W11+ Momente!$E$2*$AF$1*W10,PlotData!$CB$4)</f>
        <v>5</v>
      </c>
      <c r="BA10" s="527">
        <f>IF(ISNUMBER(System!$C11),PlotData!X11+ Momente!$E$2*$AF$1*X10,PlotData!$CB$4)</f>
        <v>5</v>
      </c>
      <c r="BB10" s="562">
        <f>IF(ISNUMBER(System!$C11),PlotData!Y11+ Momente!$E$2*$AF$1*Y10,PlotData!$CB$4)</f>
        <v>5</v>
      </c>
      <c r="BC10" s="602">
        <f>IF(ISNUMBER(System!$C11),PlotData!Y11, PlotData!CB$4)</f>
        <v>5</v>
      </c>
      <c r="BD10" s="527">
        <f>IF(ISNUMBER(System!$C11),PlotData!O11, PlotData!$CB$4)</f>
        <v>5</v>
      </c>
      <c r="BE10" s="562">
        <f>IF(ISNUMBER(System!$C11), AR10,PlotData!$CB$4)</f>
        <v>5</v>
      </c>
    </row>
    <row r="11" spans="1:61" x14ac:dyDescent="0.25">
      <c r="A11" s="563">
        <v>9</v>
      </c>
      <c r="B11" s="561"/>
      <c r="C11" s="527"/>
      <c r="D11" s="527"/>
      <c r="E11" s="527"/>
      <c r="F11" s="527"/>
      <c r="G11" s="527"/>
      <c r="H11" s="527"/>
      <c r="I11" s="527"/>
      <c r="J11" s="527"/>
      <c r="K11" s="527"/>
      <c r="L11" s="562"/>
      <c r="N11" s="563">
        <v>9</v>
      </c>
      <c r="O11" s="561"/>
      <c r="P11" s="527"/>
      <c r="Q11" s="527"/>
      <c r="R11" s="527"/>
      <c r="S11" s="527"/>
      <c r="T11" s="527"/>
      <c r="U11" s="527"/>
      <c r="V11" s="527"/>
      <c r="W11" s="527"/>
      <c r="X11" s="527"/>
      <c r="Y11" s="562"/>
      <c r="AA11" s="564">
        <v>9</v>
      </c>
      <c r="AB11" s="561">
        <f>IF(ISNUMBER(System!$C12),PlotData!B12+Momente!$E$2* $AF$1*B11,PlotData!$CB$3)</f>
        <v>5</v>
      </c>
      <c r="AC11" s="527">
        <f>IF(ISNUMBER(System!$C12),PlotData!C12+ Momente!$E$2*$AF$1*C11,PlotData!$CB$3)</f>
        <v>5</v>
      </c>
      <c r="AD11" s="527">
        <f>IF(ISNUMBER(System!$C12),PlotData!D12+ Momente!$E$2*$AF$1*D11,PlotData!$CB$3)</f>
        <v>5</v>
      </c>
      <c r="AE11" s="527">
        <f>IF(ISNUMBER(System!$C12),PlotData!E12+Momente!$E$2* $AF$1*E11,PlotData!$CB$3)</f>
        <v>5</v>
      </c>
      <c r="AF11" s="527">
        <f>IF(ISNUMBER(System!$C12),PlotData!F12+Momente!$E$2* $AF$1*F11,PlotData!$CB$3)</f>
        <v>5</v>
      </c>
      <c r="AG11" s="527">
        <f>IF(ISNUMBER(System!$C12),PlotData!G12+ Momente!$E$2*$AF$1*G11,PlotData!$CB$3)</f>
        <v>5</v>
      </c>
      <c r="AH11" s="527">
        <f>IF(ISNUMBER(System!$C12),PlotData!H12+ Momente!$E$2*$AF$1*H11,PlotData!$CB$3)</f>
        <v>5</v>
      </c>
      <c r="AI11" s="527">
        <f>IF(ISNUMBER(System!$C12),PlotData!I12+ Momente!$E$2*$AF$1*I11,PlotData!$CB$3)</f>
        <v>5</v>
      </c>
      <c r="AJ11" s="527">
        <f>IF(ISNUMBER(System!$C12),PlotData!J12+ Momente!$E$2*$AF$1*J11,PlotData!$CB$3)</f>
        <v>5</v>
      </c>
      <c r="AK11" s="527">
        <f>IF(ISNUMBER(System!$C12),PlotData!K12+ Momente!$E$2*$AF$1*K11,PlotData!$CB$3)</f>
        <v>5</v>
      </c>
      <c r="AL11" s="562">
        <f>IF(ISNUMBER(System!$C12),PlotData!L12+Momente!$E$2* $AF$1*L11,PlotData!$CB$3)</f>
        <v>5</v>
      </c>
      <c r="AM11" s="561">
        <f>IF(ISNUMBER(System!$C12),PlotData!L12,PlotData!$CB$3)</f>
        <v>5</v>
      </c>
      <c r="AN11" s="527">
        <f>IF(ISNUMBER(System!$C12),PlotData!B12,PlotData!$CB$3)</f>
        <v>5</v>
      </c>
      <c r="AO11" s="444">
        <f>IF(ISNUMBER(System!$C12),AB11,PlotData!$CB$3)</f>
        <v>5</v>
      </c>
      <c r="AQ11" s="564">
        <v>9</v>
      </c>
      <c r="AR11" s="561">
        <f>IF(ISNUMBER(System!$C12),PlotData!O12+ Momente!$E$2*$AF$1*O11,PlotData!$CB$4)</f>
        <v>5</v>
      </c>
      <c r="AS11" s="527">
        <f>IF(ISNUMBER(System!$C12),PlotData!P12+Momente!$E$2* $AF$1*P11,PlotData!$CB$4)</f>
        <v>5</v>
      </c>
      <c r="AT11" s="527">
        <f>IF(ISNUMBER(System!$C12),PlotData!Q12+ Momente!$E$2*$AF$1*Q11,PlotData!$CB$4)</f>
        <v>5</v>
      </c>
      <c r="AU11" s="527">
        <f>IF(ISNUMBER(System!$C12),PlotData!R12+Momente!$E$2* $AF$1*R11,PlotData!$CB$4)</f>
        <v>5</v>
      </c>
      <c r="AV11" s="527">
        <f>IF(ISNUMBER(System!$C12),PlotData!S12+ Momente!$E$2*$AF$1*S11,PlotData!$CB$4)</f>
        <v>5</v>
      </c>
      <c r="AW11" s="527">
        <f>IF(ISNUMBER(System!$C12),PlotData!T12+ Momente!$E$2*$AF$1*T11,PlotData!$CB$4)</f>
        <v>5</v>
      </c>
      <c r="AX11" s="527">
        <f>IF(ISNUMBER(System!$C12),PlotData!U12+ Momente!$E$2*$AF$1*U11,PlotData!$CB$4)</f>
        <v>5</v>
      </c>
      <c r="AY11" s="527">
        <f>IF(ISNUMBER(System!$C12),PlotData!V12+ Momente!$E$2*$AF$1*V11,PlotData!$CB$4)</f>
        <v>5</v>
      </c>
      <c r="AZ11" s="527">
        <f>IF(ISNUMBER(System!$C12),PlotData!W12+ Momente!$E$2*$AF$1*W11,PlotData!$CB$4)</f>
        <v>5</v>
      </c>
      <c r="BA11" s="527">
        <f>IF(ISNUMBER(System!$C12),PlotData!X12+ Momente!$E$2*$AF$1*X11,PlotData!$CB$4)</f>
        <v>5</v>
      </c>
      <c r="BB11" s="562">
        <f>IF(ISNUMBER(System!$C12),PlotData!Y12+ Momente!$E$2*$AF$1*Y11,PlotData!$CB$4)</f>
        <v>5</v>
      </c>
      <c r="BC11" s="602">
        <f>IF(ISNUMBER(System!$C12),PlotData!Y12, PlotData!CB$4)</f>
        <v>5</v>
      </c>
      <c r="BD11" s="527">
        <f>IF(ISNUMBER(System!$C12),PlotData!O12, PlotData!$CB$4)</f>
        <v>5</v>
      </c>
      <c r="BE11" s="562">
        <f>IF(ISNUMBER(System!$C12), AR11,PlotData!$CB$4)</f>
        <v>5</v>
      </c>
    </row>
    <row r="12" spans="1:61" x14ac:dyDescent="0.25">
      <c r="A12" s="563">
        <v>10</v>
      </c>
      <c r="B12" s="561"/>
      <c r="C12" s="527"/>
      <c r="D12" s="527"/>
      <c r="E12" s="527"/>
      <c r="F12" s="527"/>
      <c r="G12" s="527"/>
      <c r="H12" s="527"/>
      <c r="I12" s="527"/>
      <c r="J12" s="527"/>
      <c r="K12" s="527"/>
      <c r="L12" s="562"/>
      <c r="N12" s="563">
        <v>10</v>
      </c>
      <c r="O12" s="561"/>
      <c r="P12" s="527"/>
      <c r="Q12" s="527"/>
      <c r="R12" s="527"/>
      <c r="S12" s="527"/>
      <c r="T12" s="527"/>
      <c r="U12" s="527"/>
      <c r="V12" s="527"/>
      <c r="W12" s="527"/>
      <c r="X12" s="527"/>
      <c r="Y12" s="562"/>
      <c r="AA12" s="564">
        <v>10</v>
      </c>
      <c r="AB12" s="561">
        <f>IF(ISNUMBER(System!$C13),PlotData!B13+Momente!$E$2* $AF$1*B12,PlotData!$CB$3)</f>
        <v>5</v>
      </c>
      <c r="AC12" s="527">
        <f>IF(ISNUMBER(System!$C13),PlotData!C13+ Momente!$E$2*$AF$1*C12,PlotData!$CB$3)</f>
        <v>5</v>
      </c>
      <c r="AD12" s="527">
        <f>IF(ISNUMBER(System!$C13),PlotData!D13+ Momente!$E$2*$AF$1*D12,PlotData!$CB$3)</f>
        <v>5</v>
      </c>
      <c r="AE12" s="527">
        <f>IF(ISNUMBER(System!$C13),PlotData!E13+Momente!$E$2* $AF$1*E12,PlotData!$CB$3)</f>
        <v>5</v>
      </c>
      <c r="AF12" s="527">
        <f>IF(ISNUMBER(System!$C13),PlotData!F13+Momente!$E$2* $AF$1*F12,PlotData!$CB$3)</f>
        <v>5</v>
      </c>
      <c r="AG12" s="527">
        <f>IF(ISNUMBER(System!$C13),PlotData!G13+ Momente!$E$2*$AF$1*G12,PlotData!$CB$3)</f>
        <v>5</v>
      </c>
      <c r="AH12" s="527">
        <f>IF(ISNUMBER(System!$C13),PlotData!H13+ Momente!$E$2*$AF$1*H12,PlotData!$CB$3)</f>
        <v>5</v>
      </c>
      <c r="AI12" s="527">
        <f>IF(ISNUMBER(System!$C13),PlotData!I13+ Momente!$E$2*$AF$1*I12,PlotData!$CB$3)</f>
        <v>5</v>
      </c>
      <c r="AJ12" s="527">
        <f>IF(ISNUMBER(System!$C13),PlotData!J13+ Momente!$E$2*$AF$1*J12,PlotData!$CB$3)</f>
        <v>5</v>
      </c>
      <c r="AK12" s="527">
        <f>IF(ISNUMBER(System!$C13),PlotData!K13+ Momente!$E$2*$AF$1*K12,PlotData!$CB$3)</f>
        <v>5</v>
      </c>
      <c r="AL12" s="562">
        <f>IF(ISNUMBER(System!$C13),PlotData!L13+Momente!$E$2* $AF$1*L12,PlotData!$CB$3)</f>
        <v>5</v>
      </c>
      <c r="AM12" s="561">
        <f>IF(ISNUMBER(System!$C13),PlotData!L13,PlotData!$CB$3)</f>
        <v>5</v>
      </c>
      <c r="AN12" s="527">
        <f>IF(ISNUMBER(System!$C13),PlotData!B13,PlotData!$CB$3)</f>
        <v>5</v>
      </c>
      <c r="AO12" s="444">
        <f>IF(ISNUMBER(System!$C13),AB12,PlotData!$CB$3)</f>
        <v>5</v>
      </c>
      <c r="AQ12" s="564">
        <v>10</v>
      </c>
      <c r="AR12" s="561">
        <f>IF(ISNUMBER(System!$C13),PlotData!O13+ Momente!$E$2*$AF$1*O12,PlotData!$CB$4)</f>
        <v>5</v>
      </c>
      <c r="AS12" s="527">
        <f>IF(ISNUMBER(System!$C13),PlotData!P13+Momente!$E$2* $AF$1*P12,PlotData!$CB$4)</f>
        <v>5</v>
      </c>
      <c r="AT12" s="527">
        <f>IF(ISNUMBER(System!$C13),PlotData!Q13+ Momente!$E$2*$AF$1*Q12,PlotData!$CB$4)</f>
        <v>5</v>
      </c>
      <c r="AU12" s="527">
        <f>IF(ISNUMBER(System!$C13),PlotData!R13+Momente!$E$2* $AF$1*R12,PlotData!$CB$4)</f>
        <v>5</v>
      </c>
      <c r="AV12" s="527">
        <f>IF(ISNUMBER(System!$C13),PlotData!S13+ Momente!$E$2*$AF$1*S12,PlotData!$CB$4)</f>
        <v>5</v>
      </c>
      <c r="AW12" s="527">
        <f>IF(ISNUMBER(System!$C13),PlotData!T13+ Momente!$E$2*$AF$1*T12,PlotData!$CB$4)</f>
        <v>5</v>
      </c>
      <c r="AX12" s="527">
        <f>IF(ISNUMBER(System!$C13),PlotData!U13+ Momente!$E$2*$AF$1*U12,PlotData!$CB$4)</f>
        <v>5</v>
      </c>
      <c r="AY12" s="527">
        <f>IF(ISNUMBER(System!$C13),PlotData!V13+ Momente!$E$2*$AF$1*V12,PlotData!$CB$4)</f>
        <v>5</v>
      </c>
      <c r="AZ12" s="527">
        <f>IF(ISNUMBER(System!$C13),PlotData!W13+ Momente!$E$2*$AF$1*W12,PlotData!$CB$4)</f>
        <v>5</v>
      </c>
      <c r="BA12" s="527">
        <f>IF(ISNUMBER(System!$C13),PlotData!X13+ Momente!$E$2*$AF$1*X12,PlotData!$CB$4)</f>
        <v>5</v>
      </c>
      <c r="BB12" s="562">
        <f>IF(ISNUMBER(System!$C13),PlotData!Y13+ Momente!$E$2*$AF$1*Y12,PlotData!$CB$4)</f>
        <v>5</v>
      </c>
      <c r="BC12" s="602">
        <f>IF(ISNUMBER(System!$C13),PlotData!Y13, PlotData!CB$4)</f>
        <v>5</v>
      </c>
      <c r="BD12" s="527">
        <f>IF(ISNUMBER(System!$C13),PlotData!O13, PlotData!$CB$4)</f>
        <v>5</v>
      </c>
      <c r="BE12" s="562">
        <f>IF(ISNUMBER(System!$C13), AR12,PlotData!$CB$4)</f>
        <v>5</v>
      </c>
    </row>
    <row r="13" spans="1:61" x14ac:dyDescent="0.25">
      <c r="A13" s="563">
        <v>11</v>
      </c>
      <c r="B13" s="561"/>
      <c r="C13" s="527"/>
      <c r="D13" s="527"/>
      <c r="E13" s="527"/>
      <c r="F13" s="527"/>
      <c r="G13" s="527"/>
      <c r="H13" s="527"/>
      <c r="I13" s="527"/>
      <c r="J13" s="527"/>
      <c r="K13" s="527"/>
      <c r="L13" s="562"/>
      <c r="N13" s="563">
        <v>11</v>
      </c>
      <c r="O13" s="561"/>
      <c r="P13" s="527"/>
      <c r="Q13" s="527"/>
      <c r="R13" s="527"/>
      <c r="S13" s="527"/>
      <c r="T13" s="527"/>
      <c r="U13" s="527"/>
      <c r="V13" s="527"/>
      <c r="W13" s="527"/>
      <c r="X13" s="527"/>
      <c r="Y13" s="562"/>
      <c r="AA13" s="564">
        <v>11</v>
      </c>
      <c r="AB13" s="561">
        <f>IF(ISNUMBER(System!$C14),PlotData!B14+Momente!$E$2* $AF$1*B13,PlotData!$CB$3)</f>
        <v>5</v>
      </c>
      <c r="AC13" s="527">
        <f>IF(ISNUMBER(System!$C14),PlotData!C14+ Momente!$E$2*$AF$1*C13,PlotData!$CB$3)</f>
        <v>5</v>
      </c>
      <c r="AD13" s="527">
        <f>IF(ISNUMBER(System!$C14),PlotData!D14+ Momente!$E$2*$AF$1*D13,PlotData!$CB$3)</f>
        <v>5</v>
      </c>
      <c r="AE13" s="527">
        <f>IF(ISNUMBER(System!$C14),PlotData!E14+Momente!$E$2* $AF$1*E13,PlotData!$CB$3)</f>
        <v>5</v>
      </c>
      <c r="AF13" s="527">
        <f>IF(ISNUMBER(System!$C14),PlotData!F14+Momente!$E$2* $AF$1*F13,PlotData!$CB$3)</f>
        <v>5</v>
      </c>
      <c r="AG13" s="527">
        <f>IF(ISNUMBER(System!$C14),PlotData!G14+ Momente!$E$2*$AF$1*G13,PlotData!$CB$3)</f>
        <v>5</v>
      </c>
      <c r="AH13" s="527">
        <f>IF(ISNUMBER(System!$C14),PlotData!H14+ Momente!$E$2*$AF$1*H13,PlotData!$CB$3)</f>
        <v>5</v>
      </c>
      <c r="AI13" s="527">
        <f>IF(ISNUMBER(System!$C14),PlotData!I14+ Momente!$E$2*$AF$1*I13,PlotData!$CB$3)</f>
        <v>5</v>
      </c>
      <c r="AJ13" s="527">
        <f>IF(ISNUMBER(System!$C14),PlotData!J14+ Momente!$E$2*$AF$1*J13,PlotData!$CB$3)</f>
        <v>5</v>
      </c>
      <c r="AK13" s="527">
        <f>IF(ISNUMBER(System!$C14),PlotData!K14+ Momente!$E$2*$AF$1*K13,PlotData!$CB$3)</f>
        <v>5</v>
      </c>
      <c r="AL13" s="562">
        <f>IF(ISNUMBER(System!$C14),PlotData!L14+Momente!$E$2* $AF$1*L13,PlotData!$CB$3)</f>
        <v>5</v>
      </c>
      <c r="AM13" s="561">
        <f>IF(ISNUMBER(System!$C14),PlotData!L14,PlotData!$CB$3)</f>
        <v>5</v>
      </c>
      <c r="AN13" s="527">
        <f>IF(ISNUMBER(System!$C14),PlotData!B14,PlotData!$CB$3)</f>
        <v>5</v>
      </c>
      <c r="AO13" s="444">
        <f>IF(ISNUMBER(System!$C14),AB13,PlotData!$CB$3)</f>
        <v>5</v>
      </c>
      <c r="AQ13" s="564">
        <v>11</v>
      </c>
      <c r="AR13" s="561">
        <f>IF(ISNUMBER(System!$C14),PlotData!O14+ Momente!$E$2*$AF$1*O13,PlotData!$CB$4)</f>
        <v>5</v>
      </c>
      <c r="AS13" s="527">
        <f>IF(ISNUMBER(System!$C14),PlotData!P14+Momente!$E$2* $AF$1*P13,PlotData!$CB$4)</f>
        <v>5</v>
      </c>
      <c r="AT13" s="527">
        <f>IF(ISNUMBER(System!$C14),PlotData!Q14+ Momente!$E$2*$AF$1*Q13,PlotData!$CB$4)</f>
        <v>5</v>
      </c>
      <c r="AU13" s="527">
        <f>IF(ISNUMBER(System!$C14),PlotData!R14+Momente!$E$2* $AF$1*R13,PlotData!$CB$4)</f>
        <v>5</v>
      </c>
      <c r="AV13" s="527">
        <f>IF(ISNUMBER(System!$C14),PlotData!S14+ Momente!$E$2*$AF$1*S13,PlotData!$CB$4)</f>
        <v>5</v>
      </c>
      <c r="AW13" s="527">
        <f>IF(ISNUMBER(System!$C14),PlotData!T14+ Momente!$E$2*$AF$1*T13,PlotData!$CB$4)</f>
        <v>5</v>
      </c>
      <c r="AX13" s="527">
        <f>IF(ISNUMBER(System!$C14),PlotData!U14+ Momente!$E$2*$AF$1*U13,PlotData!$CB$4)</f>
        <v>5</v>
      </c>
      <c r="AY13" s="527">
        <f>IF(ISNUMBER(System!$C14),PlotData!V14+ Momente!$E$2*$AF$1*V13,PlotData!$CB$4)</f>
        <v>5</v>
      </c>
      <c r="AZ13" s="527">
        <f>IF(ISNUMBER(System!$C14),PlotData!W14+ Momente!$E$2*$AF$1*W13,PlotData!$CB$4)</f>
        <v>5</v>
      </c>
      <c r="BA13" s="527">
        <f>IF(ISNUMBER(System!$C14),PlotData!X14+ Momente!$E$2*$AF$1*X13,PlotData!$CB$4)</f>
        <v>5</v>
      </c>
      <c r="BB13" s="562">
        <f>IF(ISNUMBER(System!$C14),PlotData!Y14+ Momente!$E$2*$AF$1*Y13,PlotData!$CB$4)</f>
        <v>5</v>
      </c>
      <c r="BC13" s="602">
        <f>IF(ISNUMBER(System!$C14),PlotData!Y14, PlotData!CB$4)</f>
        <v>5</v>
      </c>
      <c r="BD13" s="527">
        <f>IF(ISNUMBER(System!$C14),PlotData!O14, PlotData!$CB$4)</f>
        <v>5</v>
      </c>
      <c r="BE13" s="562">
        <f>IF(ISNUMBER(System!$C14), AR13,PlotData!$CB$4)</f>
        <v>5</v>
      </c>
    </row>
    <row r="14" spans="1:61" x14ac:dyDescent="0.25">
      <c r="A14" s="563">
        <v>12</v>
      </c>
      <c r="B14" s="561"/>
      <c r="C14" s="527"/>
      <c r="D14" s="527"/>
      <c r="E14" s="527"/>
      <c r="F14" s="527"/>
      <c r="G14" s="527"/>
      <c r="H14" s="527"/>
      <c r="I14" s="527"/>
      <c r="J14" s="527"/>
      <c r="K14" s="527"/>
      <c r="L14" s="562"/>
      <c r="N14" s="563">
        <v>12</v>
      </c>
      <c r="O14" s="561"/>
      <c r="P14" s="527"/>
      <c r="Q14" s="527"/>
      <c r="R14" s="527"/>
      <c r="S14" s="527"/>
      <c r="T14" s="527"/>
      <c r="U14" s="527"/>
      <c r="V14" s="527"/>
      <c r="W14" s="527"/>
      <c r="X14" s="527"/>
      <c r="Y14" s="562"/>
      <c r="AA14" s="564">
        <v>12</v>
      </c>
      <c r="AB14" s="561">
        <f>IF(ISNUMBER(System!$C15),PlotData!B15+Momente!$E$2* $AF$1*B14,PlotData!$CB$3)</f>
        <v>5</v>
      </c>
      <c r="AC14" s="527">
        <f>IF(ISNUMBER(System!$C15),PlotData!C15+ Momente!$E$2*$AF$1*C14,PlotData!$CB$3)</f>
        <v>5</v>
      </c>
      <c r="AD14" s="527">
        <f>IF(ISNUMBER(System!$C15),PlotData!D15+ Momente!$E$2*$AF$1*D14,PlotData!$CB$3)</f>
        <v>5</v>
      </c>
      <c r="AE14" s="527">
        <f>IF(ISNUMBER(System!$C15),PlotData!E15+Momente!$E$2* $AF$1*E14,PlotData!$CB$3)</f>
        <v>5</v>
      </c>
      <c r="AF14" s="527">
        <f>IF(ISNUMBER(System!$C15),PlotData!F15+Momente!$E$2* $AF$1*F14,PlotData!$CB$3)</f>
        <v>5</v>
      </c>
      <c r="AG14" s="527">
        <f>IF(ISNUMBER(System!$C15),PlotData!G15+ Momente!$E$2*$AF$1*G14,PlotData!$CB$3)</f>
        <v>5</v>
      </c>
      <c r="AH14" s="527">
        <f>IF(ISNUMBER(System!$C15),PlotData!H15+ Momente!$E$2*$AF$1*H14,PlotData!$CB$3)</f>
        <v>5</v>
      </c>
      <c r="AI14" s="527">
        <f>IF(ISNUMBER(System!$C15),PlotData!I15+ Momente!$E$2*$AF$1*I14,PlotData!$CB$3)</f>
        <v>5</v>
      </c>
      <c r="AJ14" s="527">
        <f>IF(ISNUMBER(System!$C15),PlotData!J15+ Momente!$E$2*$AF$1*J14,PlotData!$CB$3)</f>
        <v>5</v>
      </c>
      <c r="AK14" s="527">
        <f>IF(ISNUMBER(System!$C15),PlotData!K15+ Momente!$E$2*$AF$1*K14,PlotData!$CB$3)</f>
        <v>5</v>
      </c>
      <c r="AL14" s="562">
        <f>IF(ISNUMBER(System!$C15),PlotData!L15+Momente!$E$2* $AF$1*L14,PlotData!$CB$3)</f>
        <v>5</v>
      </c>
      <c r="AM14" s="561">
        <f>IF(ISNUMBER(System!$C15),PlotData!L15,PlotData!$CB$3)</f>
        <v>5</v>
      </c>
      <c r="AN14" s="527">
        <f>IF(ISNUMBER(System!$C15),PlotData!B15,PlotData!$CB$3)</f>
        <v>5</v>
      </c>
      <c r="AO14" s="444">
        <f>IF(ISNUMBER(System!$C15),AB14,PlotData!$CB$3)</f>
        <v>5</v>
      </c>
      <c r="AQ14" s="564">
        <v>12</v>
      </c>
      <c r="AR14" s="561">
        <f>IF(ISNUMBER(System!$C15),PlotData!O15+ Momente!$E$2*$AF$1*O14,PlotData!$CB$4)</f>
        <v>5</v>
      </c>
      <c r="AS14" s="527">
        <f>IF(ISNUMBER(System!$C15),PlotData!P15+Momente!$E$2* $AF$1*P14,PlotData!$CB$4)</f>
        <v>5</v>
      </c>
      <c r="AT14" s="527">
        <f>IF(ISNUMBER(System!$C15),PlotData!Q15+ Momente!$E$2*$AF$1*Q14,PlotData!$CB$4)</f>
        <v>5</v>
      </c>
      <c r="AU14" s="527">
        <f>IF(ISNUMBER(System!$C15),PlotData!R15+Momente!$E$2* $AF$1*R14,PlotData!$CB$4)</f>
        <v>5</v>
      </c>
      <c r="AV14" s="527">
        <f>IF(ISNUMBER(System!$C15),PlotData!S15+ Momente!$E$2*$AF$1*S14,PlotData!$CB$4)</f>
        <v>5</v>
      </c>
      <c r="AW14" s="527">
        <f>IF(ISNUMBER(System!$C15),PlotData!T15+ Momente!$E$2*$AF$1*T14,PlotData!$CB$4)</f>
        <v>5</v>
      </c>
      <c r="AX14" s="527">
        <f>IF(ISNUMBER(System!$C15),PlotData!U15+ Momente!$E$2*$AF$1*U14,PlotData!$CB$4)</f>
        <v>5</v>
      </c>
      <c r="AY14" s="527">
        <f>IF(ISNUMBER(System!$C15),PlotData!V15+ Momente!$E$2*$AF$1*V14,PlotData!$CB$4)</f>
        <v>5</v>
      </c>
      <c r="AZ14" s="527">
        <f>IF(ISNUMBER(System!$C15),PlotData!W15+ Momente!$E$2*$AF$1*W14,PlotData!$CB$4)</f>
        <v>5</v>
      </c>
      <c r="BA14" s="527">
        <f>IF(ISNUMBER(System!$C15),PlotData!X15+ Momente!$E$2*$AF$1*X14,PlotData!$CB$4)</f>
        <v>5</v>
      </c>
      <c r="BB14" s="562">
        <f>IF(ISNUMBER(System!$C15),PlotData!Y15+ Momente!$E$2*$AF$1*Y14,PlotData!$CB$4)</f>
        <v>5</v>
      </c>
      <c r="BC14" s="602">
        <f>IF(ISNUMBER(System!$C15),PlotData!Y15, PlotData!CB$4)</f>
        <v>5</v>
      </c>
      <c r="BD14" s="527">
        <f>IF(ISNUMBER(System!$C15),PlotData!O15, PlotData!$CB$4)</f>
        <v>5</v>
      </c>
      <c r="BE14" s="562">
        <f>IF(ISNUMBER(System!$C15), AR14,PlotData!$CB$4)</f>
        <v>5</v>
      </c>
    </row>
    <row r="15" spans="1:61" x14ac:dyDescent="0.25">
      <c r="A15" s="563">
        <v>13</v>
      </c>
      <c r="B15" s="561"/>
      <c r="C15" s="527"/>
      <c r="D15" s="527"/>
      <c r="E15" s="527"/>
      <c r="F15" s="527"/>
      <c r="G15" s="527"/>
      <c r="H15" s="527"/>
      <c r="I15" s="527"/>
      <c r="J15" s="527"/>
      <c r="K15" s="527"/>
      <c r="L15" s="562"/>
      <c r="N15" s="563">
        <v>13</v>
      </c>
      <c r="O15" s="561"/>
      <c r="P15" s="527"/>
      <c r="Q15" s="527"/>
      <c r="R15" s="527"/>
      <c r="S15" s="527"/>
      <c r="T15" s="527"/>
      <c r="U15" s="527"/>
      <c r="V15" s="527"/>
      <c r="W15" s="527"/>
      <c r="X15" s="527"/>
      <c r="Y15" s="562"/>
      <c r="AA15" s="564">
        <v>13</v>
      </c>
      <c r="AB15" s="561">
        <f>IF(ISNUMBER(System!$C16),PlotData!B16+Momente!$E$2* $AF$1*B15,PlotData!$CB$3)</f>
        <v>5</v>
      </c>
      <c r="AC15" s="527">
        <f>IF(ISNUMBER(System!$C16),PlotData!C16+ Momente!$E$2*$AF$1*C15,PlotData!$CB$3)</f>
        <v>5</v>
      </c>
      <c r="AD15" s="527">
        <f>IF(ISNUMBER(System!$C16),PlotData!D16+ Momente!$E$2*$AF$1*D15,PlotData!$CB$3)</f>
        <v>5</v>
      </c>
      <c r="AE15" s="527">
        <f>IF(ISNUMBER(System!$C16),PlotData!E16+Momente!$E$2* $AF$1*E15,PlotData!$CB$3)</f>
        <v>5</v>
      </c>
      <c r="AF15" s="527">
        <f>IF(ISNUMBER(System!$C16),PlotData!F16+Momente!$E$2* $AF$1*F15,PlotData!$CB$3)</f>
        <v>5</v>
      </c>
      <c r="AG15" s="527">
        <f>IF(ISNUMBER(System!$C16),PlotData!G16+ Momente!$E$2*$AF$1*G15,PlotData!$CB$3)</f>
        <v>5</v>
      </c>
      <c r="AH15" s="527">
        <f>IF(ISNUMBER(System!$C16),PlotData!H16+ Momente!$E$2*$AF$1*H15,PlotData!$CB$3)</f>
        <v>5</v>
      </c>
      <c r="AI15" s="527">
        <f>IF(ISNUMBER(System!$C16),PlotData!I16+ Momente!$E$2*$AF$1*I15,PlotData!$CB$3)</f>
        <v>5</v>
      </c>
      <c r="AJ15" s="527">
        <f>IF(ISNUMBER(System!$C16),PlotData!J16+ Momente!$E$2*$AF$1*J15,PlotData!$CB$3)</f>
        <v>5</v>
      </c>
      <c r="AK15" s="527">
        <f>IF(ISNUMBER(System!$C16),PlotData!K16+ Momente!$E$2*$AF$1*K15,PlotData!$CB$3)</f>
        <v>5</v>
      </c>
      <c r="AL15" s="562">
        <f>IF(ISNUMBER(System!$C16),PlotData!L16+Momente!$E$2* $AF$1*L15,PlotData!$CB$3)</f>
        <v>5</v>
      </c>
      <c r="AM15" s="561">
        <f>IF(ISNUMBER(System!$C16),PlotData!L16,PlotData!$CB$3)</f>
        <v>5</v>
      </c>
      <c r="AN15" s="527">
        <f>IF(ISNUMBER(System!$C16),PlotData!B16,PlotData!$CB$3)</f>
        <v>5</v>
      </c>
      <c r="AO15" s="444">
        <f>IF(ISNUMBER(System!$C16),AB15,PlotData!$CB$3)</f>
        <v>5</v>
      </c>
      <c r="AQ15" s="564">
        <v>13</v>
      </c>
      <c r="AR15" s="561">
        <f>IF(ISNUMBER(System!$C16),PlotData!O16+ Momente!$E$2*$AF$1*O15,PlotData!$CB$4)</f>
        <v>5</v>
      </c>
      <c r="AS15" s="527">
        <f>IF(ISNUMBER(System!$C16),PlotData!P16+Momente!$E$2* $AF$1*P15,PlotData!$CB$4)</f>
        <v>5</v>
      </c>
      <c r="AT15" s="527">
        <f>IF(ISNUMBER(System!$C16),PlotData!Q16+ Momente!$E$2*$AF$1*Q15,PlotData!$CB$4)</f>
        <v>5</v>
      </c>
      <c r="AU15" s="527">
        <f>IF(ISNUMBER(System!$C16),PlotData!R16+Momente!$E$2* $AF$1*R15,PlotData!$CB$4)</f>
        <v>5</v>
      </c>
      <c r="AV15" s="527">
        <f>IF(ISNUMBER(System!$C16),PlotData!S16+ Momente!$E$2*$AF$1*S15,PlotData!$CB$4)</f>
        <v>5</v>
      </c>
      <c r="AW15" s="527">
        <f>IF(ISNUMBER(System!$C16),PlotData!T16+ Momente!$E$2*$AF$1*T15,PlotData!$CB$4)</f>
        <v>5</v>
      </c>
      <c r="AX15" s="527">
        <f>IF(ISNUMBER(System!$C16),PlotData!U16+ Momente!$E$2*$AF$1*U15,PlotData!$CB$4)</f>
        <v>5</v>
      </c>
      <c r="AY15" s="527">
        <f>IF(ISNUMBER(System!$C16),PlotData!V16+ Momente!$E$2*$AF$1*V15,PlotData!$CB$4)</f>
        <v>5</v>
      </c>
      <c r="AZ15" s="527">
        <f>IF(ISNUMBER(System!$C16),PlotData!W16+ Momente!$E$2*$AF$1*W15,PlotData!$CB$4)</f>
        <v>5</v>
      </c>
      <c r="BA15" s="527">
        <f>IF(ISNUMBER(System!$C16),PlotData!X16+ Momente!$E$2*$AF$1*X15,PlotData!$CB$4)</f>
        <v>5</v>
      </c>
      <c r="BB15" s="562">
        <f>IF(ISNUMBER(System!$C16),PlotData!Y16+ Momente!$E$2*$AF$1*Y15,PlotData!$CB$4)</f>
        <v>5</v>
      </c>
      <c r="BC15" s="602">
        <f>IF(ISNUMBER(System!$C16),PlotData!Y16, PlotData!CB$4)</f>
        <v>5</v>
      </c>
      <c r="BD15" s="527">
        <f>IF(ISNUMBER(System!$C16),PlotData!O16, PlotData!$CB$4)</f>
        <v>5</v>
      </c>
      <c r="BE15" s="562">
        <f>IF(ISNUMBER(System!$C16), AR15,PlotData!$CB$4)</f>
        <v>5</v>
      </c>
    </row>
    <row r="16" spans="1:61" x14ac:dyDescent="0.25">
      <c r="A16" s="563">
        <v>14</v>
      </c>
      <c r="B16" s="561"/>
      <c r="C16" s="527"/>
      <c r="D16" s="527"/>
      <c r="E16" s="527"/>
      <c r="F16" s="527"/>
      <c r="G16" s="527"/>
      <c r="H16" s="527"/>
      <c r="I16" s="527"/>
      <c r="J16" s="527"/>
      <c r="K16" s="527"/>
      <c r="L16" s="562"/>
      <c r="N16" s="563">
        <v>14</v>
      </c>
      <c r="O16" s="561"/>
      <c r="P16" s="527"/>
      <c r="Q16" s="527"/>
      <c r="R16" s="527"/>
      <c r="S16" s="527"/>
      <c r="T16" s="527"/>
      <c r="U16" s="527"/>
      <c r="V16" s="527"/>
      <c r="W16" s="527"/>
      <c r="X16" s="527"/>
      <c r="Y16" s="562"/>
      <c r="AA16" s="564">
        <v>14</v>
      </c>
      <c r="AB16" s="561">
        <f>IF(ISNUMBER(System!$C17),PlotData!B17+Momente!$E$2* $AF$1*B16,PlotData!$CB$3)</f>
        <v>5</v>
      </c>
      <c r="AC16" s="527">
        <f>IF(ISNUMBER(System!$C17),PlotData!C17+ Momente!$E$2*$AF$1*C16,PlotData!$CB$3)</f>
        <v>5</v>
      </c>
      <c r="AD16" s="527">
        <f>IF(ISNUMBER(System!$C17),PlotData!D17+ Momente!$E$2*$AF$1*D16,PlotData!$CB$3)</f>
        <v>5</v>
      </c>
      <c r="AE16" s="527">
        <f>IF(ISNUMBER(System!$C17),PlotData!E17+Momente!$E$2* $AF$1*E16,PlotData!$CB$3)</f>
        <v>5</v>
      </c>
      <c r="AF16" s="527">
        <f>IF(ISNUMBER(System!$C17),PlotData!F17+Momente!$E$2* $AF$1*F16,PlotData!$CB$3)</f>
        <v>5</v>
      </c>
      <c r="AG16" s="527">
        <f>IF(ISNUMBER(System!$C17),PlotData!G17+ Momente!$E$2*$AF$1*G16,PlotData!$CB$3)</f>
        <v>5</v>
      </c>
      <c r="AH16" s="527">
        <f>IF(ISNUMBER(System!$C17),PlotData!H17+ Momente!$E$2*$AF$1*H16,PlotData!$CB$3)</f>
        <v>5</v>
      </c>
      <c r="AI16" s="527">
        <f>IF(ISNUMBER(System!$C17),PlotData!I17+ Momente!$E$2*$AF$1*I16,PlotData!$CB$3)</f>
        <v>5</v>
      </c>
      <c r="AJ16" s="527">
        <f>IF(ISNUMBER(System!$C17),PlotData!J17+ Momente!$E$2*$AF$1*J16,PlotData!$CB$3)</f>
        <v>5</v>
      </c>
      <c r="AK16" s="527">
        <f>IF(ISNUMBER(System!$C17),PlotData!K17+ Momente!$E$2*$AF$1*K16,PlotData!$CB$3)</f>
        <v>5</v>
      </c>
      <c r="AL16" s="562">
        <f>IF(ISNUMBER(System!$C17),PlotData!L17+Momente!$E$2* $AF$1*L16,PlotData!$CB$3)</f>
        <v>5</v>
      </c>
      <c r="AM16" s="561">
        <f>IF(ISNUMBER(System!$C17),PlotData!L17,PlotData!$CB$3)</f>
        <v>5</v>
      </c>
      <c r="AN16" s="527">
        <f>IF(ISNUMBER(System!$C17),PlotData!B17,PlotData!$CB$3)</f>
        <v>5</v>
      </c>
      <c r="AO16" s="444">
        <f>IF(ISNUMBER(System!$C17),AB16,PlotData!$CB$3)</f>
        <v>5</v>
      </c>
      <c r="AQ16" s="564">
        <v>14</v>
      </c>
      <c r="AR16" s="561">
        <f>IF(ISNUMBER(System!$C17),PlotData!O17+ Momente!$E$2*$AF$1*O16,PlotData!$CB$4)</f>
        <v>5</v>
      </c>
      <c r="AS16" s="527">
        <f>IF(ISNUMBER(System!$C17),PlotData!P17+Momente!$E$2* $AF$1*P16,PlotData!$CB$4)</f>
        <v>5</v>
      </c>
      <c r="AT16" s="527">
        <f>IF(ISNUMBER(System!$C17),PlotData!Q17+ Momente!$E$2*$AF$1*Q16,PlotData!$CB$4)</f>
        <v>5</v>
      </c>
      <c r="AU16" s="527">
        <f>IF(ISNUMBER(System!$C17),PlotData!R17+Momente!$E$2* $AF$1*R16,PlotData!$CB$4)</f>
        <v>5</v>
      </c>
      <c r="AV16" s="527">
        <f>IF(ISNUMBER(System!$C17),PlotData!S17+ Momente!$E$2*$AF$1*S16,PlotData!$CB$4)</f>
        <v>5</v>
      </c>
      <c r="AW16" s="527">
        <f>IF(ISNUMBER(System!$C17),PlotData!T17+ Momente!$E$2*$AF$1*T16,PlotData!$CB$4)</f>
        <v>5</v>
      </c>
      <c r="AX16" s="527">
        <f>IF(ISNUMBER(System!$C17),PlotData!U17+ Momente!$E$2*$AF$1*U16,PlotData!$CB$4)</f>
        <v>5</v>
      </c>
      <c r="AY16" s="527">
        <f>IF(ISNUMBER(System!$C17),PlotData!V17+ Momente!$E$2*$AF$1*V16,PlotData!$CB$4)</f>
        <v>5</v>
      </c>
      <c r="AZ16" s="527">
        <f>IF(ISNUMBER(System!$C17),PlotData!W17+ Momente!$E$2*$AF$1*W16,PlotData!$CB$4)</f>
        <v>5</v>
      </c>
      <c r="BA16" s="527">
        <f>IF(ISNUMBER(System!$C17),PlotData!X17+ Momente!$E$2*$AF$1*X16,PlotData!$CB$4)</f>
        <v>5</v>
      </c>
      <c r="BB16" s="562">
        <f>IF(ISNUMBER(System!$C17),PlotData!Y17+ Momente!$E$2*$AF$1*Y16,PlotData!$CB$4)</f>
        <v>5</v>
      </c>
      <c r="BC16" s="602">
        <f>IF(ISNUMBER(System!$C17),PlotData!Y17, PlotData!CB$4)</f>
        <v>5</v>
      </c>
      <c r="BD16" s="527">
        <f>IF(ISNUMBER(System!$C17),PlotData!O17, PlotData!$CB$4)</f>
        <v>5</v>
      </c>
      <c r="BE16" s="562">
        <f>IF(ISNUMBER(System!$C17), AR16,PlotData!$CB$4)</f>
        <v>5</v>
      </c>
    </row>
    <row r="17" spans="1:57" x14ac:dyDescent="0.25">
      <c r="A17" s="563">
        <v>15</v>
      </c>
      <c r="B17" s="561"/>
      <c r="C17" s="527"/>
      <c r="D17" s="527"/>
      <c r="E17" s="527"/>
      <c r="F17" s="527"/>
      <c r="G17" s="527"/>
      <c r="H17" s="527"/>
      <c r="I17" s="527"/>
      <c r="J17" s="527"/>
      <c r="K17" s="527"/>
      <c r="L17" s="562"/>
      <c r="N17" s="563">
        <v>15</v>
      </c>
      <c r="O17" s="561"/>
      <c r="P17" s="527"/>
      <c r="Q17" s="527"/>
      <c r="R17" s="527"/>
      <c r="S17" s="527"/>
      <c r="T17" s="527"/>
      <c r="U17" s="527"/>
      <c r="V17" s="527"/>
      <c r="W17" s="527"/>
      <c r="X17" s="527"/>
      <c r="Y17" s="562"/>
      <c r="AA17" s="564">
        <v>15</v>
      </c>
      <c r="AB17" s="561">
        <f>IF(ISNUMBER(System!$C18),PlotData!B18+Momente!$E$2* $AF$1*B17,PlotData!$CB$3)</f>
        <v>5</v>
      </c>
      <c r="AC17" s="527">
        <f>IF(ISNUMBER(System!$C18),PlotData!C18+ Momente!$E$2*$AF$1*C17,PlotData!$CB$3)</f>
        <v>5</v>
      </c>
      <c r="AD17" s="527">
        <f>IF(ISNUMBER(System!$C18),PlotData!D18+ Momente!$E$2*$AF$1*D17,PlotData!$CB$3)</f>
        <v>5</v>
      </c>
      <c r="AE17" s="527">
        <f>IF(ISNUMBER(System!$C18),PlotData!E18+Momente!$E$2* $AF$1*E17,PlotData!$CB$3)</f>
        <v>5</v>
      </c>
      <c r="AF17" s="527">
        <f>IF(ISNUMBER(System!$C18),PlotData!F18+Momente!$E$2* $AF$1*F17,PlotData!$CB$3)</f>
        <v>5</v>
      </c>
      <c r="AG17" s="527">
        <f>IF(ISNUMBER(System!$C18),PlotData!G18+ Momente!$E$2*$AF$1*G17,PlotData!$CB$3)</f>
        <v>5</v>
      </c>
      <c r="AH17" s="527">
        <f>IF(ISNUMBER(System!$C18),PlotData!H18+ Momente!$E$2*$AF$1*H17,PlotData!$CB$3)</f>
        <v>5</v>
      </c>
      <c r="AI17" s="527">
        <f>IF(ISNUMBER(System!$C18),PlotData!I18+ Momente!$E$2*$AF$1*I17,PlotData!$CB$3)</f>
        <v>5</v>
      </c>
      <c r="AJ17" s="527">
        <f>IF(ISNUMBER(System!$C18),PlotData!J18+ Momente!$E$2*$AF$1*J17,PlotData!$CB$3)</f>
        <v>5</v>
      </c>
      <c r="AK17" s="527">
        <f>IF(ISNUMBER(System!$C18),PlotData!K18+ Momente!$E$2*$AF$1*K17,PlotData!$CB$3)</f>
        <v>5</v>
      </c>
      <c r="AL17" s="562">
        <f>IF(ISNUMBER(System!$C18),PlotData!L18+Momente!$E$2* $AF$1*L17,PlotData!$CB$3)</f>
        <v>5</v>
      </c>
      <c r="AM17" s="561">
        <f>IF(ISNUMBER(System!$C18),PlotData!L18,PlotData!$CB$3)</f>
        <v>5</v>
      </c>
      <c r="AN17" s="527">
        <f>IF(ISNUMBER(System!$C18),PlotData!B18,PlotData!$CB$3)</f>
        <v>5</v>
      </c>
      <c r="AO17" s="444">
        <f>IF(ISNUMBER(System!$C18),AB17,PlotData!$CB$3)</f>
        <v>5</v>
      </c>
      <c r="AQ17" s="564">
        <v>15</v>
      </c>
      <c r="AR17" s="561">
        <f>IF(ISNUMBER(System!$C18),PlotData!O18+ Momente!$E$2*$AF$1*O17,PlotData!$CB$4)</f>
        <v>5</v>
      </c>
      <c r="AS17" s="527">
        <f>IF(ISNUMBER(System!$C18),PlotData!P18+Momente!$E$2* $AF$1*P17,PlotData!$CB$4)</f>
        <v>5</v>
      </c>
      <c r="AT17" s="527">
        <f>IF(ISNUMBER(System!$C18),PlotData!Q18+ Momente!$E$2*$AF$1*Q17,PlotData!$CB$4)</f>
        <v>5</v>
      </c>
      <c r="AU17" s="527">
        <f>IF(ISNUMBER(System!$C18),PlotData!R18+Momente!$E$2* $AF$1*R17,PlotData!$CB$4)</f>
        <v>5</v>
      </c>
      <c r="AV17" s="527">
        <f>IF(ISNUMBER(System!$C18),PlotData!S18+ Momente!$E$2*$AF$1*S17,PlotData!$CB$4)</f>
        <v>5</v>
      </c>
      <c r="AW17" s="527">
        <f>IF(ISNUMBER(System!$C18),PlotData!T18+ Momente!$E$2*$AF$1*T17,PlotData!$CB$4)</f>
        <v>5</v>
      </c>
      <c r="AX17" s="527">
        <f>IF(ISNUMBER(System!$C18),PlotData!U18+ Momente!$E$2*$AF$1*U17,PlotData!$CB$4)</f>
        <v>5</v>
      </c>
      <c r="AY17" s="527">
        <f>IF(ISNUMBER(System!$C18),PlotData!V18+ Momente!$E$2*$AF$1*V17,PlotData!$CB$4)</f>
        <v>5</v>
      </c>
      <c r="AZ17" s="527">
        <f>IF(ISNUMBER(System!$C18),PlotData!W18+ Momente!$E$2*$AF$1*W17,PlotData!$CB$4)</f>
        <v>5</v>
      </c>
      <c r="BA17" s="527">
        <f>IF(ISNUMBER(System!$C18),PlotData!X18+ Momente!$E$2*$AF$1*X17,PlotData!$CB$4)</f>
        <v>5</v>
      </c>
      <c r="BB17" s="562">
        <f>IF(ISNUMBER(System!$C18),PlotData!Y18+ Momente!$E$2*$AF$1*Y17,PlotData!$CB$4)</f>
        <v>5</v>
      </c>
      <c r="BC17" s="602">
        <f>IF(ISNUMBER(System!$C18),PlotData!Y18, PlotData!CB$4)</f>
        <v>5</v>
      </c>
      <c r="BD17" s="527">
        <f>IF(ISNUMBER(System!$C18),PlotData!O18, PlotData!$CB$4)</f>
        <v>5</v>
      </c>
      <c r="BE17" s="562">
        <f>IF(ISNUMBER(System!$C18), AR17,PlotData!$CB$4)</f>
        <v>5</v>
      </c>
    </row>
    <row r="18" spans="1:57" x14ac:dyDescent="0.25">
      <c r="A18" s="563">
        <v>16</v>
      </c>
      <c r="B18" s="561"/>
      <c r="C18" s="527"/>
      <c r="D18" s="527"/>
      <c r="E18" s="527"/>
      <c r="F18" s="527"/>
      <c r="G18" s="527"/>
      <c r="H18" s="527"/>
      <c r="I18" s="527"/>
      <c r="J18" s="527"/>
      <c r="K18" s="527"/>
      <c r="L18" s="562"/>
      <c r="N18" s="563">
        <v>16</v>
      </c>
      <c r="O18" s="561"/>
      <c r="P18" s="527"/>
      <c r="Q18" s="527"/>
      <c r="R18" s="527"/>
      <c r="S18" s="527"/>
      <c r="T18" s="527"/>
      <c r="U18" s="527"/>
      <c r="V18" s="527"/>
      <c r="W18" s="527"/>
      <c r="X18" s="527"/>
      <c r="Y18" s="562"/>
      <c r="AA18" s="564">
        <v>16</v>
      </c>
      <c r="AB18" s="561">
        <f>IF(ISNUMBER(System!$C19),PlotData!B19+Momente!$E$2* $AF$1*B18,PlotData!$CB$3)</f>
        <v>5</v>
      </c>
      <c r="AC18" s="527">
        <f>IF(ISNUMBER(System!$C19),PlotData!C19+ Momente!$E$2*$AF$1*C18,PlotData!$CB$3)</f>
        <v>5</v>
      </c>
      <c r="AD18" s="527">
        <f>IF(ISNUMBER(System!$C19),PlotData!D19+ Momente!$E$2*$AF$1*D18,PlotData!$CB$3)</f>
        <v>5</v>
      </c>
      <c r="AE18" s="527">
        <f>IF(ISNUMBER(System!$C19),PlotData!E19+Momente!$E$2* $AF$1*E18,PlotData!$CB$3)</f>
        <v>5</v>
      </c>
      <c r="AF18" s="527">
        <f>IF(ISNUMBER(System!$C19),PlotData!F19+Momente!$E$2* $AF$1*F18,PlotData!$CB$3)</f>
        <v>5</v>
      </c>
      <c r="AG18" s="527">
        <f>IF(ISNUMBER(System!$C19),PlotData!G19+ Momente!$E$2*$AF$1*G18,PlotData!$CB$3)</f>
        <v>5</v>
      </c>
      <c r="AH18" s="527">
        <f>IF(ISNUMBER(System!$C19),PlotData!H19+ Momente!$E$2*$AF$1*H18,PlotData!$CB$3)</f>
        <v>5</v>
      </c>
      <c r="AI18" s="527">
        <f>IF(ISNUMBER(System!$C19),PlotData!I19+ Momente!$E$2*$AF$1*I18,PlotData!$CB$3)</f>
        <v>5</v>
      </c>
      <c r="AJ18" s="527">
        <f>IF(ISNUMBER(System!$C19),PlotData!J19+ Momente!$E$2*$AF$1*J18,PlotData!$CB$3)</f>
        <v>5</v>
      </c>
      <c r="AK18" s="527">
        <f>IF(ISNUMBER(System!$C19),PlotData!K19+ Momente!$E$2*$AF$1*K18,PlotData!$CB$3)</f>
        <v>5</v>
      </c>
      <c r="AL18" s="562">
        <f>IF(ISNUMBER(System!$C19),PlotData!L19+Momente!$E$2* $AF$1*L18,PlotData!$CB$3)</f>
        <v>5</v>
      </c>
      <c r="AM18" s="561">
        <f>IF(ISNUMBER(System!$C19),PlotData!L19,PlotData!$CB$3)</f>
        <v>5</v>
      </c>
      <c r="AN18" s="527">
        <f>IF(ISNUMBER(System!$C19),PlotData!B19,PlotData!$CB$3)</f>
        <v>5</v>
      </c>
      <c r="AO18" s="444">
        <f>IF(ISNUMBER(System!$C19),AB18,PlotData!$CB$3)</f>
        <v>5</v>
      </c>
      <c r="AQ18" s="564">
        <v>16</v>
      </c>
      <c r="AR18" s="561">
        <f>IF(ISNUMBER(System!$C19),PlotData!O19+ Momente!$E$2*$AF$1*O18,PlotData!$CB$4)</f>
        <v>5</v>
      </c>
      <c r="AS18" s="527">
        <f>IF(ISNUMBER(System!$C19),PlotData!P19+Momente!$E$2* $AF$1*P18,PlotData!$CB$4)</f>
        <v>5</v>
      </c>
      <c r="AT18" s="527">
        <f>IF(ISNUMBER(System!$C19),PlotData!Q19+ Momente!$E$2*$AF$1*Q18,PlotData!$CB$4)</f>
        <v>5</v>
      </c>
      <c r="AU18" s="527">
        <f>IF(ISNUMBER(System!$C19),PlotData!R19+Momente!$E$2* $AF$1*R18,PlotData!$CB$4)</f>
        <v>5</v>
      </c>
      <c r="AV18" s="527">
        <f>IF(ISNUMBER(System!$C19),PlotData!S19+ Momente!$E$2*$AF$1*S18,PlotData!$CB$4)</f>
        <v>5</v>
      </c>
      <c r="AW18" s="527">
        <f>IF(ISNUMBER(System!$C19),PlotData!T19+ Momente!$E$2*$AF$1*T18,PlotData!$CB$4)</f>
        <v>5</v>
      </c>
      <c r="AX18" s="527">
        <f>IF(ISNUMBER(System!$C19),PlotData!U19+ Momente!$E$2*$AF$1*U18,PlotData!$CB$4)</f>
        <v>5</v>
      </c>
      <c r="AY18" s="527">
        <f>IF(ISNUMBER(System!$C19),PlotData!V19+ Momente!$E$2*$AF$1*V18,PlotData!$CB$4)</f>
        <v>5</v>
      </c>
      <c r="AZ18" s="527">
        <f>IF(ISNUMBER(System!$C19),PlotData!W19+ Momente!$E$2*$AF$1*W18,PlotData!$CB$4)</f>
        <v>5</v>
      </c>
      <c r="BA18" s="527">
        <f>IF(ISNUMBER(System!$C19),PlotData!X19+ Momente!$E$2*$AF$1*X18,PlotData!$CB$4)</f>
        <v>5</v>
      </c>
      <c r="BB18" s="562">
        <f>IF(ISNUMBER(System!$C19),PlotData!Y19+ Momente!$E$2*$AF$1*Y18,PlotData!$CB$4)</f>
        <v>5</v>
      </c>
      <c r="BC18" s="602">
        <f>IF(ISNUMBER(System!$C19),PlotData!Y19, PlotData!CB$4)</f>
        <v>5</v>
      </c>
      <c r="BD18" s="527">
        <f>IF(ISNUMBER(System!$C19),PlotData!O19, PlotData!$CB$4)</f>
        <v>5</v>
      </c>
      <c r="BE18" s="562">
        <f>IF(ISNUMBER(System!$C19), AR18,PlotData!$CB$4)</f>
        <v>5</v>
      </c>
    </row>
    <row r="19" spans="1:57" x14ac:dyDescent="0.25">
      <c r="A19" s="563">
        <v>17</v>
      </c>
      <c r="B19" s="561"/>
      <c r="C19" s="527"/>
      <c r="D19" s="527"/>
      <c r="E19" s="527"/>
      <c r="F19" s="527"/>
      <c r="G19" s="527"/>
      <c r="H19" s="527"/>
      <c r="I19" s="527"/>
      <c r="J19" s="527"/>
      <c r="K19" s="527"/>
      <c r="L19" s="562"/>
      <c r="N19" s="563">
        <v>17</v>
      </c>
      <c r="O19" s="561"/>
      <c r="P19" s="527"/>
      <c r="Q19" s="527"/>
      <c r="R19" s="527"/>
      <c r="S19" s="527"/>
      <c r="T19" s="527"/>
      <c r="U19" s="527"/>
      <c r="V19" s="527"/>
      <c r="W19" s="527"/>
      <c r="X19" s="527"/>
      <c r="Y19" s="562"/>
      <c r="AA19" s="564">
        <v>17</v>
      </c>
      <c r="AB19" s="561">
        <f>IF(ISNUMBER(System!$C20),PlotData!B20+Momente!$E$2* $AF$1*B19,PlotData!$CB$3)</f>
        <v>5</v>
      </c>
      <c r="AC19" s="527">
        <f>IF(ISNUMBER(System!$C20),PlotData!C20+ Momente!$E$2*$AF$1*C19,PlotData!$CB$3)</f>
        <v>5</v>
      </c>
      <c r="AD19" s="527">
        <f>IF(ISNUMBER(System!$C20),PlotData!D20+ Momente!$E$2*$AF$1*D19,PlotData!$CB$3)</f>
        <v>5</v>
      </c>
      <c r="AE19" s="527">
        <f>IF(ISNUMBER(System!$C20),PlotData!E20+Momente!$E$2* $AF$1*E19,PlotData!$CB$3)</f>
        <v>5</v>
      </c>
      <c r="AF19" s="527">
        <f>IF(ISNUMBER(System!$C20),PlotData!F20+Momente!$E$2* $AF$1*F19,PlotData!$CB$3)</f>
        <v>5</v>
      </c>
      <c r="AG19" s="527">
        <f>IF(ISNUMBER(System!$C20),PlotData!G20+ Momente!$E$2*$AF$1*G19,PlotData!$CB$3)</f>
        <v>5</v>
      </c>
      <c r="AH19" s="527">
        <f>IF(ISNUMBER(System!$C20),PlotData!H20+ Momente!$E$2*$AF$1*H19,PlotData!$CB$3)</f>
        <v>5</v>
      </c>
      <c r="AI19" s="527">
        <f>IF(ISNUMBER(System!$C20),PlotData!I20+ Momente!$E$2*$AF$1*I19,PlotData!$CB$3)</f>
        <v>5</v>
      </c>
      <c r="AJ19" s="527">
        <f>IF(ISNUMBER(System!$C20),PlotData!J20+ Momente!$E$2*$AF$1*J19,PlotData!$CB$3)</f>
        <v>5</v>
      </c>
      <c r="AK19" s="527">
        <f>IF(ISNUMBER(System!$C20),PlotData!K20+ Momente!$E$2*$AF$1*K19,PlotData!$CB$3)</f>
        <v>5</v>
      </c>
      <c r="AL19" s="562">
        <f>IF(ISNUMBER(System!$C20),PlotData!L20+Momente!$E$2* $AF$1*L19,PlotData!$CB$3)</f>
        <v>5</v>
      </c>
      <c r="AM19" s="561">
        <f>IF(ISNUMBER(System!$C20),PlotData!L20,PlotData!$CB$3)</f>
        <v>5</v>
      </c>
      <c r="AN19" s="527">
        <f>IF(ISNUMBER(System!$C20),PlotData!B20,PlotData!$CB$3)</f>
        <v>5</v>
      </c>
      <c r="AO19" s="444">
        <f>IF(ISNUMBER(System!$C20),AB19,PlotData!$CB$3)</f>
        <v>5</v>
      </c>
      <c r="AQ19" s="564">
        <v>17</v>
      </c>
      <c r="AR19" s="561">
        <f>IF(ISNUMBER(System!$C20),PlotData!O20+ Momente!$E$2*$AF$1*O19,PlotData!$CB$4)</f>
        <v>5</v>
      </c>
      <c r="AS19" s="527">
        <f>IF(ISNUMBER(System!$C20),PlotData!P20+Momente!$E$2* $AF$1*P19,PlotData!$CB$4)</f>
        <v>5</v>
      </c>
      <c r="AT19" s="527">
        <f>IF(ISNUMBER(System!$C20),PlotData!Q20+ Momente!$E$2*$AF$1*Q19,PlotData!$CB$4)</f>
        <v>5</v>
      </c>
      <c r="AU19" s="527">
        <f>IF(ISNUMBER(System!$C20),PlotData!R20+Momente!$E$2* $AF$1*R19,PlotData!$CB$4)</f>
        <v>5</v>
      </c>
      <c r="AV19" s="527">
        <f>IF(ISNUMBER(System!$C20),PlotData!S20+ Momente!$E$2*$AF$1*S19,PlotData!$CB$4)</f>
        <v>5</v>
      </c>
      <c r="AW19" s="527">
        <f>IF(ISNUMBER(System!$C20),PlotData!T20+ Momente!$E$2*$AF$1*T19,PlotData!$CB$4)</f>
        <v>5</v>
      </c>
      <c r="AX19" s="527">
        <f>IF(ISNUMBER(System!$C20),PlotData!U20+ Momente!$E$2*$AF$1*U19,PlotData!$CB$4)</f>
        <v>5</v>
      </c>
      <c r="AY19" s="527">
        <f>IF(ISNUMBER(System!$C20),PlotData!V20+ Momente!$E$2*$AF$1*V19,PlotData!$CB$4)</f>
        <v>5</v>
      </c>
      <c r="AZ19" s="527">
        <f>IF(ISNUMBER(System!$C20),PlotData!W20+ Momente!$E$2*$AF$1*W19,PlotData!$CB$4)</f>
        <v>5</v>
      </c>
      <c r="BA19" s="527">
        <f>IF(ISNUMBER(System!$C20),PlotData!X20+ Momente!$E$2*$AF$1*X19,PlotData!$CB$4)</f>
        <v>5</v>
      </c>
      <c r="BB19" s="562">
        <f>IF(ISNUMBER(System!$C20),PlotData!Y20+ Momente!$E$2*$AF$1*Y19,PlotData!$CB$4)</f>
        <v>5</v>
      </c>
      <c r="BC19" s="602">
        <f>IF(ISNUMBER(System!$C20),PlotData!Y20, PlotData!CB$4)</f>
        <v>5</v>
      </c>
      <c r="BD19" s="527">
        <f>IF(ISNUMBER(System!$C20),PlotData!O20, PlotData!$CB$4)</f>
        <v>5</v>
      </c>
      <c r="BE19" s="562">
        <f>IF(ISNUMBER(System!$C20), AR19,PlotData!$CB$4)</f>
        <v>5</v>
      </c>
    </row>
    <row r="20" spans="1:57" x14ac:dyDescent="0.25">
      <c r="A20" s="563">
        <v>18</v>
      </c>
      <c r="B20" s="561"/>
      <c r="C20" s="527"/>
      <c r="D20" s="527"/>
      <c r="E20" s="527"/>
      <c r="F20" s="527"/>
      <c r="G20" s="527"/>
      <c r="H20" s="527"/>
      <c r="I20" s="527"/>
      <c r="J20" s="527"/>
      <c r="K20" s="527"/>
      <c r="L20" s="562"/>
      <c r="N20" s="563">
        <v>18</v>
      </c>
      <c r="O20" s="561"/>
      <c r="P20" s="527"/>
      <c r="Q20" s="527"/>
      <c r="R20" s="527"/>
      <c r="S20" s="527"/>
      <c r="T20" s="527"/>
      <c r="U20" s="527"/>
      <c r="V20" s="527"/>
      <c r="W20" s="527"/>
      <c r="X20" s="527"/>
      <c r="Y20" s="562"/>
      <c r="AA20" s="564">
        <v>18</v>
      </c>
      <c r="AB20" s="561">
        <f>IF(ISNUMBER(System!$C21),PlotData!B21+Momente!$E$2* $AF$1*B20,PlotData!$CB$3)</f>
        <v>5</v>
      </c>
      <c r="AC20" s="527">
        <f>IF(ISNUMBER(System!$C21),PlotData!C21+ Momente!$E$2*$AF$1*C20,PlotData!$CB$3)</f>
        <v>5</v>
      </c>
      <c r="AD20" s="527">
        <f>IF(ISNUMBER(System!$C21),PlotData!D21+ Momente!$E$2*$AF$1*D20,PlotData!$CB$3)</f>
        <v>5</v>
      </c>
      <c r="AE20" s="527">
        <f>IF(ISNUMBER(System!$C21),PlotData!E21+Momente!$E$2* $AF$1*E20,PlotData!$CB$3)</f>
        <v>5</v>
      </c>
      <c r="AF20" s="527">
        <f>IF(ISNUMBER(System!$C21),PlotData!F21+Momente!$E$2* $AF$1*F20,PlotData!$CB$3)</f>
        <v>5</v>
      </c>
      <c r="AG20" s="527">
        <f>IF(ISNUMBER(System!$C21),PlotData!G21+ Momente!$E$2*$AF$1*G20,PlotData!$CB$3)</f>
        <v>5</v>
      </c>
      <c r="AH20" s="527">
        <f>IF(ISNUMBER(System!$C21),PlotData!H21+ Momente!$E$2*$AF$1*H20,PlotData!$CB$3)</f>
        <v>5</v>
      </c>
      <c r="AI20" s="527">
        <f>IF(ISNUMBER(System!$C21),PlotData!I21+ Momente!$E$2*$AF$1*I20,PlotData!$CB$3)</f>
        <v>5</v>
      </c>
      <c r="AJ20" s="527">
        <f>IF(ISNUMBER(System!$C21),PlotData!J21+ Momente!$E$2*$AF$1*J20,PlotData!$CB$3)</f>
        <v>5</v>
      </c>
      <c r="AK20" s="527">
        <f>IF(ISNUMBER(System!$C21),PlotData!K21+ Momente!$E$2*$AF$1*K20,PlotData!$CB$3)</f>
        <v>5</v>
      </c>
      <c r="AL20" s="562">
        <f>IF(ISNUMBER(System!$C21),PlotData!L21+Momente!$E$2* $AF$1*L20,PlotData!$CB$3)</f>
        <v>5</v>
      </c>
      <c r="AM20" s="561">
        <f>IF(ISNUMBER(System!$C21),PlotData!L21,PlotData!$CB$3)</f>
        <v>5</v>
      </c>
      <c r="AN20" s="527">
        <f>IF(ISNUMBER(System!$C21),PlotData!B21,PlotData!$CB$3)</f>
        <v>5</v>
      </c>
      <c r="AO20" s="444">
        <f>IF(ISNUMBER(System!$C21),AB20,PlotData!$CB$3)</f>
        <v>5</v>
      </c>
      <c r="AQ20" s="564">
        <v>18</v>
      </c>
      <c r="AR20" s="561">
        <f>IF(ISNUMBER(System!$C21),PlotData!O21+ Momente!$E$2*$AF$1*O20,PlotData!$CB$4)</f>
        <v>5</v>
      </c>
      <c r="AS20" s="527">
        <f>IF(ISNUMBER(System!$C21),PlotData!P21+Momente!$E$2* $AF$1*P20,PlotData!$CB$4)</f>
        <v>5</v>
      </c>
      <c r="AT20" s="527">
        <f>IF(ISNUMBER(System!$C21),PlotData!Q21+ Momente!$E$2*$AF$1*Q20,PlotData!$CB$4)</f>
        <v>5</v>
      </c>
      <c r="AU20" s="527">
        <f>IF(ISNUMBER(System!$C21),PlotData!R21+Momente!$E$2* $AF$1*R20,PlotData!$CB$4)</f>
        <v>5</v>
      </c>
      <c r="AV20" s="527">
        <f>IF(ISNUMBER(System!$C21),PlotData!S21+ Momente!$E$2*$AF$1*S20,PlotData!$CB$4)</f>
        <v>5</v>
      </c>
      <c r="AW20" s="527">
        <f>IF(ISNUMBER(System!$C21),PlotData!T21+ Momente!$E$2*$AF$1*T20,PlotData!$CB$4)</f>
        <v>5</v>
      </c>
      <c r="AX20" s="527">
        <f>IF(ISNUMBER(System!$C21),PlotData!U21+ Momente!$E$2*$AF$1*U20,PlotData!$CB$4)</f>
        <v>5</v>
      </c>
      <c r="AY20" s="527">
        <f>IF(ISNUMBER(System!$C21),PlotData!V21+ Momente!$E$2*$AF$1*V20,PlotData!$CB$4)</f>
        <v>5</v>
      </c>
      <c r="AZ20" s="527">
        <f>IF(ISNUMBER(System!$C21),PlotData!W21+ Momente!$E$2*$AF$1*W20,PlotData!$CB$4)</f>
        <v>5</v>
      </c>
      <c r="BA20" s="527">
        <f>IF(ISNUMBER(System!$C21),PlotData!X21+ Momente!$E$2*$AF$1*X20,PlotData!$CB$4)</f>
        <v>5</v>
      </c>
      <c r="BB20" s="562">
        <f>IF(ISNUMBER(System!$C21),PlotData!Y21+ Momente!$E$2*$AF$1*Y20,PlotData!$CB$4)</f>
        <v>5</v>
      </c>
      <c r="BC20" s="602">
        <f>IF(ISNUMBER(System!$C21),PlotData!Y21, PlotData!CB$4)</f>
        <v>5</v>
      </c>
      <c r="BD20" s="527">
        <f>IF(ISNUMBER(System!$C21),PlotData!O21, PlotData!$CB$4)</f>
        <v>5</v>
      </c>
      <c r="BE20" s="562">
        <f>IF(ISNUMBER(System!$C21), AR20,PlotData!$CB$4)</f>
        <v>5</v>
      </c>
    </row>
    <row r="21" spans="1:57" x14ac:dyDescent="0.25">
      <c r="A21" s="563">
        <v>19</v>
      </c>
      <c r="B21" s="561"/>
      <c r="C21" s="527"/>
      <c r="D21" s="527"/>
      <c r="E21" s="527"/>
      <c r="F21" s="527"/>
      <c r="G21" s="527"/>
      <c r="H21" s="527"/>
      <c r="I21" s="527"/>
      <c r="J21" s="527"/>
      <c r="K21" s="527"/>
      <c r="L21" s="562"/>
      <c r="N21" s="563">
        <v>19</v>
      </c>
      <c r="O21" s="561"/>
      <c r="P21" s="527"/>
      <c r="Q21" s="527"/>
      <c r="R21" s="527"/>
      <c r="S21" s="527"/>
      <c r="T21" s="527"/>
      <c r="U21" s="527"/>
      <c r="V21" s="527"/>
      <c r="W21" s="527"/>
      <c r="X21" s="527"/>
      <c r="Y21" s="562"/>
      <c r="AA21" s="564">
        <v>19</v>
      </c>
      <c r="AB21" s="561">
        <f>IF(ISNUMBER(System!$C22),PlotData!B22+Momente!$E$2* $AF$1*B21,PlotData!$CB$3)</f>
        <v>5</v>
      </c>
      <c r="AC21" s="527">
        <f>IF(ISNUMBER(System!$C22),PlotData!C22+ Momente!$E$2*$AF$1*C21,PlotData!$CB$3)</f>
        <v>5</v>
      </c>
      <c r="AD21" s="527">
        <f>IF(ISNUMBER(System!$C22),PlotData!D22+ Momente!$E$2*$AF$1*D21,PlotData!$CB$3)</f>
        <v>5</v>
      </c>
      <c r="AE21" s="527">
        <f>IF(ISNUMBER(System!$C22),PlotData!E22+Momente!$E$2* $AF$1*E21,PlotData!$CB$3)</f>
        <v>5</v>
      </c>
      <c r="AF21" s="527">
        <f>IF(ISNUMBER(System!$C22),PlotData!F22+Momente!$E$2* $AF$1*F21,PlotData!$CB$3)</f>
        <v>5</v>
      </c>
      <c r="AG21" s="527">
        <f>IF(ISNUMBER(System!$C22),PlotData!G22+ Momente!$E$2*$AF$1*G21,PlotData!$CB$3)</f>
        <v>5</v>
      </c>
      <c r="AH21" s="527">
        <f>IF(ISNUMBER(System!$C22),PlotData!H22+ Momente!$E$2*$AF$1*H21,PlotData!$CB$3)</f>
        <v>5</v>
      </c>
      <c r="AI21" s="527">
        <f>IF(ISNUMBER(System!$C22),PlotData!I22+ Momente!$E$2*$AF$1*I21,PlotData!$CB$3)</f>
        <v>5</v>
      </c>
      <c r="AJ21" s="527">
        <f>IF(ISNUMBER(System!$C22),PlotData!J22+ Momente!$E$2*$AF$1*J21,PlotData!$CB$3)</f>
        <v>5</v>
      </c>
      <c r="AK21" s="527">
        <f>IF(ISNUMBER(System!$C22),PlotData!K22+ Momente!$E$2*$AF$1*K21,PlotData!$CB$3)</f>
        <v>5</v>
      </c>
      <c r="AL21" s="562">
        <f>IF(ISNUMBER(System!$C22),PlotData!L22+Momente!$E$2* $AF$1*L21,PlotData!$CB$3)</f>
        <v>5</v>
      </c>
      <c r="AM21" s="561">
        <f>IF(ISNUMBER(System!$C22),PlotData!L22,PlotData!$CB$3)</f>
        <v>5</v>
      </c>
      <c r="AN21" s="527">
        <f>IF(ISNUMBER(System!$C22),PlotData!B22,PlotData!$CB$3)</f>
        <v>5</v>
      </c>
      <c r="AO21" s="444">
        <f>IF(ISNUMBER(System!$C22),AB21,PlotData!$CB$3)</f>
        <v>5</v>
      </c>
      <c r="AQ21" s="564">
        <v>19</v>
      </c>
      <c r="AR21" s="561">
        <f>IF(ISNUMBER(System!$C22),PlotData!O22+ Momente!$E$2*$AF$1*O21,PlotData!$CB$4)</f>
        <v>5</v>
      </c>
      <c r="AS21" s="527">
        <f>IF(ISNUMBER(System!$C22),PlotData!P22+Momente!$E$2* $AF$1*P21,PlotData!$CB$4)</f>
        <v>5</v>
      </c>
      <c r="AT21" s="527">
        <f>IF(ISNUMBER(System!$C22),PlotData!Q22+ Momente!$E$2*$AF$1*Q21,PlotData!$CB$4)</f>
        <v>5</v>
      </c>
      <c r="AU21" s="527">
        <f>IF(ISNUMBER(System!$C22),PlotData!R22+Momente!$E$2* $AF$1*R21,PlotData!$CB$4)</f>
        <v>5</v>
      </c>
      <c r="AV21" s="527">
        <f>IF(ISNUMBER(System!$C22),PlotData!S22+ Momente!$E$2*$AF$1*S21,PlotData!$CB$4)</f>
        <v>5</v>
      </c>
      <c r="AW21" s="527">
        <f>IF(ISNUMBER(System!$C22),PlotData!T22+ Momente!$E$2*$AF$1*T21,PlotData!$CB$4)</f>
        <v>5</v>
      </c>
      <c r="AX21" s="527">
        <f>IF(ISNUMBER(System!$C22),PlotData!U22+ Momente!$E$2*$AF$1*U21,PlotData!$CB$4)</f>
        <v>5</v>
      </c>
      <c r="AY21" s="527">
        <f>IF(ISNUMBER(System!$C22),PlotData!V22+ Momente!$E$2*$AF$1*V21,PlotData!$CB$4)</f>
        <v>5</v>
      </c>
      <c r="AZ21" s="527">
        <f>IF(ISNUMBER(System!$C22),PlotData!W22+ Momente!$E$2*$AF$1*W21,PlotData!$CB$4)</f>
        <v>5</v>
      </c>
      <c r="BA21" s="527">
        <f>IF(ISNUMBER(System!$C22),PlotData!X22+ Momente!$E$2*$AF$1*X21,PlotData!$CB$4)</f>
        <v>5</v>
      </c>
      <c r="BB21" s="562">
        <f>IF(ISNUMBER(System!$C22),PlotData!Y22+ Momente!$E$2*$AF$1*Y21,PlotData!$CB$4)</f>
        <v>5</v>
      </c>
      <c r="BC21" s="602">
        <f>IF(ISNUMBER(System!$C22),PlotData!Y22, PlotData!CB$4)</f>
        <v>5</v>
      </c>
      <c r="BD21" s="527">
        <f>IF(ISNUMBER(System!$C22),PlotData!O22, PlotData!$CB$4)</f>
        <v>5</v>
      </c>
      <c r="BE21" s="562">
        <f>IF(ISNUMBER(System!$C22), AR21,PlotData!$CB$4)</f>
        <v>5</v>
      </c>
    </row>
    <row r="22" spans="1:57" x14ac:dyDescent="0.25">
      <c r="A22" s="603">
        <v>20</v>
      </c>
      <c r="B22" s="571"/>
      <c r="C22" s="572"/>
      <c r="D22" s="572"/>
      <c r="E22" s="572"/>
      <c r="F22" s="572"/>
      <c r="G22" s="572"/>
      <c r="H22" s="572"/>
      <c r="I22" s="572"/>
      <c r="J22" s="572"/>
      <c r="K22" s="572"/>
      <c r="L22" s="573"/>
      <c r="N22" s="603">
        <v>20</v>
      </c>
      <c r="O22" s="571"/>
      <c r="P22" s="572"/>
      <c r="Q22" s="572"/>
      <c r="R22" s="572"/>
      <c r="S22" s="572"/>
      <c r="T22" s="572"/>
      <c r="U22" s="572"/>
      <c r="V22" s="572"/>
      <c r="W22" s="572"/>
      <c r="X22" s="572"/>
      <c r="Y22" s="573"/>
      <c r="AA22" s="574">
        <v>20</v>
      </c>
      <c r="AB22" s="561">
        <f>IF(ISNUMBER(System!$C23),PlotData!B23+Momente!$E$2* $AF$1*B22,PlotData!$CB$3)</f>
        <v>5</v>
      </c>
      <c r="AC22" s="527">
        <f>IF(ISNUMBER(System!$C23),PlotData!C23+ Momente!$E$2*$AF$1*C22,PlotData!$CB$3)</f>
        <v>5</v>
      </c>
      <c r="AD22" s="527">
        <f>IF(ISNUMBER(System!$C23),PlotData!D23+ Momente!$E$2*$AF$1*D22,PlotData!$CB$3)</f>
        <v>5</v>
      </c>
      <c r="AE22" s="527">
        <f>IF(ISNUMBER(System!$C23),PlotData!E23+Momente!$E$2* $AF$1*E22,PlotData!$CB$3)</f>
        <v>5</v>
      </c>
      <c r="AF22" s="527">
        <f>IF(ISNUMBER(System!$C23),PlotData!F23+Momente!$E$2* $AF$1*F22,PlotData!$CB$3)</f>
        <v>5</v>
      </c>
      <c r="AG22" s="527">
        <f>IF(ISNUMBER(System!$C23),PlotData!G23+ Momente!$E$2*$AF$1*G22,PlotData!$CB$3)</f>
        <v>5</v>
      </c>
      <c r="AH22" s="527">
        <f>IF(ISNUMBER(System!$C23),PlotData!H23+ Momente!$E$2*$AF$1*H22,PlotData!$CB$3)</f>
        <v>5</v>
      </c>
      <c r="AI22" s="527">
        <f>IF(ISNUMBER(System!$C23),PlotData!I23+ Momente!$E$2*$AF$1*I22,PlotData!$CB$3)</f>
        <v>5</v>
      </c>
      <c r="AJ22" s="527">
        <f>IF(ISNUMBER(System!$C23),PlotData!J23+ Momente!$E$2*$AF$1*J22,PlotData!$CB$3)</f>
        <v>5</v>
      </c>
      <c r="AK22" s="527">
        <f>IF(ISNUMBER(System!$C23),PlotData!K23+ Momente!$E$2*$AF$1*K22,PlotData!$CB$3)</f>
        <v>5</v>
      </c>
      <c r="AL22" s="562">
        <f>IF(ISNUMBER(System!$C23),PlotData!L23+Momente!$E$2* $AF$1*L22,PlotData!$CB$3)</f>
        <v>5</v>
      </c>
      <c r="AM22" s="561">
        <f>IF(ISNUMBER(System!$C23),PlotData!L23,PlotData!$CB$3)</f>
        <v>5</v>
      </c>
      <c r="AN22" s="527">
        <f>IF(ISNUMBER(System!$C23),PlotData!B23,PlotData!$CB$3)</f>
        <v>5</v>
      </c>
      <c r="AO22" s="444">
        <f>IF(ISNUMBER(System!$C23),AB22,PlotData!$CB$3)</f>
        <v>5</v>
      </c>
      <c r="AQ22" s="574">
        <v>20</v>
      </c>
      <c r="AR22" s="561">
        <f>IF(ISNUMBER(System!$C23),PlotData!O23+ Momente!$E$2*$AF$1*O22,PlotData!$CB$4)</f>
        <v>5</v>
      </c>
      <c r="AS22" s="527">
        <f>IF(ISNUMBER(System!$C23),PlotData!P23+Momente!$E$2* $AF$1*P22,PlotData!$CB$4)</f>
        <v>5</v>
      </c>
      <c r="AT22" s="527">
        <f>IF(ISNUMBER(System!$C23),PlotData!Q23+ Momente!$E$2*$AF$1*Q22,PlotData!$CB$4)</f>
        <v>5</v>
      </c>
      <c r="AU22" s="527">
        <f>IF(ISNUMBER(System!$C23),PlotData!R23+Momente!$E$2* $AF$1*R22,PlotData!$CB$4)</f>
        <v>5</v>
      </c>
      <c r="AV22" s="527">
        <f>IF(ISNUMBER(System!$C23),PlotData!S23+ Momente!$E$2*$AF$1*S22,PlotData!$CB$4)</f>
        <v>5</v>
      </c>
      <c r="AW22" s="527">
        <f>IF(ISNUMBER(System!$C23),PlotData!T23+ Momente!$E$2*$AF$1*T22,PlotData!$CB$4)</f>
        <v>5</v>
      </c>
      <c r="AX22" s="527">
        <f>IF(ISNUMBER(System!$C23),PlotData!U23+ Momente!$E$2*$AF$1*U22,PlotData!$CB$4)</f>
        <v>5</v>
      </c>
      <c r="AY22" s="527">
        <f>IF(ISNUMBER(System!$C23),PlotData!V23+ Momente!$E$2*$AF$1*V22,PlotData!$CB$4)</f>
        <v>5</v>
      </c>
      <c r="AZ22" s="527">
        <f>IF(ISNUMBER(System!$C23),PlotData!W23+ Momente!$E$2*$AF$1*W22,PlotData!$CB$4)</f>
        <v>5</v>
      </c>
      <c r="BA22" s="527">
        <f>IF(ISNUMBER(System!$C23),PlotData!X23+ Momente!$E$2*$AF$1*X22,PlotData!$CB$4)</f>
        <v>5</v>
      </c>
      <c r="BB22" s="562">
        <f>IF(ISNUMBER(System!$C23),PlotData!Y23+ Momente!$E$2*$AF$1*Y22,PlotData!$CB$4)</f>
        <v>5</v>
      </c>
      <c r="BC22" s="602">
        <f>IF(ISNUMBER(System!$C23),PlotData!Y23, PlotData!CB$4)</f>
        <v>5</v>
      </c>
      <c r="BD22" s="527">
        <f>IF(ISNUMBER(System!$C23),PlotData!O23, PlotData!$CB$4)</f>
        <v>5</v>
      </c>
      <c r="BE22" s="562">
        <f>IF(ISNUMBER(System!$C23), AR22,PlotData!$CB$4)</f>
        <v>5</v>
      </c>
    </row>
    <row r="23" spans="1:57" x14ac:dyDescent="0.25">
      <c r="A23" s="604">
        <v>21</v>
      </c>
      <c r="B23" s="561"/>
      <c r="C23" s="527"/>
      <c r="D23" s="527"/>
      <c r="E23" s="527"/>
      <c r="F23" s="527"/>
      <c r="G23" s="527"/>
      <c r="H23" s="527"/>
      <c r="I23" s="527"/>
      <c r="J23" s="527"/>
      <c r="K23" s="527"/>
      <c r="L23" s="562"/>
      <c r="N23" s="604">
        <v>21</v>
      </c>
      <c r="O23" s="561"/>
      <c r="P23" s="527"/>
      <c r="Q23" s="527"/>
      <c r="R23" s="527"/>
      <c r="S23" s="527"/>
      <c r="T23" s="527"/>
      <c r="U23" s="527"/>
      <c r="V23" s="527"/>
      <c r="W23" s="527"/>
      <c r="X23" s="527"/>
      <c r="Y23" s="562"/>
      <c r="AA23" s="575">
        <v>21</v>
      </c>
      <c r="AB23" s="561">
        <f>IF(ISNUMBER(System!$C24),PlotData!B24+Momente!$E$2* $AF$1*B23,PlotData!$CB$3)</f>
        <v>5</v>
      </c>
      <c r="AC23" s="527">
        <f>IF(ISNUMBER(System!$C24),PlotData!C24+ Momente!$E$2*$AF$1*C23,PlotData!$CB$3)</f>
        <v>5</v>
      </c>
      <c r="AD23" s="527">
        <f>IF(ISNUMBER(System!$C24),PlotData!D24+ Momente!$E$2*$AF$1*D23,PlotData!$CB$3)</f>
        <v>5</v>
      </c>
      <c r="AE23" s="527">
        <f>IF(ISNUMBER(System!$C24),PlotData!E24+Momente!$E$2* $AF$1*E23,PlotData!$CB$3)</f>
        <v>5</v>
      </c>
      <c r="AF23" s="527">
        <f>IF(ISNUMBER(System!$C24),PlotData!F24+Momente!$E$2* $AF$1*F23,PlotData!$CB$3)</f>
        <v>5</v>
      </c>
      <c r="AG23" s="527">
        <f>IF(ISNUMBER(System!$C24),PlotData!G24+ Momente!$E$2*$AF$1*G23,PlotData!$CB$3)</f>
        <v>5</v>
      </c>
      <c r="AH23" s="527">
        <f>IF(ISNUMBER(System!$C24),PlotData!H24+ Momente!$E$2*$AF$1*H23,PlotData!$CB$3)</f>
        <v>5</v>
      </c>
      <c r="AI23" s="527">
        <f>IF(ISNUMBER(System!$C24),PlotData!I24+ Momente!$E$2*$AF$1*I23,PlotData!$CB$3)</f>
        <v>5</v>
      </c>
      <c r="AJ23" s="527">
        <f>IF(ISNUMBER(System!$C24),PlotData!J24+ Momente!$E$2*$AF$1*J23,PlotData!$CB$3)</f>
        <v>5</v>
      </c>
      <c r="AK23" s="527">
        <f>IF(ISNUMBER(System!$C24),PlotData!K24+ Momente!$E$2*$AF$1*K23,PlotData!$CB$3)</f>
        <v>5</v>
      </c>
      <c r="AL23" s="562">
        <f>IF(ISNUMBER(System!$C24),PlotData!L24+Momente!$E$2* $AF$1*L23,PlotData!$CB$3)</f>
        <v>5</v>
      </c>
      <c r="AM23" s="561">
        <f>IF(ISNUMBER(System!$C24),PlotData!L24,PlotData!$CB$3)</f>
        <v>5</v>
      </c>
      <c r="AN23" s="527">
        <f>IF(ISNUMBER(System!$C24),PlotData!B24,PlotData!$CB$3)</f>
        <v>5</v>
      </c>
      <c r="AO23" s="444">
        <f>IF(ISNUMBER(System!$C24),AB23,PlotData!$CB$3)</f>
        <v>5</v>
      </c>
      <c r="AQ23" s="575">
        <v>21</v>
      </c>
      <c r="AR23" s="561">
        <f>IF(ISNUMBER(System!$C24),PlotData!O24+ Momente!$E$2*$AF$1*O23,PlotData!$CB$4)</f>
        <v>5</v>
      </c>
      <c r="AS23" s="527">
        <f>IF(ISNUMBER(System!$C24),PlotData!P24+Momente!$E$2* $AF$1*P23,PlotData!$CB$4)</f>
        <v>5</v>
      </c>
      <c r="AT23" s="527">
        <f>IF(ISNUMBER(System!$C24),PlotData!Q24+ Momente!$E$2*$AF$1*Q23,PlotData!$CB$4)</f>
        <v>5</v>
      </c>
      <c r="AU23" s="527">
        <f>IF(ISNUMBER(System!$C24),PlotData!R24+Momente!$E$2* $AF$1*R23,PlotData!$CB$4)</f>
        <v>5</v>
      </c>
      <c r="AV23" s="527">
        <f>IF(ISNUMBER(System!$C24),PlotData!S24+ Momente!$E$2*$AF$1*S23,PlotData!$CB$4)</f>
        <v>5</v>
      </c>
      <c r="AW23" s="527">
        <f>IF(ISNUMBER(System!$C24),PlotData!T24+ Momente!$E$2*$AF$1*T23,PlotData!$CB$4)</f>
        <v>5</v>
      </c>
      <c r="AX23" s="527">
        <f>IF(ISNUMBER(System!$C24),PlotData!U24+ Momente!$E$2*$AF$1*U23,PlotData!$CB$4)</f>
        <v>5</v>
      </c>
      <c r="AY23" s="527">
        <f>IF(ISNUMBER(System!$C24),PlotData!V24+ Momente!$E$2*$AF$1*V23,PlotData!$CB$4)</f>
        <v>5</v>
      </c>
      <c r="AZ23" s="527">
        <f>IF(ISNUMBER(System!$C24),PlotData!W24+ Momente!$E$2*$AF$1*W23,PlotData!$CB$4)</f>
        <v>5</v>
      </c>
      <c r="BA23" s="527">
        <f>IF(ISNUMBER(System!$C24),PlotData!X24+ Momente!$E$2*$AF$1*X23,PlotData!$CB$4)</f>
        <v>5</v>
      </c>
      <c r="BB23" s="562">
        <f>IF(ISNUMBER(System!$C24),PlotData!Y24+ Momente!$E$2*$AF$1*Y23,PlotData!$CB$4)</f>
        <v>5</v>
      </c>
      <c r="BC23" s="602">
        <f>IF(ISNUMBER(System!$C24),PlotData!Y24, PlotData!CB$4)</f>
        <v>5</v>
      </c>
      <c r="BD23" s="527">
        <f>IF(ISNUMBER(System!$C24),PlotData!O24, PlotData!$CB$4)</f>
        <v>5</v>
      </c>
      <c r="BE23" s="562">
        <f>IF(ISNUMBER(System!$C24), AR23,PlotData!$CB$4)</f>
        <v>5</v>
      </c>
    </row>
    <row r="24" spans="1:57" x14ac:dyDescent="0.25">
      <c r="A24" s="604">
        <v>22</v>
      </c>
      <c r="B24" s="561"/>
      <c r="C24" s="527"/>
      <c r="D24" s="527"/>
      <c r="E24" s="527"/>
      <c r="F24" s="527"/>
      <c r="G24" s="527"/>
      <c r="H24" s="527"/>
      <c r="I24" s="527"/>
      <c r="J24" s="527"/>
      <c r="K24" s="527"/>
      <c r="L24" s="562"/>
      <c r="N24" s="604">
        <v>22</v>
      </c>
      <c r="O24" s="561"/>
      <c r="P24" s="527"/>
      <c r="Q24" s="527"/>
      <c r="R24" s="527"/>
      <c r="S24" s="527"/>
      <c r="T24" s="527"/>
      <c r="U24" s="527"/>
      <c r="V24" s="527"/>
      <c r="W24" s="527"/>
      <c r="X24" s="527"/>
      <c r="Y24" s="562"/>
      <c r="AA24" s="575">
        <v>22</v>
      </c>
      <c r="AB24" s="561">
        <f>IF(ISNUMBER(System!$C25),PlotData!B25+Momente!$E$2* $AF$1*B24,PlotData!$CB$3)</f>
        <v>5</v>
      </c>
      <c r="AC24" s="527">
        <f>IF(ISNUMBER(System!$C25),PlotData!C25+ Momente!$E$2*$AF$1*C24,PlotData!$CB$3)</f>
        <v>5</v>
      </c>
      <c r="AD24" s="527">
        <f>IF(ISNUMBER(System!$C25),PlotData!D25+ Momente!$E$2*$AF$1*D24,PlotData!$CB$3)</f>
        <v>5</v>
      </c>
      <c r="AE24" s="527">
        <f>IF(ISNUMBER(System!$C25),PlotData!E25+Momente!$E$2* $AF$1*E24,PlotData!$CB$3)</f>
        <v>5</v>
      </c>
      <c r="AF24" s="527">
        <f>IF(ISNUMBER(System!$C25),PlotData!F25+Momente!$E$2* $AF$1*F24,PlotData!$CB$3)</f>
        <v>5</v>
      </c>
      <c r="AG24" s="527">
        <f>IF(ISNUMBER(System!$C25),PlotData!G25+ Momente!$E$2*$AF$1*G24,PlotData!$CB$3)</f>
        <v>5</v>
      </c>
      <c r="AH24" s="527">
        <f>IF(ISNUMBER(System!$C25),PlotData!H25+ Momente!$E$2*$AF$1*H24,PlotData!$CB$3)</f>
        <v>5</v>
      </c>
      <c r="AI24" s="527">
        <f>IF(ISNUMBER(System!$C25),PlotData!I25+ Momente!$E$2*$AF$1*I24,PlotData!$CB$3)</f>
        <v>5</v>
      </c>
      <c r="AJ24" s="527">
        <f>IF(ISNUMBER(System!$C25),PlotData!J25+ Momente!$E$2*$AF$1*J24,PlotData!$CB$3)</f>
        <v>5</v>
      </c>
      <c r="AK24" s="527">
        <f>IF(ISNUMBER(System!$C25),PlotData!K25+ Momente!$E$2*$AF$1*K24,PlotData!$CB$3)</f>
        <v>5</v>
      </c>
      <c r="AL24" s="562">
        <f>IF(ISNUMBER(System!$C25),PlotData!L25+Momente!$E$2* $AF$1*L24,PlotData!$CB$3)</f>
        <v>5</v>
      </c>
      <c r="AM24" s="561">
        <f>IF(ISNUMBER(System!$C25),PlotData!L25,PlotData!$CB$3)</f>
        <v>5</v>
      </c>
      <c r="AN24" s="527">
        <f>IF(ISNUMBER(System!$C25),PlotData!B25,PlotData!$CB$3)</f>
        <v>5</v>
      </c>
      <c r="AO24" s="444">
        <f>IF(ISNUMBER(System!$C25),AB24,PlotData!$CB$3)</f>
        <v>5</v>
      </c>
      <c r="AQ24" s="575">
        <v>22</v>
      </c>
      <c r="AR24" s="561">
        <f>IF(ISNUMBER(System!$C25),PlotData!O25+ Momente!$E$2*$AF$1*O24,PlotData!$CB$4)</f>
        <v>5</v>
      </c>
      <c r="AS24" s="527">
        <f>IF(ISNUMBER(System!$C25),PlotData!P25+Momente!$E$2* $AF$1*P24,PlotData!$CB$4)</f>
        <v>5</v>
      </c>
      <c r="AT24" s="527">
        <f>IF(ISNUMBER(System!$C25),PlotData!Q25+ Momente!$E$2*$AF$1*Q24,PlotData!$CB$4)</f>
        <v>5</v>
      </c>
      <c r="AU24" s="527">
        <f>IF(ISNUMBER(System!$C25),PlotData!R25+Momente!$E$2* $AF$1*R24,PlotData!$CB$4)</f>
        <v>5</v>
      </c>
      <c r="AV24" s="527">
        <f>IF(ISNUMBER(System!$C25),PlotData!S25+ Momente!$E$2*$AF$1*S24,PlotData!$CB$4)</f>
        <v>5</v>
      </c>
      <c r="AW24" s="527">
        <f>IF(ISNUMBER(System!$C25),PlotData!T25+ Momente!$E$2*$AF$1*T24,PlotData!$CB$4)</f>
        <v>5</v>
      </c>
      <c r="AX24" s="527">
        <f>IF(ISNUMBER(System!$C25),PlotData!U25+ Momente!$E$2*$AF$1*U24,PlotData!$CB$4)</f>
        <v>5</v>
      </c>
      <c r="AY24" s="527">
        <f>IF(ISNUMBER(System!$C25),PlotData!V25+ Momente!$E$2*$AF$1*V24,PlotData!$CB$4)</f>
        <v>5</v>
      </c>
      <c r="AZ24" s="527">
        <f>IF(ISNUMBER(System!$C25),PlotData!W25+ Momente!$E$2*$AF$1*W24,PlotData!$CB$4)</f>
        <v>5</v>
      </c>
      <c r="BA24" s="527">
        <f>IF(ISNUMBER(System!$C25),PlotData!X25+ Momente!$E$2*$AF$1*X24,PlotData!$CB$4)</f>
        <v>5</v>
      </c>
      <c r="BB24" s="562">
        <f>IF(ISNUMBER(System!$C25),PlotData!Y25+ Momente!$E$2*$AF$1*Y24,PlotData!$CB$4)</f>
        <v>5</v>
      </c>
      <c r="BC24" s="602">
        <f>IF(ISNUMBER(System!$C25),PlotData!Y25, PlotData!CB$4)</f>
        <v>5</v>
      </c>
      <c r="BD24" s="527">
        <f>IF(ISNUMBER(System!$C25),PlotData!O25, PlotData!$CB$4)</f>
        <v>5</v>
      </c>
      <c r="BE24" s="562">
        <f>IF(ISNUMBER(System!$C25), AR24,PlotData!$CB$4)</f>
        <v>5</v>
      </c>
    </row>
    <row r="25" spans="1:57" x14ac:dyDescent="0.25">
      <c r="A25" s="604">
        <v>23</v>
      </c>
      <c r="B25" s="561"/>
      <c r="C25" s="527"/>
      <c r="D25" s="527"/>
      <c r="E25" s="527"/>
      <c r="F25" s="527"/>
      <c r="G25" s="527"/>
      <c r="H25" s="527"/>
      <c r="I25" s="527"/>
      <c r="J25" s="527"/>
      <c r="K25" s="527"/>
      <c r="L25" s="562"/>
      <c r="N25" s="604">
        <v>23</v>
      </c>
      <c r="O25" s="561"/>
      <c r="P25" s="527"/>
      <c r="Q25" s="527"/>
      <c r="R25" s="527"/>
      <c r="S25" s="527"/>
      <c r="T25" s="527"/>
      <c r="U25" s="527"/>
      <c r="V25" s="527"/>
      <c r="W25" s="527"/>
      <c r="X25" s="527"/>
      <c r="Y25" s="562"/>
      <c r="AA25" s="575">
        <v>23</v>
      </c>
      <c r="AB25" s="561">
        <f>IF(ISNUMBER(System!$C26),PlotData!B26+Momente!$E$2* $AF$1*B25,PlotData!$CB$3)</f>
        <v>5</v>
      </c>
      <c r="AC25" s="527">
        <f>IF(ISNUMBER(System!$C26),PlotData!C26+ Momente!$E$2*$AF$1*C25,PlotData!$CB$3)</f>
        <v>5</v>
      </c>
      <c r="AD25" s="527">
        <f>IF(ISNUMBER(System!$C26),PlotData!D26+ Momente!$E$2*$AF$1*D25,PlotData!$CB$3)</f>
        <v>5</v>
      </c>
      <c r="AE25" s="527">
        <f>IF(ISNUMBER(System!$C26),PlotData!E26+Momente!$E$2* $AF$1*E25,PlotData!$CB$3)</f>
        <v>5</v>
      </c>
      <c r="AF25" s="527">
        <f>IF(ISNUMBER(System!$C26),PlotData!F26+Momente!$E$2* $AF$1*F25,PlotData!$CB$3)</f>
        <v>5</v>
      </c>
      <c r="AG25" s="527">
        <f>IF(ISNUMBER(System!$C26),PlotData!G26+ Momente!$E$2*$AF$1*G25,PlotData!$CB$3)</f>
        <v>5</v>
      </c>
      <c r="AH25" s="527">
        <f>IF(ISNUMBER(System!$C26),PlotData!H26+ Momente!$E$2*$AF$1*H25,PlotData!$CB$3)</f>
        <v>5</v>
      </c>
      <c r="AI25" s="527">
        <f>IF(ISNUMBER(System!$C26),PlotData!I26+ Momente!$E$2*$AF$1*I25,PlotData!$CB$3)</f>
        <v>5</v>
      </c>
      <c r="AJ25" s="527">
        <f>IF(ISNUMBER(System!$C26),PlotData!J26+ Momente!$E$2*$AF$1*J25,PlotData!$CB$3)</f>
        <v>5</v>
      </c>
      <c r="AK25" s="527">
        <f>IF(ISNUMBER(System!$C26),PlotData!K26+ Momente!$E$2*$AF$1*K25,PlotData!$CB$3)</f>
        <v>5</v>
      </c>
      <c r="AL25" s="562">
        <f>IF(ISNUMBER(System!$C26),PlotData!L26+Momente!$E$2* $AF$1*L25,PlotData!$CB$3)</f>
        <v>5</v>
      </c>
      <c r="AM25" s="561">
        <f>IF(ISNUMBER(System!$C26),PlotData!L26,PlotData!$CB$3)</f>
        <v>5</v>
      </c>
      <c r="AN25" s="527">
        <f>IF(ISNUMBER(System!$C26),PlotData!B26,PlotData!$CB$3)</f>
        <v>5</v>
      </c>
      <c r="AO25" s="444">
        <f>IF(ISNUMBER(System!$C26),AB25,PlotData!$CB$3)</f>
        <v>5</v>
      </c>
      <c r="AQ25" s="575">
        <v>23</v>
      </c>
      <c r="AR25" s="561">
        <f>IF(ISNUMBER(System!$C26),PlotData!O26+ Momente!$E$2*$AF$1*O25,PlotData!$CB$4)</f>
        <v>5</v>
      </c>
      <c r="AS25" s="527">
        <f>IF(ISNUMBER(System!$C26),PlotData!P26+Momente!$E$2* $AF$1*P25,PlotData!$CB$4)</f>
        <v>5</v>
      </c>
      <c r="AT25" s="527">
        <f>IF(ISNUMBER(System!$C26),PlotData!Q26+ Momente!$E$2*$AF$1*Q25,PlotData!$CB$4)</f>
        <v>5</v>
      </c>
      <c r="AU25" s="527">
        <f>IF(ISNUMBER(System!$C26),PlotData!R26+Momente!$E$2* $AF$1*R25,PlotData!$CB$4)</f>
        <v>5</v>
      </c>
      <c r="AV25" s="527">
        <f>IF(ISNUMBER(System!$C26),PlotData!S26+ Momente!$E$2*$AF$1*S25,PlotData!$CB$4)</f>
        <v>5</v>
      </c>
      <c r="AW25" s="527">
        <f>IF(ISNUMBER(System!$C26),PlotData!T26+ Momente!$E$2*$AF$1*T25,PlotData!$CB$4)</f>
        <v>5</v>
      </c>
      <c r="AX25" s="527">
        <f>IF(ISNUMBER(System!$C26),PlotData!U26+ Momente!$E$2*$AF$1*U25,PlotData!$CB$4)</f>
        <v>5</v>
      </c>
      <c r="AY25" s="527">
        <f>IF(ISNUMBER(System!$C26),PlotData!V26+ Momente!$E$2*$AF$1*V25,PlotData!$CB$4)</f>
        <v>5</v>
      </c>
      <c r="AZ25" s="527">
        <f>IF(ISNUMBER(System!$C26),PlotData!W26+ Momente!$E$2*$AF$1*W25,PlotData!$CB$4)</f>
        <v>5</v>
      </c>
      <c r="BA25" s="527">
        <f>IF(ISNUMBER(System!$C26),PlotData!X26+ Momente!$E$2*$AF$1*X25,PlotData!$CB$4)</f>
        <v>5</v>
      </c>
      <c r="BB25" s="562">
        <f>IF(ISNUMBER(System!$C26),PlotData!Y26+ Momente!$E$2*$AF$1*Y25,PlotData!$CB$4)</f>
        <v>5</v>
      </c>
      <c r="BC25" s="602">
        <f>IF(ISNUMBER(System!$C26),PlotData!Y26, PlotData!CB$4)</f>
        <v>5</v>
      </c>
      <c r="BD25" s="527">
        <f>IF(ISNUMBER(System!$C26),PlotData!O26, PlotData!$CB$4)</f>
        <v>5</v>
      </c>
      <c r="BE25" s="562">
        <f>IF(ISNUMBER(System!$C26), AR25,PlotData!$CB$4)</f>
        <v>5</v>
      </c>
    </row>
    <row r="26" spans="1:57" x14ac:dyDescent="0.25">
      <c r="A26" s="604">
        <v>24</v>
      </c>
      <c r="B26" s="561"/>
      <c r="C26" s="527"/>
      <c r="D26" s="527"/>
      <c r="E26" s="527"/>
      <c r="F26" s="527"/>
      <c r="G26" s="527"/>
      <c r="H26" s="527"/>
      <c r="I26" s="527"/>
      <c r="J26" s="527"/>
      <c r="K26" s="527"/>
      <c r="L26" s="562"/>
      <c r="N26" s="604">
        <v>24</v>
      </c>
      <c r="O26" s="561"/>
      <c r="P26" s="527"/>
      <c r="Q26" s="527"/>
      <c r="R26" s="527"/>
      <c r="S26" s="527"/>
      <c r="T26" s="527"/>
      <c r="U26" s="527"/>
      <c r="V26" s="527"/>
      <c r="W26" s="527"/>
      <c r="X26" s="527"/>
      <c r="Y26" s="562"/>
      <c r="AA26" s="575">
        <v>24</v>
      </c>
      <c r="AB26" s="561">
        <f>IF(ISNUMBER(System!$C27),PlotData!B27+Momente!$E$2* $AF$1*B26,PlotData!$CB$3)</f>
        <v>5</v>
      </c>
      <c r="AC26" s="527">
        <f>IF(ISNUMBER(System!$C27),PlotData!C27+ Momente!$E$2*$AF$1*C26,PlotData!$CB$3)</f>
        <v>5</v>
      </c>
      <c r="AD26" s="527">
        <f>IF(ISNUMBER(System!$C27),PlotData!D27+ Momente!$E$2*$AF$1*D26,PlotData!$CB$3)</f>
        <v>5</v>
      </c>
      <c r="AE26" s="527">
        <f>IF(ISNUMBER(System!$C27),PlotData!E27+Momente!$E$2* $AF$1*E26,PlotData!$CB$3)</f>
        <v>5</v>
      </c>
      <c r="AF26" s="527">
        <f>IF(ISNUMBER(System!$C27),PlotData!F27+Momente!$E$2* $AF$1*F26,PlotData!$CB$3)</f>
        <v>5</v>
      </c>
      <c r="AG26" s="527">
        <f>IF(ISNUMBER(System!$C27),PlotData!G27+ Momente!$E$2*$AF$1*G26,PlotData!$CB$3)</f>
        <v>5</v>
      </c>
      <c r="AH26" s="527">
        <f>IF(ISNUMBER(System!$C27),PlotData!H27+ Momente!$E$2*$AF$1*H26,PlotData!$CB$3)</f>
        <v>5</v>
      </c>
      <c r="AI26" s="527">
        <f>IF(ISNUMBER(System!$C27),PlotData!I27+ Momente!$E$2*$AF$1*I26,PlotData!$CB$3)</f>
        <v>5</v>
      </c>
      <c r="AJ26" s="527">
        <f>IF(ISNUMBER(System!$C27),PlotData!J27+ Momente!$E$2*$AF$1*J26,PlotData!$CB$3)</f>
        <v>5</v>
      </c>
      <c r="AK26" s="527">
        <f>IF(ISNUMBER(System!$C27),PlotData!K27+ Momente!$E$2*$AF$1*K26,PlotData!$CB$3)</f>
        <v>5</v>
      </c>
      <c r="AL26" s="562">
        <f>IF(ISNUMBER(System!$C27),PlotData!L27+Momente!$E$2* $AF$1*L26,PlotData!$CB$3)</f>
        <v>5</v>
      </c>
      <c r="AM26" s="561">
        <f>IF(ISNUMBER(System!$C27),PlotData!L27,PlotData!$CB$3)</f>
        <v>5</v>
      </c>
      <c r="AN26" s="527">
        <f>IF(ISNUMBER(System!$C27),PlotData!B27,PlotData!$CB$3)</f>
        <v>5</v>
      </c>
      <c r="AO26" s="444">
        <f>IF(ISNUMBER(System!$C27),AB26,PlotData!$CB$3)</f>
        <v>5</v>
      </c>
      <c r="AQ26" s="575">
        <v>24</v>
      </c>
      <c r="AR26" s="561">
        <f>IF(ISNUMBER(System!$C27),PlotData!O27+ Momente!$E$2*$AF$1*O26,PlotData!$CB$4)</f>
        <v>5</v>
      </c>
      <c r="AS26" s="527">
        <f>IF(ISNUMBER(System!$C27),PlotData!P27+Momente!$E$2* $AF$1*P26,PlotData!$CB$4)</f>
        <v>5</v>
      </c>
      <c r="AT26" s="527">
        <f>IF(ISNUMBER(System!$C27),PlotData!Q27+ Momente!$E$2*$AF$1*Q26,PlotData!$CB$4)</f>
        <v>5</v>
      </c>
      <c r="AU26" s="527">
        <f>IF(ISNUMBER(System!$C27),PlotData!R27+Momente!$E$2* $AF$1*R26,PlotData!$CB$4)</f>
        <v>5</v>
      </c>
      <c r="AV26" s="527">
        <f>IF(ISNUMBER(System!$C27),PlotData!S27+ Momente!$E$2*$AF$1*S26,PlotData!$CB$4)</f>
        <v>5</v>
      </c>
      <c r="AW26" s="527">
        <f>IF(ISNUMBER(System!$C27),PlotData!T27+ Momente!$E$2*$AF$1*T26,PlotData!$CB$4)</f>
        <v>5</v>
      </c>
      <c r="AX26" s="527">
        <f>IF(ISNUMBER(System!$C27),PlotData!U27+ Momente!$E$2*$AF$1*U26,PlotData!$CB$4)</f>
        <v>5</v>
      </c>
      <c r="AY26" s="527">
        <f>IF(ISNUMBER(System!$C27),PlotData!V27+ Momente!$E$2*$AF$1*V26,PlotData!$CB$4)</f>
        <v>5</v>
      </c>
      <c r="AZ26" s="527">
        <f>IF(ISNUMBER(System!$C27),PlotData!W27+ Momente!$E$2*$AF$1*W26,PlotData!$CB$4)</f>
        <v>5</v>
      </c>
      <c r="BA26" s="527">
        <f>IF(ISNUMBER(System!$C27),PlotData!X27+ Momente!$E$2*$AF$1*X26,PlotData!$CB$4)</f>
        <v>5</v>
      </c>
      <c r="BB26" s="562">
        <f>IF(ISNUMBER(System!$C27),PlotData!Y27+ Momente!$E$2*$AF$1*Y26,PlotData!$CB$4)</f>
        <v>5</v>
      </c>
      <c r="BC26" s="602">
        <f>IF(ISNUMBER(System!$C27),PlotData!Y27, PlotData!CB$4)</f>
        <v>5</v>
      </c>
      <c r="BD26" s="527">
        <f>IF(ISNUMBER(System!$C27),PlotData!O27, PlotData!$CB$4)</f>
        <v>5</v>
      </c>
      <c r="BE26" s="562">
        <f>IF(ISNUMBER(System!$C27), AR26,PlotData!$CB$4)</f>
        <v>5</v>
      </c>
    </row>
    <row r="27" spans="1:57" x14ac:dyDescent="0.25">
      <c r="A27" s="604">
        <v>25</v>
      </c>
      <c r="B27" s="561"/>
      <c r="C27" s="527"/>
      <c r="D27" s="527"/>
      <c r="E27" s="527"/>
      <c r="F27" s="527"/>
      <c r="G27" s="527"/>
      <c r="H27" s="527"/>
      <c r="I27" s="527"/>
      <c r="J27" s="527"/>
      <c r="K27" s="527"/>
      <c r="L27" s="562"/>
      <c r="N27" s="604">
        <v>25</v>
      </c>
      <c r="O27" s="561"/>
      <c r="P27" s="527"/>
      <c r="Q27" s="527"/>
      <c r="R27" s="527"/>
      <c r="S27" s="527"/>
      <c r="T27" s="527"/>
      <c r="U27" s="527"/>
      <c r="V27" s="527"/>
      <c r="W27" s="527"/>
      <c r="X27" s="527"/>
      <c r="Y27" s="562"/>
      <c r="AA27" s="575">
        <v>25</v>
      </c>
      <c r="AB27" s="561">
        <f>IF(ISNUMBER(System!$C28),PlotData!B28+Momente!$E$2* $AF$1*B27,PlotData!$CB$3)</f>
        <v>5</v>
      </c>
      <c r="AC27" s="527">
        <f>IF(ISNUMBER(System!$C28),PlotData!C28+ Momente!$E$2*$AF$1*C27,PlotData!$CB$3)</f>
        <v>5</v>
      </c>
      <c r="AD27" s="527">
        <f>IF(ISNUMBER(System!$C28),PlotData!D28+ Momente!$E$2*$AF$1*D27,PlotData!$CB$3)</f>
        <v>5</v>
      </c>
      <c r="AE27" s="527">
        <f>IF(ISNUMBER(System!$C28),PlotData!E28+Momente!$E$2* $AF$1*E27,PlotData!$CB$3)</f>
        <v>5</v>
      </c>
      <c r="AF27" s="527">
        <f>IF(ISNUMBER(System!$C28),PlotData!F28+Momente!$E$2* $AF$1*F27,PlotData!$CB$3)</f>
        <v>5</v>
      </c>
      <c r="AG27" s="527">
        <f>IF(ISNUMBER(System!$C28),PlotData!G28+ Momente!$E$2*$AF$1*G27,PlotData!$CB$3)</f>
        <v>5</v>
      </c>
      <c r="AH27" s="527">
        <f>IF(ISNUMBER(System!$C28),PlotData!H28+ Momente!$E$2*$AF$1*H27,PlotData!$CB$3)</f>
        <v>5</v>
      </c>
      <c r="AI27" s="527">
        <f>IF(ISNUMBER(System!$C28),PlotData!I28+ Momente!$E$2*$AF$1*I27,PlotData!$CB$3)</f>
        <v>5</v>
      </c>
      <c r="AJ27" s="527">
        <f>IF(ISNUMBER(System!$C28),PlotData!J28+ Momente!$E$2*$AF$1*J27,PlotData!$CB$3)</f>
        <v>5</v>
      </c>
      <c r="AK27" s="527">
        <f>IF(ISNUMBER(System!$C28),PlotData!K28+ Momente!$E$2*$AF$1*K27,PlotData!$CB$3)</f>
        <v>5</v>
      </c>
      <c r="AL27" s="562">
        <f>IF(ISNUMBER(System!$C28),PlotData!L28+Momente!$E$2* $AF$1*L27,PlotData!$CB$3)</f>
        <v>5</v>
      </c>
      <c r="AM27" s="561">
        <f>IF(ISNUMBER(System!$C28),PlotData!L28,PlotData!$CB$3)</f>
        <v>5</v>
      </c>
      <c r="AN27" s="527">
        <f>IF(ISNUMBER(System!$C28),PlotData!B28,PlotData!$CB$3)</f>
        <v>5</v>
      </c>
      <c r="AO27" s="444">
        <f>IF(ISNUMBER(System!$C28),AB27,PlotData!$CB$3)</f>
        <v>5</v>
      </c>
      <c r="AQ27" s="575">
        <v>25</v>
      </c>
      <c r="AR27" s="561">
        <f>IF(ISNUMBER(System!$C28),PlotData!O28+ Momente!$E$2*$AF$1*O27,PlotData!$CB$4)</f>
        <v>5</v>
      </c>
      <c r="AS27" s="527">
        <f>IF(ISNUMBER(System!$C28),PlotData!P28+Momente!$E$2* $AF$1*P27,PlotData!$CB$4)</f>
        <v>5</v>
      </c>
      <c r="AT27" s="527">
        <f>IF(ISNUMBER(System!$C28),PlotData!Q28+ Momente!$E$2*$AF$1*Q27,PlotData!$CB$4)</f>
        <v>5</v>
      </c>
      <c r="AU27" s="527">
        <f>IF(ISNUMBER(System!$C28),PlotData!R28+Momente!$E$2* $AF$1*R27,PlotData!$CB$4)</f>
        <v>5</v>
      </c>
      <c r="AV27" s="527">
        <f>IF(ISNUMBER(System!$C28),PlotData!S28+ Momente!$E$2*$AF$1*S27,PlotData!$CB$4)</f>
        <v>5</v>
      </c>
      <c r="AW27" s="527">
        <f>IF(ISNUMBER(System!$C28),PlotData!T28+ Momente!$E$2*$AF$1*T27,PlotData!$CB$4)</f>
        <v>5</v>
      </c>
      <c r="AX27" s="527">
        <f>IF(ISNUMBER(System!$C28),PlotData!U28+ Momente!$E$2*$AF$1*U27,PlotData!$CB$4)</f>
        <v>5</v>
      </c>
      <c r="AY27" s="527">
        <f>IF(ISNUMBER(System!$C28),PlotData!V28+ Momente!$E$2*$AF$1*V27,PlotData!$CB$4)</f>
        <v>5</v>
      </c>
      <c r="AZ27" s="527">
        <f>IF(ISNUMBER(System!$C28),PlotData!W28+ Momente!$E$2*$AF$1*W27,PlotData!$CB$4)</f>
        <v>5</v>
      </c>
      <c r="BA27" s="527">
        <f>IF(ISNUMBER(System!$C28),PlotData!X28+ Momente!$E$2*$AF$1*X27,PlotData!$CB$4)</f>
        <v>5</v>
      </c>
      <c r="BB27" s="562">
        <f>IF(ISNUMBER(System!$C28),PlotData!Y28+ Momente!$E$2*$AF$1*Y27,PlotData!$CB$4)</f>
        <v>5</v>
      </c>
      <c r="BC27" s="602">
        <f>IF(ISNUMBER(System!$C28),PlotData!Y28, PlotData!CB$4)</f>
        <v>5</v>
      </c>
      <c r="BD27" s="527">
        <f>IF(ISNUMBER(System!$C28),PlotData!O28, PlotData!$CB$4)</f>
        <v>5</v>
      </c>
      <c r="BE27" s="562">
        <f>IF(ISNUMBER(System!$C28), AR27,PlotData!$CB$4)</f>
        <v>5</v>
      </c>
    </row>
    <row r="28" spans="1:57" x14ac:dyDescent="0.25">
      <c r="A28" s="604">
        <v>26</v>
      </c>
      <c r="B28" s="561"/>
      <c r="C28" s="527"/>
      <c r="D28" s="527"/>
      <c r="E28" s="527"/>
      <c r="F28" s="527"/>
      <c r="G28" s="527"/>
      <c r="H28" s="527"/>
      <c r="I28" s="527"/>
      <c r="J28" s="527"/>
      <c r="K28" s="527"/>
      <c r="L28" s="562"/>
      <c r="N28" s="604">
        <v>26</v>
      </c>
      <c r="O28" s="561"/>
      <c r="P28" s="527"/>
      <c r="Q28" s="527"/>
      <c r="R28" s="527"/>
      <c r="S28" s="527"/>
      <c r="T28" s="527"/>
      <c r="U28" s="527"/>
      <c r="V28" s="527"/>
      <c r="W28" s="527"/>
      <c r="X28" s="527"/>
      <c r="Y28" s="562"/>
      <c r="AA28" s="575">
        <v>26</v>
      </c>
      <c r="AB28" s="561">
        <f>IF(ISNUMBER(System!$C29),PlotData!B29+Momente!$E$2* $AF$1*B28,PlotData!$CB$3)</f>
        <v>5</v>
      </c>
      <c r="AC28" s="527">
        <f>IF(ISNUMBER(System!$C29),PlotData!C29+ Momente!$E$2*$AF$1*C28,PlotData!$CB$3)</f>
        <v>5</v>
      </c>
      <c r="AD28" s="527">
        <f>IF(ISNUMBER(System!$C29),PlotData!D29+ Momente!$E$2*$AF$1*D28,PlotData!$CB$3)</f>
        <v>5</v>
      </c>
      <c r="AE28" s="527">
        <f>IF(ISNUMBER(System!$C29),PlotData!E29+Momente!$E$2* $AF$1*E28,PlotData!$CB$3)</f>
        <v>5</v>
      </c>
      <c r="AF28" s="527">
        <f>IF(ISNUMBER(System!$C29),PlotData!F29+Momente!$E$2* $AF$1*F28,PlotData!$CB$3)</f>
        <v>5</v>
      </c>
      <c r="AG28" s="527">
        <f>IF(ISNUMBER(System!$C29),PlotData!G29+ Momente!$E$2*$AF$1*G28,PlotData!$CB$3)</f>
        <v>5</v>
      </c>
      <c r="AH28" s="527">
        <f>IF(ISNUMBER(System!$C29),PlotData!H29+ Momente!$E$2*$AF$1*H28,PlotData!$CB$3)</f>
        <v>5</v>
      </c>
      <c r="AI28" s="527">
        <f>IF(ISNUMBER(System!$C29),PlotData!I29+ Momente!$E$2*$AF$1*I28,PlotData!$CB$3)</f>
        <v>5</v>
      </c>
      <c r="AJ28" s="527">
        <f>IF(ISNUMBER(System!$C29),PlotData!J29+ Momente!$E$2*$AF$1*J28,PlotData!$CB$3)</f>
        <v>5</v>
      </c>
      <c r="AK28" s="527">
        <f>IF(ISNUMBER(System!$C29),PlotData!K29+ Momente!$E$2*$AF$1*K28,PlotData!$CB$3)</f>
        <v>5</v>
      </c>
      <c r="AL28" s="562">
        <f>IF(ISNUMBER(System!$C29),PlotData!L29+Momente!$E$2* $AF$1*L28,PlotData!$CB$3)</f>
        <v>5</v>
      </c>
      <c r="AM28" s="561">
        <f>IF(ISNUMBER(System!$C29),PlotData!L29,PlotData!$CB$3)</f>
        <v>5</v>
      </c>
      <c r="AN28" s="527">
        <f>IF(ISNUMBER(System!$C29),PlotData!B29,PlotData!$CB$3)</f>
        <v>5</v>
      </c>
      <c r="AO28" s="444">
        <f>IF(ISNUMBER(System!$C29),AB28,PlotData!$CB$3)</f>
        <v>5</v>
      </c>
      <c r="AQ28" s="575">
        <v>26</v>
      </c>
      <c r="AR28" s="561">
        <f>IF(ISNUMBER(System!$C29),PlotData!O29+ Momente!$E$2*$AF$1*O28,PlotData!$CB$4)</f>
        <v>5</v>
      </c>
      <c r="AS28" s="527">
        <f>IF(ISNUMBER(System!$C29),PlotData!P29+Momente!$E$2* $AF$1*P28,PlotData!$CB$4)</f>
        <v>5</v>
      </c>
      <c r="AT28" s="527">
        <f>IF(ISNUMBER(System!$C29),PlotData!Q29+ Momente!$E$2*$AF$1*Q28,PlotData!$CB$4)</f>
        <v>5</v>
      </c>
      <c r="AU28" s="527">
        <f>IF(ISNUMBER(System!$C29),PlotData!R29+Momente!$E$2* $AF$1*R28,PlotData!$CB$4)</f>
        <v>5</v>
      </c>
      <c r="AV28" s="527">
        <f>IF(ISNUMBER(System!$C29),PlotData!S29+ Momente!$E$2*$AF$1*S28,PlotData!$CB$4)</f>
        <v>5</v>
      </c>
      <c r="AW28" s="527">
        <f>IF(ISNUMBER(System!$C29),PlotData!T29+ Momente!$E$2*$AF$1*T28,PlotData!$CB$4)</f>
        <v>5</v>
      </c>
      <c r="AX28" s="527">
        <f>IF(ISNUMBER(System!$C29),PlotData!U29+ Momente!$E$2*$AF$1*U28,PlotData!$CB$4)</f>
        <v>5</v>
      </c>
      <c r="AY28" s="527">
        <f>IF(ISNUMBER(System!$C29),PlotData!V29+ Momente!$E$2*$AF$1*V28,PlotData!$CB$4)</f>
        <v>5</v>
      </c>
      <c r="AZ28" s="527">
        <f>IF(ISNUMBER(System!$C29),PlotData!W29+ Momente!$E$2*$AF$1*W28,PlotData!$CB$4)</f>
        <v>5</v>
      </c>
      <c r="BA28" s="527">
        <f>IF(ISNUMBER(System!$C29),PlotData!X29+ Momente!$E$2*$AF$1*X28,PlotData!$CB$4)</f>
        <v>5</v>
      </c>
      <c r="BB28" s="562">
        <f>IF(ISNUMBER(System!$C29),PlotData!Y29+ Momente!$E$2*$AF$1*Y28,PlotData!$CB$4)</f>
        <v>5</v>
      </c>
      <c r="BC28" s="602">
        <f>IF(ISNUMBER(System!$C29),PlotData!Y29, PlotData!CB$4)</f>
        <v>5</v>
      </c>
      <c r="BD28" s="527">
        <f>IF(ISNUMBER(System!$C29),PlotData!O29, PlotData!$CB$4)</f>
        <v>5</v>
      </c>
      <c r="BE28" s="562">
        <f>IF(ISNUMBER(System!$C29), AR28,PlotData!$CB$4)</f>
        <v>5</v>
      </c>
    </row>
    <row r="29" spans="1:57" x14ac:dyDescent="0.25">
      <c r="A29" s="604">
        <v>27</v>
      </c>
      <c r="B29" s="561"/>
      <c r="C29" s="527"/>
      <c r="D29" s="527"/>
      <c r="E29" s="527"/>
      <c r="F29" s="527"/>
      <c r="G29" s="527"/>
      <c r="H29" s="527"/>
      <c r="I29" s="527"/>
      <c r="J29" s="527"/>
      <c r="K29" s="527"/>
      <c r="L29" s="562"/>
      <c r="N29" s="604">
        <v>27</v>
      </c>
      <c r="O29" s="561"/>
      <c r="P29" s="527"/>
      <c r="Q29" s="527"/>
      <c r="R29" s="527"/>
      <c r="S29" s="527"/>
      <c r="T29" s="527"/>
      <c r="U29" s="527"/>
      <c r="V29" s="527"/>
      <c r="W29" s="527"/>
      <c r="X29" s="527"/>
      <c r="Y29" s="562"/>
      <c r="AA29" s="575">
        <v>27</v>
      </c>
      <c r="AB29" s="561">
        <f>IF(ISNUMBER(System!$C30),PlotData!B30+Momente!$E$2* $AF$1*B29,PlotData!$CB$3)</f>
        <v>5</v>
      </c>
      <c r="AC29" s="527">
        <f>IF(ISNUMBER(System!$C30),PlotData!C30+ Momente!$E$2*$AF$1*C29,PlotData!$CB$3)</f>
        <v>5</v>
      </c>
      <c r="AD29" s="527">
        <f>IF(ISNUMBER(System!$C30),PlotData!D30+ Momente!$E$2*$AF$1*D29,PlotData!$CB$3)</f>
        <v>5</v>
      </c>
      <c r="AE29" s="527">
        <f>IF(ISNUMBER(System!$C30),PlotData!E30+Momente!$E$2* $AF$1*E29,PlotData!$CB$3)</f>
        <v>5</v>
      </c>
      <c r="AF29" s="527">
        <f>IF(ISNUMBER(System!$C30),PlotData!F30+Momente!$E$2* $AF$1*F29,PlotData!$CB$3)</f>
        <v>5</v>
      </c>
      <c r="AG29" s="527">
        <f>IF(ISNUMBER(System!$C30),PlotData!G30+ Momente!$E$2*$AF$1*G29,PlotData!$CB$3)</f>
        <v>5</v>
      </c>
      <c r="AH29" s="527">
        <f>IF(ISNUMBER(System!$C30),PlotData!H30+ Momente!$E$2*$AF$1*H29,PlotData!$CB$3)</f>
        <v>5</v>
      </c>
      <c r="AI29" s="527">
        <f>IF(ISNUMBER(System!$C30),PlotData!I30+ Momente!$E$2*$AF$1*I29,PlotData!$CB$3)</f>
        <v>5</v>
      </c>
      <c r="AJ29" s="527">
        <f>IF(ISNUMBER(System!$C30),PlotData!J30+ Momente!$E$2*$AF$1*J29,PlotData!$CB$3)</f>
        <v>5</v>
      </c>
      <c r="AK29" s="527">
        <f>IF(ISNUMBER(System!$C30),PlotData!K30+ Momente!$E$2*$AF$1*K29,PlotData!$CB$3)</f>
        <v>5</v>
      </c>
      <c r="AL29" s="562">
        <f>IF(ISNUMBER(System!$C30),PlotData!L30+Momente!$E$2* $AF$1*L29,PlotData!$CB$3)</f>
        <v>5</v>
      </c>
      <c r="AM29" s="561">
        <f>IF(ISNUMBER(System!$C30),PlotData!L30,PlotData!$CB$3)</f>
        <v>5</v>
      </c>
      <c r="AN29" s="527">
        <f>IF(ISNUMBER(System!$C30),PlotData!B30,PlotData!$CB$3)</f>
        <v>5</v>
      </c>
      <c r="AO29" s="444">
        <f>IF(ISNUMBER(System!$C30),AB29,PlotData!$CB$3)</f>
        <v>5</v>
      </c>
      <c r="AQ29" s="575">
        <v>27</v>
      </c>
      <c r="AR29" s="561">
        <f>IF(ISNUMBER(System!$C30),PlotData!O30+ Momente!$E$2*$AF$1*O29,PlotData!$CB$4)</f>
        <v>5</v>
      </c>
      <c r="AS29" s="527">
        <f>IF(ISNUMBER(System!$C30),PlotData!P30+Momente!$E$2* $AF$1*P29,PlotData!$CB$4)</f>
        <v>5</v>
      </c>
      <c r="AT29" s="527">
        <f>IF(ISNUMBER(System!$C30),PlotData!Q30+ Momente!$E$2*$AF$1*Q29,PlotData!$CB$4)</f>
        <v>5</v>
      </c>
      <c r="AU29" s="527">
        <f>IF(ISNUMBER(System!$C30),PlotData!R30+Momente!$E$2* $AF$1*R29,PlotData!$CB$4)</f>
        <v>5</v>
      </c>
      <c r="AV29" s="527">
        <f>IF(ISNUMBER(System!$C30),PlotData!S30+ Momente!$E$2*$AF$1*S29,PlotData!$CB$4)</f>
        <v>5</v>
      </c>
      <c r="AW29" s="527">
        <f>IF(ISNUMBER(System!$C30),PlotData!T30+ Momente!$E$2*$AF$1*T29,PlotData!$CB$4)</f>
        <v>5</v>
      </c>
      <c r="AX29" s="527">
        <f>IF(ISNUMBER(System!$C30),PlotData!U30+ Momente!$E$2*$AF$1*U29,PlotData!$CB$4)</f>
        <v>5</v>
      </c>
      <c r="AY29" s="527">
        <f>IF(ISNUMBER(System!$C30),PlotData!V30+ Momente!$E$2*$AF$1*V29,PlotData!$CB$4)</f>
        <v>5</v>
      </c>
      <c r="AZ29" s="527">
        <f>IF(ISNUMBER(System!$C30),PlotData!W30+ Momente!$E$2*$AF$1*W29,PlotData!$CB$4)</f>
        <v>5</v>
      </c>
      <c r="BA29" s="527">
        <f>IF(ISNUMBER(System!$C30),PlotData!X30+ Momente!$E$2*$AF$1*X29,PlotData!$CB$4)</f>
        <v>5</v>
      </c>
      <c r="BB29" s="562">
        <f>IF(ISNUMBER(System!$C30),PlotData!Y30+ Momente!$E$2*$AF$1*Y29,PlotData!$CB$4)</f>
        <v>5</v>
      </c>
      <c r="BC29" s="602">
        <f>IF(ISNUMBER(System!$C30),PlotData!Y30, PlotData!CB$4)</f>
        <v>5</v>
      </c>
      <c r="BD29" s="527">
        <f>IF(ISNUMBER(System!$C30),PlotData!O30, PlotData!$CB$4)</f>
        <v>5</v>
      </c>
      <c r="BE29" s="562">
        <f>IF(ISNUMBER(System!$C30), AR29,PlotData!$CB$4)</f>
        <v>5</v>
      </c>
    </row>
    <row r="30" spans="1:57" x14ac:dyDescent="0.25">
      <c r="A30" s="604">
        <v>28</v>
      </c>
      <c r="B30" s="561"/>
      <c r="C30" s="527"/>
      <c r="D30" s="527"/>
      <c r="E30" s="527"/>
      <c r="F30" s="527"/>
      <c r="G30" s="527"/>
      <c r="H30" s="527"/>
      <c r="I30" s="527"/>
      <c r="J30" s="527"/>
      <c r="K30" s="527"/>
      <c r="L30" s="562"/>
      <c r="N30" s="604">
        <v>28</v>
      </c>
      <c r="O30" s="561"/>
      <c r="P30" s="527"/>
      <c r="Q30" s="527"/>
      <c r="R30" s="527"/>
      <c r="S30" s="527"/>
      <c r="T30" s="527"/>
      <c r="U30" s="527"/>
      <c r="V30" s="527"/>
      <c r="W30" s="527"/>
      <c r="X30" s="527"/>
      <c r="Y30" s="562"/>
      <c r="AA30" s="575">
        <v>28</v>
      </c>
      <c r="AB30" s="561">
        <f>IF(ISNUMBER(System!$C31),PlotData!B31+Momente!$E$2* $AF$1*B30,PlotData!$CB$3)</f>
        <v>5</v>
      </c>
      <c r="AC30" s="527">
        <f>IF(ISNUMBER(System!$C31),PlotData!C31+ Momente!$E$2*$AF$1*C30,PlotData!$CB$3)</f>
        <v>5</v>
      </c>
      <c r="AD30" s="527">
        <f>IF(ISNUMBER(System!$C31),PlotData!D31+ Momente!$E$2*$AF$1*D30,PlotData!$CB$3)</f>
        <v>5</v>
      </c>
      <c r="AE30" s="527">
        <f>IF(ISNUMBER(System!$C31),PlotData!E31+Momente!$E$2* $AF$1*E30,PlotData!$CB$3)</f>
        <v>5</v>
      </c>
      <c r="AF30" s="527">
        <f>IF(ISNUMBER(System!$C31),PlotData!F31+Momente!$E$2* $AF$1*F30,PlotData!$CB$3)</f>
        <v>5</v>
      </c>
      <c r="AG30" s="527">
        <f>IF(ISNUMBER(System!$C31),PlotData!G31+ Momente!$E$2*$AF$1*G30,PlotData!$CB$3)</f>
        <v>5</v>
      </c>
      <c r="AH30" s="527">
        <f>IF(ISNUMBER(System!$C31),PlotData!H31+ Momente!$E$2*$AF$1*H30,PlotData!$CB$3)</f>
        <v>5</v>
      </c>
      <c r="AI30" s="527">
        <f>IF(ISNUMBER(System!$C31),PlotData!I31+ Momente!$E$2*$AF$1*I30,PlotData!$CB$3)</f>
        <v>5</v>
      </c>
      <c r="AJ30" s="527">
        <f>IF(ISNUMBER(System!$C31),PlotData!J31+ Momente!$E$2*$AF$1*J30,PlotData!$CB$3)</f>
        <v>5</v>
      </c>
      <c r="AK30" s="527">
        <f>IF(ISNUMBER(System!$C31),PlotData!K31+ Momente!$E$2*$AF$1*K30,PlotData!$CB$3)</f>
        <v>5</v>
      </c>
      <c r="AL30" s="562">
        <f>IF(ISNUMBER(System!$C31),PlotData!L31+Momente!$E$2* $AF$1*L30,PlotData!$CB$3)</f>
        <v>5</v>
      </c>
      <c r="AM30" s="561">
        <f>IF(ISNUMBER(System!$C31),PlotData!L31,PlotData!$CB$3)</f>
        <v>5</v>
      </c>
      <c r="AN30" s="527">
        <f>IF(ISNUMBER(System!$C31),PlotData!B31,PlotData!$CB$3)</f>
        <v>5</v>
      </c>
      <c r="AO30" s="444">
        <f>IF(ISNUMBER(System!$C31),AB30,PlotData!$CB$3)</f>
        <v>5</v>
      </c>
      <c r="AQ30" s="575">
        <v>28</v>
      </c>
      <c r="AR30" s="561">
        <f>IF(ISNUMBER(System!$C31),PlotData!O31+ Momente!$E$2*$AF$1*O30,PlotData!$CB$4)</f>
        <v>5</v>
      </c>
      <c r="AS30" s="527">
        <f>IF(ISNUMBER(System!$C31),PlotData!P31+Momente!$E$2* $AF$1*P30,PlotData!$CB$4)</f>
        <v>5</v>
      </c>
      <c r="AT30" s="527">
        <f>IF(ISNUMBER(System!$C31),PlotData!Q31+ Momente!$E$2*$AF$1*Q30,PlotData!$CB$4)</f>
        <v>5</v>
      </c>
      <c r="AU30" s="527">
        <f>IF(ISNUMBER(System!$C31),PlotData!R31+Momente!$E$2* $AF$1*R30,PlotData!$CB$4)</f>
        <v>5</v>
      </c>
      <c r="AV30" s="527">
        <f>IF(ISNUMBER(System!$C31),PlotData!S31+ Momente!$E$2*$AF$1*S30,PlotData!$CB$4)</f>
        <v>5</v>
      </c>
      <c r="AW30" s="527">
        <f>IF(ISNUMBER(System!$C31),PlotData!T31+ Momente!$E$2*$AF$1*T30,PlotData!$CB$4)</f>
        <v>5</v>
      </c>
      <c r="AX30" s="527">
        <f>IF(ISNUMBER(System!$C31),PlotData!U31+ Momente!$E$2*$AF$1*U30,PlotData!$CB$4)</f>
        <v>5</v>
      </c>
      <c r="AY30" s="527">
        <f>IF(ISNUMBER(System!$C31),PlotData!V31+ Momente!$E$2*$AF$1*V30,PlotData!$CB$4)</f>
        <v>5</v>
      </c>
      <c r="AZ30" s="527">
        <f>IF(ISNUMBER(System!$C31),PlotData!W31+ Momente!$E$2*$AF$1*W30,PlotData!$CB$4)</f>
        <v>5</v>
      </c>
      <c r="BA30" s="527">
        <f>IF(ISNUMBER(System!$C31),PlotData!X31+ Momente!$E$2*$AF$1*X30,PlotData!$CB$4)</f>
        <v>5</v>
      </c>
      <c r="BB30" s="562">
        <f>IF(ISNUMBER(System!$C31),PlotData!Y31+ Momente!$E$2*$AF$1*Y30,PlotData!$CB$4)</f>
        <v>5</v>
      </c>
      <c r="BC30" s="602">
        <f>IF(ISNUMBER(System!$C31),PlotData!Y31, PlotData!CB$4)</f>
        <v>5</v>
      </c>
      <c r="BD30" s="527">
        <f>IF(ISNUMBER(System!$C31),PlotData!O31, PlotData!$CB$4)</f>
        <v>5</v>
      </c>
      <c r="BE30" s="562">
        <f>IF(ISNUMBER(System!$C31), AR30,PlotData!$CB$4)</f>
        <v>5</v>
      </c>
    </row>
    <row r="31" spans="1:57" x14ac:dyDescent="0.25">
      <c r="A31" s="604">
        <v>29</v>
      </c>
      <c r="B31" s="561"/>
      <c r="C31" s="527"/>
      <c r="D31" s="527"/>
      <c r="E31" s="527"/>
      <c r="F31" s="527"/>
      <c r="G31" s="527"/>
      <c r="H31" s="527"/>
      <c r="I31" s="527"/>
      <c r="J31" s="527"/>
      <c r="K31" s="527"/>
      <c r="L31" s="562"/>
      <c r="N31" s="604">
        <v>29</v>
      </c>
      <c r="O31" s="561"/>
      <c r="P31" s="527"/>
      <c r="Q31" s="527"/>
      <c r="R31" s="527"/>
      <c r="S31" s="527"/>
      <c r="T31" s="527"/>
      <c r="U31" s="527"/>
      <c r="V31" s="527"/>
      <c r="W31" s="527"/>
      <c r="X31" s="527"/>
      <c r="Y31" s="562"/>
      <c r="AA31" s="575">
        <v>29</v>
      </c>
      <c r="AB31" s="561">
        <f>IF(ISNUMBER(System!$C32),PlotData!B32+Momente!$E$2* $AF$1*B31,PlotData!$CB$3)</f>
        <v>5</v>
      </c>
      <c r="AC31" s="527">
        <f>IF(ISNUMBER(System!$C32),PlotData!C32+ Momente!$E$2*$AF$1*C31,PlotData!$CB$3)</f>
        <v>5</v>
      </c>
      <c r="AD31" s="527">
        <f>IF(ISNUMBER(System!$C32),PlotData!D32+ Momente!$E$2*$AF$1*D31,PlotData!$CB$3)</f>
        <v>5</v>
      </c>
      <c r="AE31" s="527">
        <f>IF(ISNUMBER(System!$C32),PlotData!E32+Momente!$E$2* $AF$1*E31,PlotData!$CB$3)</f>
        <v>5</v>
      </c>
      <c r="AF31" s="527">
        <f>IF(ISNUMBER(System!$C32),PlotData!F32+Momente!$E$2* $AF$1*F31,PlotData!$CB$3)</f>
        <v>5</v>
      </c>
      <c r="AG31" s="527">
        <f>IF(ISNUMBER(System!$C32),PlotData!G32+ Momente!$E$2*$AF$1*G31,PlotData!$CB$3)</f>
        <v>5</v>
      </c>
      <c r="AH31" s="527">
        <f>IF(ISNUMBER(System!$C32),PlotData!H32+ Momente!$E$2*$AF$1*H31,PlotData!$CB$3)</f>
        <v>5</v>
      </c>
      <c r="AI31" s="527">
        <f>IF(ISNUMBER(System!$C32),PlotData!I32+ Momente!$E$2*$AF$1*I31,PlotData!$CB$3)</f>
        <v>5</v>
      </c>
      <c r="AJ31" s="527">
        <f>IF(ISNUMBER(System!$C32),PlotData!J32+ Momente!$E$2*$AF$1*J31,PlotData!$CB$3)</f>
        <v>5</v>
      </c>
      <c r="AK31" s="527">
        <f>IF(ISNUMBER(System!$C32),PlotData!K32+ Momente!$E$2*$AF$1*K31,PlotData!$CB$3)</f>
        <v>5</v>
      </c>
      <c r="AL31" s="562">
        <f>IF(ISNUMBER(System!$C32),PlotData!L32+Momente!$E$2* $AF$1*L31,PlotData!$CB$3)</f>
        <v>5</v>
      </c>
      <c r="AM31" s="561">
        <f>IF(ISNUMBER(System!$C32),PlotData!L32,PlotData!$CB$3)</f>
        <v>5</v>
      </c>
      <c r="AN31" s="527">
        <f>IF(ISNUMBER(System!$C32),PlotData!B32,PlotData!$CB$3)</f>
        <v>5</v>
      </c>
      <c r="AO31" s="444">
        <f>IF(ISNUMBER(System!$C32),AB31,PlotData!$CB$3)</f>
        <v>5</v>
      </c>
      <c r="AQ31" s="575">
        <v>29</v>
      </c>
      <c r="AR31" s="561">
        <f>IF(ISNUMBER(System!$C32),PlotData!O32+ Momente!$E$2*$AF$1*O31,PlotData!$CB$4)</f>
        <v>5</v>
      </c>
      <c r="AS31" s="527">
        <f>IF(ISNUMBER(System!$C32),PlotData!P32+Momente!$E$2* $AF$1*P31,PlotData!$CB$4)</f>
        <v>5</v>
      </c>
      <c r="AT31" s="527">
        <f>IF(ISNUMBER(System!$C32),PlotData!Q32+ Momente!$E$2*$AF$1*Q31,PlotData!$CB$4)</f>
        <v>5</v>
      </c>
      <c r="AU31" s="527">
        <f>IF(ISNUMBER(System!$C32),PlotData!R32+Momente!$E$2* $AF$1*R31,PlotData!$CB$4)</f>
        <v>5</v>
      </c>
      <c r="AV31" s="527">
        <f>IF(ISNUMBER(System!$C32),PlotData!S32+ Momente!$E$2*$AF$1*S31,PlotData!$CB$4)</f>
        <v>5</v>
      </c>
      <c r="AW31" s="527">
        <f>IF(ISNUMBER(System!$C32),PlotData!T32+ Momente!$E$2*$AF$1*T31,PlotData!$CB$4)</f>
        <v>5</v>
      </c>
      <c r="AX31" s="527">
        <f>IF(ISNUMBER(System!$C32),PlotData!U32+ Momente!$E$2*$AF$1*U31,PlotData!$CB$4)</f>
        <v>5</v>
      </c>
      <c r="AY31" s="527">
        <f>IF(ISNUMBER(System!$C32),PlotData!V32+ Momente!$E$2*$AF$1*V31,PlotData!$CB$4)</f>
        <v>5</v>
      </c>
      <c r="AZ31" s="527">
        <f>IF(ISNUMBER(System!$C32),PlotData!W32+ Momente!$E$2*$AF$1*W31,PlotData!$CB$4)</f>
        <v>5</v>
      </c>
      <c r="BA31" s="527">
        <f>IF(ISNUMBER(System!$C32),PlotData!X32+ Momente!$E$2*$AF$1*X31,PlotData!$CB$4)</f>
        <v>5</v>
      </c>
      <c r="BB31" s="562">
        <f>IF(ISNUMBER(System!$C32),PlotData!Y32+ Momente!$E$2*$AF$1*Y31,PlotData!$CB$4)</f>
        <v>5</v>
      </c>
      <c r="BC31" s="602">
        <f>IF(ISNUMBER(System!$C32),PlotData!Y32, PlotData!CB$4)</f>
        <v>5</v>
      </c>
      <c r="BD31" s="527">
        <f>IF(ISNUMBER(System!$C32),PlotData!O32, PlotData!$CB$4)</f>
        <v>5</v>
      </c>
      <c r="BE31" s="562">
        <f>IF(ISNUMBER(System!$C32), AR31,PlotData!$CB$4)</f>
        <v>5</v>
      </c>
    </row>
    <row r="32" spans="1:57" x14ac:dyDescent="0.25">
      <c r="A32" s="604">
        <v>30</v>
      </c>
      <c r="B32" s="561"/>
      <c r="C32" s="527"/>
      <c r="D32" s="527"/>
      <c r="E32" s="527"/>
      <c r="F32" s="527"/>
      <c r="G32" s="527"/>
      <c r="H32" s="527"/>
      <c r="I32" s="527"/>
      <c r="J32" s="527"/>
      <c r="K32" s="527"/>
      <c r="L32" s="562"/>
      <c r="N32" s="604">
        <v>30</v>
      </c>
      <c r="O32" s="561"/>
      <c r="P32" s="527"/>
      <c r="Q32" s="527"/>
      <c r="R32" s="527"/>
      <c r="S32" s="527"/>
      <c r="T32" s="527"/>
      <c r="U32" s="527"/>
      <c r="V32" s="527"/>
      <c r="W32" s="527"/>
      <c r="X32" s="527"/>
      <c r="Y32" s="562"/>
      <c r="AA32" s="575">
        <v>30</v>
      </c>
      <c r="AB32" s="561">
        <f>IF(ISNUMBER(System!$C33),PlotData!B33+Momente!$E$2* $AF$1*B32,PlotData!$CB$3)</f>
        <v>5</v>
      </c>
      <c r="AC32" s="527">
        <f>IF(ISNUMBER(System!$C33),PlotData!C33+ Momente!$E$2*$AF$1*C32,PlotData!$CB$3)</f>
        <v>5</v>
      </c>
      <c r="AD32" s="527">
        <f>IF(ISNUMBER(System!$C33),PlotData!D33+ Momente!$E$2*$AF$1*D32,PlotData!$CB$3)</f>
        <v>5</v>
      </c>
      <c r="AE32" s="527">
        <f>IF(ISNUMBER(System!$C33),PlotData!E33+Momente!$E$2* $AF$1*E32,PlotData!$CB$3)</f>
        <v>5</v>
      </c>
      <c r="AF32" s="527">
        <f>IF(ISNUMBER(System!$C33),PlotData!F33+Momente!$E$2* $AF$1*F32,PlotData!$CB$3)</f>
        <v>5</v>
      </c>
      <c r="AG32" s="527">
        <f>IF(ISNUMBER(System!$C33),PlotData!G33+ Momente!$E$2*$AF$1*G32,PlotData!$CB$3)</f>
        <v>5</v>
      </c>
      <c r="AH32" s="527">
        <f>IF(ISNUMBER(System!$C33),PlotData!H33+ Momente!$E$2*$AF$1*H32,PlotData!$CB$3)</f>
        <v>5</v>
      </c>
      <c r="AI32" s="527">
        <f>IF(ISNUMBER(System!$C33),PlotData!I33+ Momente!$E$2*$AF$1*I32,PlotData!$CB$3)</f>
        <v>5</v>
      </c>
      <c r="AJ32" s="527">
        <f>IF(ISNUMBER(System!$C33),PlotData!J33+ Momente!$E$2*$AF$1*J32,PlotData!$CB$3)</f>
        <v>5</v>
      </c>
      <c r="AK32" s="527">
        <f>IF(ISNUMBER(System!$C33),PlotData!K33+ Momente!$E$2*$AF$1*K32,PlotData!$CB$3)</f>
        <v>5</v>
      </c>
      <c r="AL32" s="562">
        <f>IF(ISNUMBER(System!$C33),PlotData!L33+Momente!$E$2* $AF$1*L32,PlotData!$CB$3)</f>
        <v>5</v>
      </c>
      <c r="AM32" s="561">
        <f>IF(ISNUMBER(System!$C33),PlotData!L33,PlotData!$CB$3)</f>
        <v>5</v>
      </c>
      <c r="AN32" s="527">
        <f>IF(ISNUMBER(System!$C33),PlotData!B33,PlotData!$CB$3)</f>
        <v>5</v>
      </c>
      <c r="AO32" s="444">
        <f>IF(ISNUMBER(System!$C33),AB32,PlotData!$CB$3)</f>
        <v>5</v>
      </c>
      <c r="AQ32" s="575">
        <v>30</v>
      </c>
      <c r="AR32" s="561">
        <f>IF(ISNUMBER(System!$C33),PlotData!O33+ Momente!$E$2*$AF$1*O32,PlotData!$CB$4)</f>
        <v>5</v>
      </c>
      <c r="AS32" s="527">
        <f>IF(ISNUMBER(System!$C33),PlotData!P33+Momente!$E$2* $AF$1*P32,PlotData!$CB$4)</f>
        <v>5</v>
      </c>
      <c r="AT32" s="527">
        <f>IF(ISNUMBER(System!$C33),PlotData!Q33+ Momente!$E$2*$AF$1*Q32,PlotData!$CB$4)</f>
        <v>5</v>
      </c>
      <c r="AU32" s="527">
        <f>IF(ISNUMBER(System!$C33),PlotData!R33+Momente!$E$2* $AF$1*R32,PlotData!$CB$4)</f>
        <v>5</v>
      </c>
      <c r="AV32" s="527">
        <f>IF(ISNUMBER(System!$C33),PlotData!S33+ Momente!$E$2*$AF$1*S32,PlotData!$CB$4)</f>
        <v>5</v>
      </c>
      <c r="AW32" s="527">
        <f>IF(ISNUMBER(System!$C33),PlotData!T33+ Momente!$E$2*$AF$1*T32,PlotData!$CB$4)</f>
        <v>5</v>
      </c>
      <c r="AX32" s="527">
        <f>IF(ISNUMBER(System!$C33),PlotData!U33+ Momente!$E$2*$AF$1*U32,PlotData!$CB$4)</f>
        <v>5</v>
      </c>
      <c r="AY32" s="527">
        <f>IF(ISNUMBER(System!$C33),PlotData!V33+ Momente!$E$2*$AF$1*V32,PlotData!$CB$4)</f>
        <v>5</v>
      </c>
      <c r="AZ32" s="527">
        <f>IF(ISNUMBER(System!$C33),PlotData!W33+ Momente!$E$2*$AF$1*W32,PlotData!$CB$4)</f>
        <v>5</v>
      </c>
      <c r="BA32" s="527">
        <f>IF(ISNUMBER(System!$C33),PlotData!X33+ Momente!$E$2*$AF$1*X32,PlotData!$CB$4)</f>
        <v>5</v>
      </c>
      <c r="BB32" s="562">
        <f>IF(ISNUMBER(System!$C33),PlotData!Y33+ Momente!$E$2*$AF$1*Y32,PlotData!$CB$4)</f>
        <v>5</v>
      </c>
      <c r="BC32" s="602">
        <f>IF(ISNUMBER(System!$C33),PlotData!Y33, PlotData!CB$4)</f>
        <v>5</v>
      </c>
      <c r="BD32" s="527">
        <f>IF(ISNUMBER(System!$C33),PlotData!O33, PlotData!$CB$4)</f>
        <v>5</v>
      </c>
      <c r="BE32" s="562">
        <f>IF(ISNUMBER(System!$C33), AR32,PlotData!$CB$4)</f>
        <v>5</v>
      </c>
    </row>
    <row r="33" spans="1:57" x14ac:dyDescent="0.25">
      <c r="A33" s="604">
        <v>31</v>
      </c>
      <c r="B33" s="561"/>
      <c r="C33" s="527"/>
      <c r="D33" s="527"/>
      <c r="E33" s="527"/>
      <c r="F33" s="527"/>
      <c r="G33" s="527"/>
      <c r="H33" s="527"/>
      <c r="I33" s="527"/>
      <c r="J33" s="527"/>
      <c r="K33" s="527"/>
      <c r="L33" s="562"/>
      <c r="N33" s="604">
        <v>31</v>
      </c>
      <c r="O33" s="561"/>
      <c r="P33" s="527"/>
      <c r="Q33" s="527"/>
      <c r="R33" s="527"/>
      <c r="S33" s="527"/>
      <c r="T33" s="527"/>
      <c r="U33" s="527"/>
      <c r="V33" s="527"/>
      <c r="W33" s="527"/>
      <c r="X33" s="527"/>
      <c r="Y33" s="562"/>
      <c r="AA33" s="575">
        <v>31</v>
      </c>
      <c r="AB33" s="561">
        <f>IF(ISNUMBER(System!$C34),PlotData!B34+Momente!$E$2* $AF$1*B33,PlotData!$CB$3)</f>
        <v>5</v>
      </c>
      <c r="AC33" s="527">
        <f>IF(ISNUMBER(System!$C34),PlotData!C34+ Momente!$E$2*$AF$1*C33,PlotData!$CB$3)</f>
        <v>5</v>
      </c>
      <c r="AD33" s="527">
        <f>IF(ISNUMBER(System!$C34),PlotData!D34+ Momente!$E$2*$AF$1*D33,PlotData!$CB$3)</f>
        <v>5</v>
      </c>
      <c r="AE33" s="527">
        <f>IF(ISNUMBER(System!$C34),PlotData!E34+Momente!$E$2* $AF$1*E33,PlotData!$CB$3)</f>
        <v>5</v>
      </c>
      <c r="AF33" s="527">
        <f>IF(ISNUMBER(System!$C34),PlotData!F34+Momente!$E$2* $AF$1*F33,PlotData!$CB$3)</f>
        <v>5</v>
      </c>
      <c r="AG33" s="527">
        <f>IF(ISNUMBER(System!$C34),PlotData!G34+ Momente!$E$2*$AF$1*G33,PlotData!$CB$3)</f>
        <v>5</v>
      </c>
      <c r="AH33" s="527">
        <f>IF(ISNUMBER(System!$C34),PlotData!H34+ Momente!$E$2*$AF$1*H33,PlotData!$CB$3)</f>
        <v>5</v>
      </c>
      <c r="AI33" s="527">
        <f>IF(ISNUMBER(System!$C34),PlotData!I34+ Momente!$E$2*$AF$1*I33,PlotData!$CB$3)</f>
        <v>5</v>
      </c>
      <c r="AJ33" s="527">
        <f>IF(ISNUMBER(System!$C34),PlotData!J34+ Momente!$E$2*$AF$1*J33,PlotData!$CB$3)</f>
        <v>5</v>
      </c>
      <c r="AK33" s="527">
        <f>IF(ISNUMBER(System!$C34),PlotData!K34+ Momente!$E$2*$AF$1*K33,PlotData!$CB$3)</f>
        <v>5</v>
      </c>
      <c r="AL33" s="562">
        <f>IF(ISNUMBER(System!$C34),PlotData!L34+Momente!$E$2* $AF$1*L33,PlotData!$CB$3)</f>
        <v>5</v>
      </c>
      <c r="AM33" s="561">
        <f>IF(ISNUMBER(System!$C34),PlotData!L34,PlotData!$CB$3)</f>
        <v>5</v>
      </c>
      <c r="AN33" s="527">
        <f>IF(ISNUMBER(System!$C34),PlotData!B34,PlotData!$CB$3)</f>
        <v>5</v>
      </c>
      <c r="AO33" s="444">
        <f>IF(ISNUMBER(System!$C34),AB33,PlotData!$CB$3)</f>
        <v>5</v>
      </c>
      <c r="AQ33" s="575">
        <v>31</v>
      </c>
      <c r="AR33" s="561">
        <f>IF(ISNUMBER(System!$C34),PlotData!O34+ Momente!$E$2*$AF$1*O33,PlotData!$CB$4)</f>
        <v>5</v>
      </c>
      <c r="AS33" s="527">
        <f>IF(ISNUMBER(System!$C34),PlotData!P34+Momente!$E$2* $AF$1*P33,PlotData!$CB$4)</f>
        <v>5</v>
      </c>
      <c r="AT33" s="527">
        <f>IF(ISNUMBER(System!$C34),PlotData!Q34+ Momente!$E$2*$AF$1*Q33,PlotData!$CB$4)</f>
        <v>5</v>
      </c>
      <c r="AU33" s="527">
        <f>IF(ISNUMBER(System!$C34),PlotData!R34+Momente!$E$2* $AF$1*R33,PlotData!$CB$4)</f>
        <v>5</v>
      </c>
      <c r="AV33" s="527">
        <f>IF(ISNUMBER(System!$C34),PlotData!S34+ Momente!$E$2*$AF$1*S33,PlotData!$CB$4)</f>
        <v>5</v>
      </c>
      <c r="AW33" s="527">
        <f>IF(ISNUMBER(System!$C34),PlotData!T34+ Momente!$E$2*$AF$1*T33,PlotData!$CB$4)</f>
        <v>5</v>
      </c>
      <c r="AX33" s="527">
        <f>IF(ISNUMBER(System!$C34),PlotData!U34+ Momente!$E$2*$AF$1*U33,PlotData!$CB$4)</f>
        <v>5</v>
      </c>
      <c r="AY33" s="527">
        <f>IF(ISNUMBER(System!$C34),PlotData!V34+ Momente!$E$2*$AF$1*V33,PlotData!$CB$4)</f>
        <v>5</v>
      </c>
      <c r="AZ33" s="527">
        <f>IF(ISNUMBER(System!$C34),PlotData!W34+ Momente!$E$2*$AF$1*W33,PlotData!$CB$4)</f>
        <v>5</v>
      </c>
      <c r="BA33" s="527">
        <f>IF(ISNUMBER(System!$C34),PlotData!X34+ Momente!$E$2*$AF$1*X33,PlotData!$CB$4)</f>
        <v>5</v>
      </c>
      <c r="BB33" s="562">
        <f>IF(ISNUMBER(System!$C34),PlotData!Y34+ Momente!$E$2*$AF$1*Y33,PlotData!$CB$4)</f>
        <v>5</v>
      </c>
      <c r="BC33" s="602">
        <f>IF(ISNUMBER(System!$C34),PlotData!Y34, PlotData!CB$4)</f>
        <v>5</v>
      </c>
      <c r="BD33" s="527">
        <f>IF(ISNUMBER(System!$C34),PlotData!O34, PlotData!$CB$4)</f>
        <v>5</v>
      </c>
      <c r="BE33" s="562">
        <f>IF(ISNUMBER(System!$C34), AR33,PlotData!$CB$4)</f>
        <v>5</v>
      </c>
    </row>
    <row r="34" spans="1:57" x14ac:dyDescent="0.25">
      <c r="A34" s="604">
        <v>32</v>
      </c>
      <c r="B34" s="561"/>
      <c r="C34" s="527"/>
      <c r="D34" s="527"/>
      <c r="E34" s="527"/>
      <c r="F34" s="527"/>
      <c r="G34" s="527"/>
      <c r="H34" s="527"/>
      <c r="I34" s="527"/>
      <c r="J34" s="527"/>
      <c r="K34" s="527"/>
      <c r="L34" s="562"/>
      <c r="N34" s="604">
        <v>32</v>
      </c>
      <c r="O34" s="561"/>
      <c r="P34" s="527"/>
      <c r="Q34" s="527"/>
      <c r="R34" s="527"/>
      <c r="S34" s="527"/>
      <c r="T34" s="527"/>
      <c r="U34" s="527"/>
      <c r="V34" s="527"/>
      <c r="W34" s="527"/>
      <c r="X34" s="527"/>
      <c r="Y34" s="562"/>
      <c r="AA34" s="575">
        <v>32</v>
      </c>
      <c r="AB34" s="561">
        <f>IF(ISNUMBER(System!$C35),PlotData!B35+Momente!$E$2* $AF$1*B34,PlotData!$CB$3)</f>
        <v>5</v>
      </c>
      <c r="AC34" s="527">
        <f>IF(ISNUMBER(System!$C35),PlotData!C35+ Momente!$E$2*$AF$1*C34,PlotData!$CB$3)</f>
        <v>5</v>
      </c>
      <c r="AD34" s="527">
        <f>IF(ISNUMBER(System!$C35),PlotData!D35+ Momente!$E$2*$AF$1*D34,PlotData!$CB$3)</f>
        <v>5</v>
      </c>
      <c r="AE34" s="527">
        <f>IF(ISNUMBER(System!$C35),PlotData!E35+Momente!$E$2* $AF$1*E34,PlotData!$CB$3)</f>
        <v>5</v>
      </c>
      <c r="AF34" s="527">
        <f>IF(ISNUMBER(System!$C35),PlotData!F35+Momente!$E$2* $AF$1*F34,PlotData!$CB$3)</f>
        <v>5</v>
      </c>
      <c r="AG34" s="527">
        <f>IF(ISNUMBER(System!$C35),PlotData!G35+ Momente!$E$2*$AF$1*G34,PlotData!$CB$3)</f>
        <v>5</v>
      </c>
      <c r="AH34" s="527">
        <f>IF(ISNUMBER(System!$C35),PlotData!H35+ Momente!$E$2*$AF$1*H34,PlotData!$CB$3)</f>
        <v>5</v>
      </c>
      <c r="AI34" s="527">
        <f>IF(ISNUMBER(System!$C35),PlotData!I35+ Momente!$E$2*$AF$1*I34,PlotData!$CB$3)</f>
        <v>5</v>
      </c>
      <c r="AJ34" s="527">
        <f>IF(ISNUMBER(System!$C35),PlotData!J35+ Momente!$E$2*$AF$1*J34,PlotData!$CB$3)</f>
        <v>5</v>
      </c>
      <c r="AK34" s="527">
        <f>IF(ISNUMBER(System!$C35),PlotData!K35+ Momente!$E$2*$AF$1*K34,PlotData!$CB$3)</f>
        <v>5</v>
      </c>
      <c r="AL34" s="562">
        <f>IF(ISNUMBER(System!$C35),PlotData!L35+Momente!$E$2* $AF$1*L34,PlotData!$CB$3)</f>
        <v>5</v>
      </c>
      <c r="AM34" s="561">
        <f>IF(ISNUMBER(System!$C35),PlotData!L35,PlotData!$CB$3)</f>
        <v>5</v>
      </c>
      <c r="AN34" s="527">
        <f>IF(ISNUMBER(System!$C35),PlotData!B35,PlotData!$CB$3)</f>
        <v>5</v>
      </c>
      <c r="AO34" s="444">
        <f>IF(ISNUMBER(System!$C35),AB34,PlotData!$CB$3)</f>
        <v>5</v>
      </c>
      <c r="AQ34" s="575">
        <v>32</v>
      </c>
      <c r="AR34" s="561">
        <f>IF(ISNUMBER(System!$C35),PlotData!O35+ Momente!$E$2*$AF$1*O34,PlotData!$CB$4)</f>
        <v>5</v>
      </c>
      <c r="AS34" s="527">
        <f>IF(ISNUMBER(System!$C35),PlotData!P35+Momente!$E$2* $AF$1*P34,PlotData!$CB$4)</f>
        <v>5</v>
      </c>
      <c r="AT34" s="527">
        <f>IF(ISNUMBER(System!$C35),PlotData!Q35+ Momente!$E$2*$AF$1*Q34,PlotData!$CB$4)</f>
        <v>5</v>
      </c>
      <c r="AU34" s="527">
        <f>IF(ISNUMBER(System!$C35),PlotData!R35+Momente!$E$2* $AF$1*R34,PlotData!$CB$4)</f>
        <v>5</v>
      </c>
      <c r="AV34" s="527">
        <f>IF(ISNUMBER(System!$C35),PlotData!S35+ Momente!$E$2*$AF$1*S34,PlotData!$CB$4)</f>
        <v>5</v>
      </c>
      <c r="AW34" s="527">
        <f>IF(ISNUMBER(System!$C35),PlotData!T35+ Momente!$E$2*$AF$1*T34,PlotData!$CB$4)</f>
        <v>5</v>
      </c>
      <c r="AX34" s="527">
        <f>IF(ISNUMBER(System!$C35),PlotData!U35+ Momente!$E$2*$AF$1*U34,PlotData!$CB$4)</f>
        <v>5</v>
      </c>
      <c r="AY34" s="527">
        <f>IF(ISNUMBER(System!$C35),PlotData!V35+ Momente!$E$2*$AF$1*V34,PlotData!$CB$4)</f>
        <v>5</v>
      </c>
      <c r="AZ34" s="527">
        <f>IF(ISNUMBER(System!$C35),PlotData!W35+ Momente!$E$2*$AF$1*W34,PlotData!$CB$4)</f>
        <v>5</v>
      </c>
      <c r="BA34" s="527">
        <f>IF(ISNUMBER(System!$C35),PlotData!X35+ Momente!$E$2*$AF$1*X34,PlotData!$CB$4)</f>
        <v>5</v>
      </c>
      <c r="BB34" s="562">
        <f>IF(ISNUMBER(System!$C35),PlotData!Y35+ Momente!$E$2*$AF$1*Y34,PlotData!$CB$4)</f>
        <v>5</v>
      </c>
      <c r="BC34" s="602">
        <f>IF(ISNUMBER(System!$C35),PlotData!Y35, PlotData!CB$4)</f>
        <v>5</v>
      </c>
      <c r="BD34" s="527">
        <f>IF(ISNUMBER(System!$C35),PlotData!O35, PlotData!$CB$4)</f>
        <v>5</v>
      </c>
      <c r="BE34" s="562">
        <f>IF(ISNUMBER(System!$C35), AR34,PlotData!$CB$4)</f>
        <v>5</v>
      </c>
    </row>
    <row r="35" spans="1:57" x14ac:dyDescent="0.25">
      <c r="A35" s="604">
        <v>33</v>
      </c>
      <c r="B35" s="561"/>
      <c r="C35" s="527"/>
      <c r="D35" s="527"/>
      <c r="E35" s="527"/>
      <c r="F35" s="527"/>
      <c r="G35" s="527"/>
      <c r="H35" s="527"/>
      <c r="I35" s="527"/>
      <c r="J35" s="527"/>
      <c r="K35" s="527"/>
      <c r="L35" s="562"/>
      <c r="N35" s="604">
        <v>33</v>
      </c>
      <c r="O35" s="561"/>
      <c r="P35" s="527"/>
      <c r="Q35" s="527"/>
      <c r="R35" s="527"/>
      <c r="S35" s="527"/>
      <c r="T35" s="527"/>
      <c r="U35" s="527"/>
      <c r="V35" s="527"/>
      <c r="W35" s="527"/>
      <c r="X35" s="527"/>
      <c r="Y35" s="562"/>
      <c r="AA35" s="575">
        <v>33</v>
      </c>
      <c r="AB35" s="561">
        <f>IF(ISNUMBER(System!$C36),PlotData!B36+Momente!$E$2* $AF$1*B35,PlotData!$CB$3)</f>
        <v>5</v>
      </c>
      <c r="AC35" s="527">
        <f>IF(ISNUMBER(System!$C36),PlotData!C36+ Momente!$E$2*$AF$1*C35,PlotData!$CB$3)</f>
        <v>5</v>
      </c>
      <c r="AD35" s="527">
        <f>IF(ISNUMBER(System!$C36),PlotData!D36+ Momente!$E$2*$AF$1*D35,PlotData!$CB$3)</f>
        <v>5</v>
      </c>
      <c r="AE35" s="527">
        <f>IF(ISNUMBER(System!$C36),PlotData!E36+Momente!$E$2* $AF$1*E35,PlotData!$CB$3)</f>
        <v>5</v>
      </c>
      <c r="AF35" s="527">
        <f>IF(ISNUMBER(System!$C36),PlotData!F36+Momente!$E$2* $AF$1*F35,PlotData!$CB$3)</f>
        <v>5</v>
      </c>
      <c r="AG35" s="527">
        <f>IF(ISNUMBER(System!$C36),PlotData!G36+ Momente!$E$2*$AF$1*G35,PlotData!$CB$3)</f>
        <v>5</v>
      </c>
      <c r="AH35" s="527">
        <f>IF(ISNUMBER(System!$C36),PlotData!H36+ Momente!$E$2*$AF$1*H35,PlotData!$CB$3)</f>
        <v>5</v>
      </c>
      <c r="AI35" s="527">
        <f>IF(ISNUMBER(System!$C36),PlotData!I36+ Momente!$E$2*$AF$1*I35,PlotData!$CB$3)</f>
        <v>5</v>
      </c>
      <c r="AJ35" s="527">
        <f>IF(ISNUMBER(System!$C36),PlotData!J36+ Momente!$E$2*$AF$1*J35,PlotData!$CB$3)</f>
        <v>5</v>
      </c>
      <c r="AK35" s="527">
        <f>IF(ISNUMBER(System!$C36),PlotData!K36+ Momente!$E$2*$AF$1*K35,PlotData!$CB$3)</f>
        <v>5</v>
      </c>
      <c r="AL35" s="562">
        <f>IF(ISNUMBER(System!$C36),PlotData!L36+Momente!$E$2* $AF$1*L35,PlotData!$CB$3)</f>
        <v>5</v>
      </c>
      <c r="AM35" s="561">
        <f>IF(ISNUMBER(System!$C36),PlotData!L36,PlotData!$CB$3)</f>
        <v>5</v>
      </c>
      <c r="AN35" s="527">
        <f>IF(ISNUMBER(System!$C36),PlotData!B36,PlotData!$CB$3)</f>
        <v>5</v>
      </c>
      <c r="AO35" s="444">
        <f>IF(ISNUMBER(System!$C36),AB35,PlotData!$CB$3)</f>
        <v>5</v>
      </c>
      <c r="AQ35" s="575">
        <v>33</v>
      </c>
      <c r="AR35" s="561">
        <f>IF(ISNUMBER(System!$C36),PlotData!O36+ Momente!$E$2*$AF$1*O35,PlotData!$CB$4)</f>
        <v>5</v>
      </c>
      <c r="AS35" s="527">
        <f>IF(ISNUMBER(System!$C36),PlotData!P36+Momente!$E$2* $AF$1*P35,PlotData!$CB$4)</f>
        <v>5</v>
      </c>
      <c r="AT35" s="527">
        <f>IF(ISNUMBER(System!$C36),PlotData!Q36+ Momente!$E$2*$AF$1*Q35,PlotData!$CB$4)</f>
        <v>5</v>
      </c>
      <c r="AU35" s="527">
        <f>IF(ISNUMBER(System!$C36),PlotData!R36+Momente!$E$2* $AF$1*R35,PlotData!$CB$4)</f>
        <v>5</v>
      </c>
      <c r="AV35" s="527">
        <f>IF(ISNUMBER(System!$C36),PlotData!S36+ Momente!$E$2*$AF$1*S35,PlotData!$CB$4)</f>
        <v>5</v>
      </c>
      <c r="AW35" s="527">
        <f>IF(ISNUMBER(System!$C36),PlotData!T36+ Momente!$E$2*$AF$1*T35,PlotData!$CB$4)</f>
        <v>5</v>
      </c>
      <c r="AX35" s="527">
        <f>IF(ISNUMBER(System!$C36),PlotData!U36+ Momente!$E$2*$AF$1*U35,PlotData!$CB$4)</f>
        <v>5</v>
      </c>
      <c r="AY35" s="527">
        <f>IF(ISNUMBER(System!$C36),PlotData!V36+ Momente!$E$2*$AF$1*V35,PlotData!$CB$4)</f>
        <v>5</v>
      </c>
      <c r="AZ35" s="527">
        <f>IF(ISNUMBER(System!$C36),PlotData!W36+ Momente!$E$2*$AF$1*W35,PlotData!$CB$4)</f>
        <v>5</v>
      </c>
      <c r="BA35" s="527">
        <f>IF(ISNUMBER(System!$C36),PlotData!X36+ Momente!$E$2*$AF$1*X35,PlotData!$CB$4)</f>
        <v>5</v>
      </c>
      <c r="BB35" s="562">
        <f>IF(ISNUMBER(System!$C36),PlotData!Y36+ Momente!$E$2*$AF$1*Y35,PlotData!$CB$4)</f>
        <v>5</v>
      </c>
      <c r="BC35" s="602">
        <f>IF(ISNUMBER(System!$C36),PlotData!Y36, PlotData!CB$4)</f>
        <v>5</v>
      </c>
      <c r="BD35" s="527">
        <f>IF(ISNUMBER(System!$C36),PlotData!O36, PlotData!$CB$4)</f>
        <v>5</v>
      </c>
      <c r="BE35" s="562">
        <f>IF(ISNUMBER(System!$C36), AR35,PlotData!$CB$4)</f>
        <v>5</v>
      </c>
    </row>
    <row r="36" spans="1:57" x14ac:dyDescent="0.25">
      <c r="A36" s="604">
        <v>34</v>
      </c>
      <c r="B36" s="561"/>
      <c r="C36" s="527"/>
      <c r="D36" s="527"/>
      <c r="E36" s="527"/>
      <c r="F36" s="527"/>
      <c r="G36" s="527"/>
      <c r="H36" s="527"/>
      <c r="I36" s="527"/>
      <c r="J36" s="527"/>
      <c r="K36" s="527"/>
      <c r="L36" s="562"/>
      <c r="N36" s="604">
        <v>34</v>
      </c>
      <c r="O36" s="561"/>
      <c r="P36" s="527"/>
      <c r="Q36" s="527"/>
      <c r="R36" s="527"/>
      <c r="S36" s="527"/>
      <c r="T36" s="527"/>
      <c r="U36" s="527"/>
      <c r="V36" s="527"/>
      <c r="W36" s="527"/>
      <c r="X36" s="527"/>
      <c r="Y36" s="562"/>
      <c r="AA36" s="575">
        <v>34</v>
      </c>
      <c r="AB36" s="561">
        <f>IF(ISNUMBER(System!$C37),PlotData!B37+Momente!$E$2* $AF$1*B36,PlotData!$CB$3)</f>
        <v>5</v>
      </c>
      <c r="AC36" s="527">
        <f>IF(ISNUMBER(System!$C37),PlotData!C37+ Momente!$E$2*$AF$1*C36,PlotData!$CB$3)</f>
        <v>5</v>
      </c>
      <c r="AD36" s="527">
        <f>IF(ISNUMBER(System!$C37),PlotData!D37+ Momente!$E$2*$AF$1*D36,PlotData!$CB$3)</f>
        <v>5</v>
      </c>
      <c r="AE36" s="527">
        <f>IF(ISNUMBER(System!$C37),PlotData!E37+Momente!$E$2* $AF$1*E36,PlotData!$CB$3)</f>
        <v>5</v>
      </c>
      <c r="AF36" s="527">
        <f>IF(ISNUMBER(System!$C37),PlotData!F37+Momente!$E$2* $AF$1*F36,PlotData!$CB$3)</f>
        <v>5</v>
      </c>
      <c r="AG36" s="527">
        <f>IF(ISNUMBER(System!$C37),PlotData!G37+ Momente!$E$2*$AF$1*G36,PlotData!$CB$3)</f>
        <v>5</v>
      </c>
      <c r="AH36" s="527">
        <f>IF(ISNUMBER(System!$C37),PlotData!H37+ Momente!$E$2*$AF$1*H36,PlotData!$CB$3)</f>
        <v>5</v>
      </c>
      <c r="AI36" s="527">
        <f>IF(ISNUMBER(System!$C37),PlotData!I37+ Momente!$E$2*$AF$1*I36,PlotData!$CB$3)</f>
        <v>5</v>
      </c>
      <c r="AJ36" s="527">
        <f>IF(ISNUMBER(System!$C37),PlotData!J37+ Momente!$E$2*$AF$1*J36,PlotData!$CB$3)</f>
        <v>5</v>
      </c>
      <c r="AK36" s="527">
        <f>IF(ISNUMBER(System!$C37),PlotData!K37+ Momente!$E$2*$AF$1*K36,PlotData!$CB$3)</f>
        <v>5</v>
      </c>
      <c r="AL36" s="562">
        <f>IF(ISNUMBER(System!$C37),PlotData!L37+Momente!$E$2* $AF$1*L36,PlotData!$CB$3)</f>
        <v>5</v>
      </c>
      <c r="AM36" s="561">
        <f>IF(ISNUMBER(System!$C37),PlotData!L37,PlotData!$CB$3)</f>
        <v>5</v>
      </c>
      <c r="AN36" s="527">
        <f>IF(ISNUMBER(System!$C37),PlotData!B37,PlotData!$CB$3)</f>
        <v>5</v>
      </c>
      <c r="AO36" s="444">
        <f>IF(ISNUMBER(System!$C37),AB36,PlotData!$CB$3)</f>
        <v>5</v>
      </c>
      <c r="AQ36" s="575">
        <v>34</v>
      </c>
      <c r="AR36" s="561">
        <f>IF(ISNUMBER(System!$C37),PlotData!O37+ Momente!$E$2*$AF$1*O36,PlotData!$CB$4)</f>
        <v>5</v>
      </c>
      <c r="AS36" s="527">
        <f>IF(ISNUMBER(System!$C37),PlotData!P37+Momente!$E$2* $AF$1*P36,PlotData!$CB$4)</f>
        <v>5</v>
      </c>
      <c r="AT36" s="527">
        <f>IF(ISNUMBER(System!$C37),PlotData!Q37+ Momente!$E$2*$AF$1*Q36,PlotData!$CB$4)</f>
        <v>5</v>
      </c>
      <c r="AU36" s="527">
        <f>IF(ISNUMBER(System!$C37),PlotData!R37+Momente!$E$2* $AF$1*R36,PlotData!$CB$4)</f>
        <v>5</v>
      </c>
      <c r="AV36" s="527">
        <f>IF(ISNUMBER(System!$C37),PlotData!S37+ Momente!$E$2*$AF$1*S36,PlotData!$CB$4)</f>
        <v>5</v>
      </c>
      <c r="AW36" s="527">
        <f>IF(ISNUMBER(System!$C37),PlotData!T37+ Momente!$E$2*$AF$1*T36,PlotData!$CB$4)</f>
        <v>5</v>
      </c>
      <c r="AX36" s="527">
        <f>IF(ISNUMBER(System!$C37),PlotData!U37+ Momente!$E$2*$AF$1*U36,PlotData!$CB$4)</f>
        <v>5</v>
      </c>
      <c r="AY36" s="527">
        <f>IF(ISNUMBER(System!$C37),PlotData!V37+ Momente!$E$2*$AF$1*V36,PlotData!$CB$4)</f>
        <v>5</v>
      </c>
      <c r="AZ36" s="527">
        <f>IF(ISNUMBER(System!$C37),PlotData!W37+ Momente!$E$2*$AF$1*W36,PlotData!$CB$4)</f>
        <v>5</v>
      </c>
      <c r="BA36" s="527">
        <f>IF(ISNUMBER(System!$C37),PlotData!X37+ Momente!$E$2*$AF$1*X36,PlotData!$CB$4)</f>
        <v>5</v>
      </c>
      <c r="BB36" s="562">
        <f>IF(ISNUMBER(System!$C37),PlotData!Y37+ Momente!$E$2*$AF$1*Y36,PlotData!$CB$4)</f>
        <v>5</v>
      </c>
      <c r="BC36" s="602">
        <f>IF(ISNUMBER(System!$C37),PlotData!Y37, PlotData!CB$4)</f>
        <v>5</v>
      </c>
      <c r="BD36" s="527">
        <f>IF(ISNUMBER(System!$C37),PlotData!O37, PlotData!$CB$4)</f>
        <v>5</v>
      </c>
      <c r="BE36" s="562">
        <f>IF(ISNUMBER(System!$C37), AR36,PlotData!$CB$4)</f>
        <v>5</v>
      </c>
    </row>
    <row r="37" spans="1:57" x14ac:dyDescent="0.25">
      <c r="A37" s="604">
        <v>35</v>
      </c>
      <c r="B37" s="561"/>
      <c r="C37" s="527"/>
      <c r="D37" s="527"/>
      <c r="E37" s="527"/>
      <c r="F37" s="527"/>
      <c r="G37" s="527"/>
      <c r="H37" s="527"/>
      <c r="I37" s="527"/>
      <c r="J37" s="527"/>
      <c r="K37" s="527"/>
      <c r="L37" s="562"/>
      <c r="N37" s="604">
        <v>35</v>
      </c>
      <c r="O37" s="561"/>
      <c r="P37" s="527"/>
      <c r="Q37" s="527"/>
      <c r="R37" s="527"/>
      <c r="S37" s="527"/>
      <c r="T37" s="527"/>
      <c r="U37" s="527"/>
      <c r="V37" s="527"/>
      <c r="W37" s="527"/>
      <c r="X37" s="527"/>
      <c r="Y37" s="562"/>
      <c r="AA37" s="575">
        <v>35</v>
      </c>
      <c r="AB37" s="561">
        <f>IF(ISNUMBER(System!$C38),PlotData!B38+Momente!$E$2* $AF$1*B37,PlotData!$CB$3)</f>
        <v>5</v>
      </c>
      <c r="AC37" s="527">
        <f>IF(ISNUMBER(System!$C38),PlotData!C38+ Momente!$E$2*$AF$1*C37,PlotData!$CB$3)</f>
        <v>5</v>
      </c>
      <c r="AD37" s="527">
        <f>IF(ISNUMBER(System!$C38),PlotData!D38+ Momente!$E$2*$AF$1*D37,PlotData!$CB$3)</f>
        <v>5</v>
      </c>
      <c r="AE37" s="527">
        <f>IF(ISNUMBER(System!$C38),PlotData!E38+Momente!$E$2* $AF$1*E37,PlotData!$CB$3)</f>
        <v>5</v>
      </c>
      <c r="AF37" s="527">
        <f>IF(ISNUMBER(System!$C38),PlotData!F38+Momente!$E$2* $AF$1*F37,PlotData!$CB$3)</f>
        <v>5</v>
      </c>
      <c r="AG37" s="527">
        <f>IF(ISNUMBER(System!$C38),PlotData!G38+ Momente!$E$2*$AF$1*G37,PlotData!$CB$3)</f>
        <v>5</v>
      </c>
      <c r="AH37" s="527">
        <f>IF(ISNUMBER(System!$C38),PlotData!H38+ Momente!$E$2*$AF$1*H37,PlotData!$CB$3)</f>
        <v>5</v>
      </c>
      <c r="AI37" s="527">
        <f>IF(ISNUMBER(System!$C38),PlotData!I38+ Momente!$E$2*$AF$1*I37,PlotData!$CB$3)</f>
        <v>5</v>
      </c>
      <c r="AJ37" s="527">
        <f>IF(ISNUMBER(System!$C38),PlotData!J38+ Momente!$E$2*$AF$1*J37,PlotData!$CB$3)</f>
        <v>5</v>
      </c>
      <c r="AK37" s="527">
        <f>IF(ISNUMBER(System!$C38),PlotData!K38+ Momente!$E$2*$AF$1*K37,PlotData!$CB$3)</f>
        <v>5</v>
      </c>
      <c r="AL37" s="562">
        <f>IF(ISNUMBER(System!$C38),PlotData!L38+Momente!$E$2* $AF$1*L37,PlotData!$CB$3)</f>
        <v>5</v>
      </c>
      <c r="AM37" s="561">
        <f>IF(ISNUMBER(System!$C38),PlotData!L38,PlotData!$CB$3)</f>
        <v>5</v>
      </c>
      <c r="AN37" s="527">
        <f>IF(ISNUMBER(System!$C38),PlotData!B38,PlotData!$CB$3)</f>
        <v>5</v>
      </c>
      <c r="AO37" s="444">
        <f>IF(ISNUMBER(System!$C38),AB37,PlotData!$CB$3)</f>
        <v>5</v>
      </c>
      <c r="AQ37" s="575">
        <v>35</v>
      </c>
      <c r="AR37" s="561">
        <f>IF(ISNUMBER(System!$C38),PlotData!O38+ Momente!$E$2*$AF$1*O37,PlotData!$CB$4)</f>
        <v>5</v>
      </c>
      <c r="AS37" s="527">
        <f>IF(ISNUMBER(System!$C38),PlotData!P38+Momente!$E$2* $AF$1*P37,PlotData!$CB$4)</f>
        <v>5</v>
      </c>
      <c r="AT37" s="527">
        <f>IF(ISNUMBER(System!$C38),PlotData!Q38+ Momente!$E$2*$AF$1*Q37,PlotData!$CB$4)</f>
        <v>5</v>
      </c>
      <c r="AU37" s="527">
        <f>IF(ISNUMBER(System!$C38),PlotData!R38+Momente!$E$2* $AF$1*R37,PlotData!$CB$4)</f>
        <v>5</v>
      </c>
      <c r="AV37" s="527">
        <f>IF(ISNUMBER(System!$C38),PlotData!S38+ Momente!$E$2*$AF$1*S37,PlotData!$CB$4)</f>
        <v>5</v>
      </c>
      <c r="AW37" s="527">
        <f>IF(ISNUMBER(System!$C38),PlotData!T38+ Momente!$E$2*$AF$1*T37,PlotData!$CB$4)</f>
        <v>5</v>
      </c>
      <c r="AX37" s="527">
        <f>IF(ISNUMBER(System!$C38),PlotData!U38+ Momente!$E$2*$AF$1*U37,PlotData!$CB$4)</f>
        <v>5</v>
      </c>
      <c r="AY37" s="527">
        <f>IF(ISNUMBER(System!$C38),PlotData!V38+ Momente!$E$2*$AF$1*V37,PlotData!$CB$4)</f>
        <v>5</v>
      </c>
      <c r="AZ37" s="527">
        <f>IF(ISNUMBER(System!$C38),PlotData!W38+ Momente!$E$2*$AF$1*W37,PlotData!$CB$4)</f>
        <v>5</v>
      </c>
      <c r="BA37" s="527">
        <f>IF(ISNUMBER(System!$C38),PlotData!X38+ Momente!$E$2*$AF$1*X37,PlotData!$CB$4)</f>
        <v>5</v>
      </c>
      <c r="BB37" s="562">
        <f>IF(ISNUMBER(System!$C38),PlotData!Y38+ Momente!$E$2*$AF$1*Y37,PlotData!$CB$4)</f>
        <v>5</v>
      </c>
      <c r="BC37" s="602">
        <f>IF(ISNUMBER(System!$C38),PlotData!Y38, PlotData!CB$4)</f>
        <v>5</v>
      </c>
      <c r="BD37" s="527">
        <f>IF(ISNUMBER(System!$C38),PlotData!O38, PlotData!$CB$4)</f>
        <v>5</v>
      </c>
      <c r="BE37" s="562">
        <f>IF(ISNUMBER(System!$C38), AR37,PlotData!$CB$4)</f>
        <v>5</v>
      </c>
    </row>
    <row r="38" spans="1:57" x14ac:dyDescent="0.25">
      <c r="A38" s="604">
        <v>36</v>
      </c>
      <c r="B38" s="561"/>
      <c r="C38" s="527"/>
      <c r="D38" s="527"/>
      <c r="E38" s="527"/>
      <c r="F38" s="527"/>
      <c r="G38" s="527"/>
      <c r="H38" s="527"/>
      <c r="I38" s="527"/>
      <c r="J38" s="527"/>
      <c r="K38" s="527"/>
      <c r="L38" s="562"/>
      <c r="N38" s="604">
        <v>36</v>
      </c>
      <c r="O38" s="561"/>
      <c r="P38" s="527"/>
      <c r="Q38" s="527"/>
      <c r="R38" s="527"/>
      <c r="S38" s="527"/>
      <c r="T38" s="527"/>
      <c r="U38" s="527"/>
      <c r="V38" s="527"/>
      <c r="W38" s="527"/>
      <c r="X38" s="527"/>
      <c r="Y38" s="562"/>
      <c r="AA38" s="575">
        <v>36</v>
      </c>
      <c r="AB38" s="561">
        <f>IF(ISNUMBER(System!$C39),PlotData!B39+Momente!$E$2* $AF$1*B38,PlotData!$CB$3)</f>
        <v>5</v>
      </c>
      <c r="AC38" s="527">
        <f>IF(ISNUMBER(System!$C39),PlotData!C39+ Momente!$E$2*$AF$1*C38,PlotData!$CB$3)</f>
        <v>5</v>
      </c>
      <c r="AD38" s="527">
        <f>IF(ISNUMBER(System!$C39),PlotData!D39+ Momente!$E$2*$AF$1*D38,PlotData!$CB$3)</f>
        <v>5</v>
      </c>
      <c r="AE38" s="527">
        <f>IF(ISNUMBER(System!$C39),PlotData!E39+Momente!$E$2* $AF$1*E38,PlotData!$CB$3)</f>
        <v>5</v>
      </c>
      <c r="AF38" s="527">
        <f>IF(ISNUMBER(System!$C39),PlotData!F39+Momente!$E$2* $AF$1*F38,PlotData!$CB$3)</f>
        <v>5</v>
      </c>
      <c r="AG38" s="527">
        <f>IF(ISNUMBER(System!$C39),PlotData!G39+ Momente!$E$2*$AF$1*G38,PlotData!$CB$3)</f>
        <v>5</v>
      </c>
      <c r="AH38" s="527">
        <f>IF(ISNUMBER(System!$C39),PlotData!H39+ Momente!$E$2*$AF$1*H38,PlotData!$CB$3)</f>
        <v>5</v>
      </c>
      <c r="AI38" s="527">
        <f>IF(ISNUMBER(System!$C39),PlotData!I39+ Momente!$E$2*$AF$1*I38,PlotData!$CB$3)</f>
        <v>5</v>
      </c>
      <c r="AJ38" s="527">
        <f>IF(ISNUMBER(System!$C39),PlotData!J39+ Momente!$E$2*$AF$1*J38,PlotData!$CB$3)</f>
        <v>5</v>
      </c>
      <c r="AK38" s="527">
        <f>IF(ISNUMBER(System!$C39),PlotData!K39+ Momente!$E$2*$AF$1*K38,PlotData!$CB$3)</f>
        <v>5</v>
      </c>
      <c r="AL38" s="562">
        <f>IF(ISNUMBER(System!$C39),PlotData!L39+Momente!$E$2* $AF$1*L38,PlotData!$CB$3)</f>
        <v>5</v>
      </c>
      <c r="AM38" s="561">
        <f>IF(ISNUMBER(System!$C39),PlotData!L39,PlotData!$CB$3)</f>
        <v>5</v>
      </c>
      <c r="AN38" s="527">
        <f>IF(ISNUMBER(System!$C39),PlotData!B39,PlotData!$CB$3)</f>
        <v>5</v>
      </c>
      <c r="AO38" s="444">
        <f>IF(ISNUMBER(System!$C39),AB38,PlotData!$CB$3)</f>
        <v>5</v>
      </c>
      <c r="AQ38" s="575">
        <v>36</v>
      </c>
      <c r="AR38" s="561">
        <f>IF(ISNUMBER(System!$C39),PlotData!O39+ Momente!$E$2*$AF$1*O38,PlotData!$CB$4)</f>
        <v>5</v>
      </c>
      <c r="AS38" s="527">
        <f>IF(ISNUMBER(System!$C39),PlotData!P39+Momente!$E$2* $AF$1*P38,PlotData!$CB$4)</f>
        <v>5</v>
      </c>
      <c r="AT38" s="527">
        <f>IF(ISNUMBER(System!$C39),PlotData!Q39+ Momente!$E$2*$AF$1*Q38,PlotData!$CB$4)</f>
        <v>5</v>
      </c>
      <c r="AU38" s="527">
        <f>IF(ISNUMBER(System!$C39),PlotData!R39+Momente!$E$2* $AF$1*R38,PlotData!$CB$4)</f>
        <v>5</v>
      </c>
      <c r="AV38" s="527">
        <f>IF(ISNUMBER(System!$C39),PlotData!S39+ Momente!$E$2*$AF$1*S38,PlotData!$CB$4)</f>
        <v>5</v>
      </c>
      <c r="AW38" s="527">
        <f>IF(ISNUMBER(System!$C39),PlotData!T39+ Momente!$E$2*$AF$1*T38,PlotData!$CB$4)</f>
        <v>5</v>
      </c>
      <c r="AX38" s="527">
        <f>IF(ISNUMBER(System!$C39),PlotData!U39+ Momente!$E$2*$AF$1*U38,PlotData!$CB$4)</f>
        <v>5</v>
      </c>
      <c r="AY38" s="527">
        <f>IF(ISNUMBER(System!$C39),PlotData!V39+ Momente!$E$2*$AF$1*V38,PlotData!$CB$4)</f>
        <v>5</v>
      </c>
      <c r="AZ38" s="527">
        <f>IF(ISNUMBER(System!$C39),PlotData!W39+ Momente!$E$2*$AF$1*W38,PlotData!$CB$4)</f>
        <v>5</v>
      </c>
      <c r="BA38" s="527">
        <f>IF(ISNUMBER(System!$C39),PlotData!X39+ Momente!$E$2*$AF$1*X38,PlotData!$CB$4)</f>
        <v>5</v>
      </c>
      <c r="BB38" s="562">
        <f>IF(ISNUMBER(System!$C39),PlotData!Y39+ Momente!$E$2*$AF$1*Y38,PlotData!$CB$4)</f>
        <v>5</v>
      </c>
      <c r="BC38" s="602">
        <f>IF(ISNUMBER(System!$C39),PlotData!Y39, PlotData!CB$4)</f>
        <v>5</v>
      </c>
      <c r="BD38" s="527">
        <f>IF(ISNUMBER(System!$C39),PlotData!O39, PlotData!$CB$4)</f>
        <v>5</v>
      </c>
      <c r="BE38" s="562">
        <f>IF(ISNUMBER(System!$C39), AR38,PlotData!$CB$4)</f>
        <v>5</v>
      </c>
    </row>
    <row r="39" spans="1:57" x14ac:dyDescent="0.25">
      <c r="A39" s="604">
        <v>37</v>
      </c>
      <c r="B39" s="561"/>
      <c r="C39" s="527"/>
      <c r="D39" s="527"/>
      <c r="E39" s="527"/>
      <c r="F39" s="527"/>
      <c r="G39" s="527"/>
      <c r="H39" s="527"/>
      <c r="I39" s="527"/>
      <c r="J39" s="527"/>
      <c r="K39" s="527"/>
      <c r="L39" s="562"/>
      <c r="N39" s="604">
        <v>37</v>
      </c>
      <c r="O39" s="561"/>
      <c r="P39" s="527"/>
      <c r="Q39" s="527"/>
      <c r="R39" s="527"/>
      <c r="S39" s="527"/>
      <c r="T39" s="527"/>
      <c r="U39" s="527"/>
      <c r="V39" s="527"/>
      <c r="W39" s="527"/>
      <c r="X39" s="527"/>
      <c r="Y39" s="562"/>
      <c r="AA39" s="575">
        <v>37</v>
      </c>
      <c r="AB39" s="561">
        <f>IF(ISNUMBER(System!$C40),PlotData!B40+Momente!$E$2* $AF$1*B39,PlotData!$CB$3)</f>
        <v>5</v>
      </c>
      <c r="AC39" s="527">
        <f>IF(ISNUMBER(System!$C40),PlotData!C40+ Momente!$E$2*$AF$1*C39,PlotData!$CB$3)</f>
        <v>5</v>
      </c>
      <c r="AD39" s="527">
        <f>IF(ISNUMBER(System!$C40),PlotData!D40+ Momente!$E$2*$AF$1*D39,PlotData!$CB$3)</f>
        <v>5</v>
      </c>
      <c r="AE39" s="527">
        <f>IF(ISNUMBER(System!$C40),PlotData!E40+Momente!$E$2* $AF$1*E39,PlotData!$CB$3)</f>
        <v>5</v>
      </c>
      <c r="AF39" s="527">
        <f>IF(ISNUMBER(System!$C40),PlotData!F40+Momente!$E$2* $AF$1*F39,PlotData!$CB$3)</f>
        <v>5</v>
      </c>
      <c r="AG39" s="527">
        <f>IF(ISNUMBER(System!$C40),PlotData!G40+ Momente!$E$2*$AF$1*G39,PlotData!$CB$3)</f>
        <v>5</v>
      </c>
      <c r="AH39" s="527">
        <f>IF(ISNUMBER(System!$C40),PlotData!H40+ Momente!$E$2*$AF$1*H39,PlotData!$CB$3)</f>
        <v>5</v>
      </c>
      <c r="AI39" s="527">
        <f>IF(ISNUMBER(System!$C40),PlotData!I40+ Momente!$E$2*$AF$1*I39,PlotData!$CB$3)</f>
        <v>5</v>
      </c>
      <c r="AJ39" s="527">
        <f>IF(ISNUMBER(System!$C40),PlotData!J40+ Momente!$E$2*$AF$1*J39,PlotData!$CB$3)</f>
        <v>5</v>
      </c>
      <c r="AK39" s="527">
        <f>IF(ISNUMBER(System!$C40),PlotData!K40+ Momente!$E$2*$AF$1*K39,PlotData!$CB$3)</f>
        <v>5</v>
      </c>
      <c r="AL39" s="562">
        <f>IF(ISNUMBER(System!$C40),PlotData!L40+Momente!$E$2* $AF$1*L39,PlotData!$CB$3)</f>
        <v>5</v>
      </c>
      <c r="AM39" s="561">
        <f>IF(ISNUMBER(System!$C40),PlotData!L40,PlotData!$CB$3)</f>
        <v>5</v>
      </c>
      <c r="AN39" s="527">
        <f>IF(ISNUMBER(System!$C40),PlotData!B40,PlotData!$CB$3)</f>
        <v>5</v>
      </c>
      <c r="AO39" s="444">
        <f>IF(ISNUMBER(System!$C40),AB39,PlotData!$CB$3)</f>
        <v>5</v>
      </c>
      <c r="AQ39" s="575">
        <v>37</v>
      </c>
      <c r="AR39" s="561">
        <f>IF(ISNUMBER(System!$C40),PlotData!O40+ Momente!$E$2*$AF$1*O39,PlotData!$CB$4)</f>
        <v>5</v>
      </c>
      <c r="AS39" s="527">
        <f>IF(ISNUMBER(System!$C40),PlotData!P40+Momente!$E$2* $AF$1*P39,PlotData!$CB$4)</f>
        <v>5</v>
      </c>
      <c r="AT39" s="527">
        <f>IF(ISNUMBER(System!$C40),PlotData!Q40+ Momente!$E$2*$AF$1*Q39,PlotData!$CB$4)</f>
        <v>5</v>
      </c>
      <c r="AU39" s="527">
        <f>IF(ISNUMBER(System!$C40),PlotData!R40+Momente!$E$2* $AF$1*R39,PlotData!$CB$4)</f>
        <v>5</v>
      </c>
      <c r="AV39" s="527">
        <f>IF(ISNUMBER(System!$C40),PlotData!S40+ Momente!$E$2*$AF$1*S39,PlotData!$CB$4)</f>
        <v>5</v>
      </c>
      <c r="AW39" s="527">
        <f>IF(ISNUMBER(System!$C40),PlotData!T40+ Momente!$E$2*$AF$1*T39,PlotData!$CB$4)</f>
        <v>5</v>
      </c>
      <c r="AX39" s="527">
        <f>IF(ISNUMBER(System!$C40),PlotData!U40+ Momente!$E$2*$AF$1*U39,PlotData!$CB$4)</f>
        <v>5</v>
      </c>
      <c r="AY39" s="527">
        <f>IF(ISNUMBER(System!$C40),PlotData!V40+ Momente!$E$2*$AF$1*V39,PlotData!$CB$4)</f>
        <v>5</v>
      </c>
      <c r="AZ39" s="527">
        <f>IF(ISNUMBER(System!$C40),PlotData!W40+ Momente!$E$2*$AF$1*W39,PlotData!$CB$4)</f>
        <v>5</v>
      </c>
      <c r="BA39" s="527">
        <f>IF(ISNUMBER(System!$C40),PlotData!X40+ Momente!$E$2*$AF$1*X39,PlotData!$CB$4)</f>
        <v>5</v>
      </c>
      <c r="BB39" s="562">
        <f>IF(ISNUMBER(System!$C40),PlotData!Y40+ Momente!$E$2*$AF$1*Y39,PlotData!$CB$4)</f>
        <v>5</v>
      </c>
      <c r="BC39" s="602">
        <f>IF(ISNUMBER(System!$C40),PlotData!Y40, PlotData!CB$4)</f>
        <v>5</v>
      </c>
      <c r="BD39" s="527">
        <f>IF(ISNUMBER(System!$C40),PlotData!O40, PlotData!$CB$4)</f>
        <v>5</v>
      </c>
      <c r="BE39" s="562">
        <f>IF(ISNUMBER(System!$C40), AR39,PlotData!$CB$4)</f>
        <v>5</v>
      </c>
    </row>
    <row r="40" spans="1:57" x14ac:dyDescent="0.25">
      <c r="A40" s="604">
        <v>38</v>
      </c>
      <c r="B40" s="561"/>
      <c r="C40" s="527"/>
      <c r="D40" s="527"/>
      <c r="E40" s="527"/>
      <c r="F40" s="527"/>
      <c r="G40" s="527"/>
      <c r="H40" s="527"/>
      <c r="I40" s="527"/>
      <c r="J40" s="527"/>
      <c r="K40" s="527"/>
      <c r="L40" s="562"/>
      <c r="N40" s="604">
        <v>38</v>
      </c>
      <c r="O40" s="561"/>
      <c r="P40" s="527"/>
      <c r="Q40" s="527"/>
      <c r="R40" s="527"/>
      <c r="S40" s="527"/>
      <c r="T40" s="527"/>
      <c r="U40" s="527"/>
      <c r="V40" s="527"/>
      <c r="W40" s="527"/>
      <c r="X40" s="527"/>
      <c r="Y40" s="562"/>
      <c r="AA40" s="575">
        <v>38</v>
      </c>
      <c r="AB40" s="561">
        <f>IF(ISNUMBER(System!$C41),PlotData!B41+Momente!$E$2* $AF$1*B40,PlotData!$CB$3)</f>
        <v>5</v>
      </c>
      <c r="AC40" s="527">
        <f>IF(ISNUMBER(System!$C41),PlotData!C41+ Momente!$E$2*$AF$1*C40,PlotData!$CB$3)</f>
        <v>5</v>
      </c>
      <c r="AD40" s="527">
        <f>IF(ISNUMBER(System!$C41),PlotData!D41+ Momente!$E$2*$AF$1*D40,PlotData!$CB$3)</f>
        <v>5</v>
      </c>
      <c r="AE40" s="527">
        <f>IF(ISNUMBER(System!$C41),PlotData!E41+Momente!$E$2* $AF$1*E40,PlotData!$CB$3)</f>
        <v>5</v>
      </c>
      <c r="AF40" s="527">
        <f>IF(ISNUMBER(System!$C41),PlotData!F41+Momente!$E$2* $AF$1*F40,PlotData!$CB$3)</f>
        <v>5</v>
      </c>
      <c r="AG40" s="527">
        <f>IF(ISNUMBER(System!$C41),PlotData!G41+ Momente!$E$2*$AF$1*G40,PlotData!$CB$3)</f>
        <v>5</v>
      </c>
      <c r="AH40" s="527">
        <f>IF(ISNUMBER(System!$C41),PlotData!H41+ Momente!$E$2*$AF$1*H40,PlotData!$CB$3)</f>
        <v>5</v>
      </c>
      <c r="AI40" s="527">
        <f>IF(ISNUMBER(System!$C41),PlotData!I41+ Momente!$E$2*$AF$1*I40,PlotData!$CB$3)</f>
        <v>5</v>
      </c>
      <c r="AJ40" s="527">
        <f>IF(ISNUMBER(System!$C41),PlotData!J41+ Momente!$E$2*$AF$1*J40,PlotData!$CB$3)</f>
        <v>5</v>
      </c>
      <c r="AK40" s="527">
        <f>IF(ISNUMBER(System!$C41),PlotData!K41+ Momente!$E$2*$AF$1*K40,PlotData!$CB$3)</f>
        <v>5</v>
      </c>
      <c r="AL40" s="562">
        <f>IF(ISNUMBER(System!$C41),PlotData!L41+Momente!$E$2* $AF$1*L40,PlotData!$CB$3)</f>
        <v>5</v>
      </c>
      <c r="AM40" s="561">
        <f>IF(ISNUMBER(System!$C41),PlotData!L41,PlotData!$CB$3)</f>
        <v>5</v>
      </c>
      <c r="AN40" s="527">
        <f>IF(ISNUMBER(System!$C41),PlotData!B41,PlotData!$CB$3)</f>
        <v>5</v>
      </c>
      <c r="AO40" s="444">
        <f>IF(ISNUMBER(System!$C41),AB40,PlotData!$CB$3)</f>
        <v>5</v>
      </c>
      <c r="AQ40" s="575">
        <v>38</v>
      </c>
      <c r="AR40" s="561">
        <f>IF(ISNUMBER(System!$C41),PlotData!O41+ Momente!$E$2*$AF$1*O40,PlotData!$CB$4)</f>
        <v>5</v>
      </c>
      <c r="AS40" s="527">
        <f>IF(ISNUMBER(System!$C41),PlotData!P41+Momente!$E$2* $AF$1*P40,PlotData!$CB$4)</f>
        <v>5</v>
      </c>
      <c r="AT40" s="527">
        <f>IF(ISNUMBER(System!$C41),PlotData!Q41+ Momente!$E$2*$AF$1*Q40,PlotData!$CB$4)</f>
        <v>5</v>
      </c>
      <c r="AU40" s="527">
        <f>IF(ISNUMBER(System!$C41),PlotData!R41+Momente!$E$2* $AF$1*R40,PlotData!$CB$4)</f>
        <v>5</v>
      </c>
      <c r="AV40" s="527">
        <f>IF(ISNUMBER(System!$C41),PlotData!S41+ Momente!$E$2*$AF$1*S40,PlotData!$CB$4)</f>
        <v>5</v>
      </c>
      <c r="AW40" s="527">
        <f>IF(ISNUMBER(System!$C41),PlotData!T41+ Momente!$E$2*$AF$1*T40,PlotData!$CB$4)</f>
        <v>5</v>
      </c>
      <c r="AX40" s="527">
        <f>IF(ISNUMBER(System!$C41),PlotData!U41+ Momente!$E$2*$AF$1*U40,PlotData!$CB$4)</f>
        <v>5</v>
      </c>
      <c r="AY40" s="527">
        <f>IF(ISNUMBER(System!$C41),PlotData!V41+ Momente!$E$2*$AF$1*V40,PlotData!$CB$4)</f>
        <v>5</v>
      </c>
      <c r="AZ40" s="527">
        <f>IF(ISNUMBER(System!$C41),PlotData!W41+ Momente!$E$2*$AF$1*W40,PlotData!$CB$4)</f>
        <v>5</v>
      </c>
      <c r="BA40" s="527">
        <f>IF(ISNUMBER(System!$C41),PlotData!X41+ Momente!$E$2*$AF$1*X40,PlotData!$CB$4)</f>
        <v>5</v>
      </c>
      <c r="BB40" s="562">
        <f>IF(ISNUMBER(System!$C41),PlotData!Y41+ Momente!$E$2*$AF$1*Y40,PlotData!$CB$4)</f>
        <v>5</v>
      </c>
      <c r="BC40" s="602">
        <f>IF(ISNUMBER(System!$C41),PlotData!Y41, PlotData!CB$4)</f>
        <v>5</v>
      </c>
      <c r="BD40" s="527">
        <f>IF(ISNUMBER(System!$C41),PlotData!O41, PlotData!$CB$4)</f>
        <v>5</v>
      </c>
      <c r="BE40" s="562">
        <f>IF(ISNUMBER(System!$C41), AR40,PlotData!$CB$4)</f>
        <v>5</v>
      </c>
    </row>
    <row r="41" spans="1:57" x14ac:dyDescent="0.25">
      <c r="A41" s="604">
        <v>39</v>
      </c>
      <c r="B41" s="561"/>
      <c r="C41" s="527"/>
      <c r="D41" s="527"/>
      <c r="E41" s="527"/>
      <c r="F41" s="527"/>
      <c r="G41" s="527"/>
      <c r="H41" s="527"/>
      <c r="I41" s="527"/>
      <c r="J41" s="527"/>
      <c r="K41" s="527"/>
      <c r="L41" s="562"/>
      <c r="N41" s="604">
        <v>39</v>
      </c>
      <c r="O41" s="561"/>
      <c r="P41" s="527"/>
      <c r="Q41" s="527"/>
      <c r="R41" s="527"/>
      <c r="S41" s="527"/>
      <c r="T41" s="527"/>
      <c r="U41" s="527"/>
      <c r="V41" s="527"/>
      <c r="W41" s="527"/>
      <c r="X41" s="527"/>
      <c r="Y41" s="562"/>
      <c r="AA41" s="575">
        <v>39</v>
      </c>
      <c r="AB41" s="561">
        <f>IF(ISNUMBER(System!$C42),PlotData!B42+Momente!$E$2* $AF$1*B41,PlotData!$CB$3)</f>
        <v>5</v>
      </c>
      <c r="AC41" s="527">
        <f>IF(ISNUMBER(System!$C42),PlotData!C42+ Momente!$E$2*$AF$1*C41,PlotData!$CB$3)</f>
        <v>5</v>
      </c>
      <c r="AD41" s="527">
        <f>IF(ISNUMBER(System!$C42),PlotData!D42+ Momente!$E$2*$AF$1*D41,PlotData!$CB$3)</f>
        <v>5</v>
      </c>
      <c r="AE41" s="527">
        <f>IF(ISNUMBER(System!$C42),PlotData!E42+Momente!$E$2* $AF$1*E41,PlotData!$CB$3)</f>
        <v>5</v>
      </c>
      <c r="AF41" s="527">
        <f>IF(ISNUMBER(System!$C42),PlotData!F42+Momente!$E$2* $AF$1*F41,PlotData!$CB$3)</f>
        <v>5</v>
      </c>
      <c r="AG41" s="527">
        <f>IF(ISNUMBER(System!$C42),PlotData!G42+ Momente!$E$2*$AF$1*G41,PlotData!$CB$3)</f>
        <v>5</v>
      </c>
      <c r="AH41" s="527">
        <f>IF(ISNUMBER(System!$C42),PlotData!H42+ Momente!$E$2*$AF$1*H41,PlotData!$CB$3)</f>
        <v>5</v>
      </c>
      <c r="AI41" s="527">
        <f>IF(ISNUMBER(System!$C42),PlotData!I42+ Momente!$E$2*$AF$1*I41,PlotData!$CB$3)</f>
        <v>5</v>
      </c>
      <c r="AJ41" s="527">
        <f>IF(ISNUMBER(System!$C42),PlotData!J42+ Momente!$E$2*$AF$1*J41,PlotData!$CB$3)</f>
        <v>5</v>
      </c>
      <c r="AK41" s="527">
        <f>IF(ISNUMBER(System!$C42),PlotData!K42+ Momente!$E$2*$AF$1*K41,PlotData!$CB$3)</f>
        <v>5</v>
      </c>
      <c r="AL41" s="562">
        <f>IF(ISNUMBER(System!$C42),PlotData!L42+Momente!$E$2* $AF$1*L41,PlotData!$CB$3)</f>
        <v>5</v>
      </c>
      <c r="AM41" s="561">
        <f>IF(ISNUMBER(System!$C42),PlotData!L42,PlotData!$CB$3)</f>
        <v>5</v>
      </c>
      <c r="AN41" s="527">
        <f>IF(ISNUMBER(System!$C42),PlotData!B42,PlotData!$CB$3)</f>
        <v>5</v>
      </c>
      <c r="AO41" s="444">
        <f>IF(ISNUMBER(System!$C42),AB41,PlotData!$CB$3)</f>
        <v>5</v>
      </c>
      <c r="AQ41" s="575">
        <v>39</v>
      </c>
      <c r="AR41" s="561">
        <f>IF(ISNUMBER(System!$C42),PlotData!O42+ Momente!$E$2*$AF$1*O41,PlotData!$CB$4)</f>
        <v>5</v>
      </c>
      <c r="AS41" s="527">
        <f>IF(ISNUMBER(System!$C42),PlotData!P42+Momente!$E$2* $AF$1*P41,PlotData!$CB$4)</f>
        <v>5</v>
      </c>
      <c r="AT41" s="527">
        <f>IF(ISNUMBER(System!$C42),PlotData!Q42+ Momente!$E$2*$AF$1*Q41,PlotData!$CB$4)</f>
        <v>5</v>
      </c>
      <c r="AU41" s="527">
        <f>IF(ISNUMBER(System!$C42),PlotData!R42+Momente!$E$2* $AF$1*R41,PlotData!$CB$4)</f>
        <v>5</v>
      </c>
      <c r="AV41" s="527">
        <f>IF(ISNUMBER(System!$C42),PlotData!S42+ Momente!$E$2*$AF$1*S41,PlotData!$CB$4)</f>
        <v>5</v>
      </c>
      <c r="AW41" s="527">
        <f>IF(ISNUMBER(System!$C42),PlotData!T42+ Momente!$E$2*$AF$1*T41,PlotData!$CB$4)</f>
        <v>5</v>
      </c>
      <c r="AX41" s="527">
        <f>IF(ISNUMBER(System!$C42),PlotData!U42+ Momente!$E$2*$AF$1*U41,PlotData!$CB$4)</f>
        <v>5</v>
      </c>
      <c r="AY41" s="527">
        <f>IF(ISNUMBER(System!$C42),PlotData!V42+ Momente!$E$2*$AF$1*V41,PlotData!$CB$4)</f>
        <v>5</v>
      </c>
      <c r="AZ41" s="527">
        <f>IF(ISNUMBER(System!$C42),PlotData!W42+ Momente!$E$2*$AF$1*W41,PlotData!$CB$4)</f>
        <v>5</v>
      </c>
      <c r="BA41" s="527">
        <f>IF(ISNUMBER(System!$C42),PlotData!X42+ Momente!$E$2*$AF$1*X41,PlotData!$CB$4)</f>
        <v>5</v>
      </c>
      <c r="BB41" s="562">
        <f>IF(ISNUMBER(System!$C42),PlotData!Y42+ Momente!$E$2*$AF$1*Y41,PlotData!$CB$4)</f>
        <v>5</v>
      </c>
      <c r="BC41" s="602">
        <f>IF(ISNUMBER(System!$C42),PlotData!Y42, PlotData!CB$4)</f>
        <v>5</v>
      </c>
      <c r="BD41" s="527">
        <f>IF(ISNUMBER(System!$C42),PlotData!O42, PlotData!$CB$4)</f>
        <v>5</v>
      </c>
      <c r="BE41" s="562">
        <f>IF(ISNUMBER(System!$C42), AR41,PlotData!$CB$4)</f>
        <v>5</v>
      </c>
    </row>
    <row r="42" spans="1:57" ht="13" thickBot="1" x14ac:dyDescent="0.3">
      <c r="A42" s="605">
        <v>40</v>
      </c>
      <c r="B42" s="504"/>
      <c r="C42" s="500"/>
      <c r="D42" s="500"/>
      <c r="E42" s="500"/>
      <c r="F42" s="500"/>
      <c r="G42" s="500"/>
      <c r="H42" s="500"/>
      <c r="I42" s="500"/>
      <c r="J42" s="500"/>
      <c r="K42" s="500"/>
      <c r="L42" s="501"/>
      <c r="N42" s="605">
        <v>40</v>
      </c>
      <c r="O42" s="504"/>
      <c r="P42" s="500"/>
      <c r="Q42" s="500"/>
      <c r="R42" s="500"/>
      <c r="S42" s="500"/>
      <c r="T42" s="500"/>
      <c r="U42" s="500"/>
      <c r="V42" s="500"/>
      <c r="W42" s="500"/>
      <c r="X42" s="500"/>
      <c r="Y42" s="501"/>
      <c r="AA42" s="587">
        <v>40</v>
      </c>
      <c r="AB42" s="504">
        <f>IF(ISNUMBER(System!$C43),PlotData!B43+Momente!$E$2* $AF$1*B42,PlotData!$CB$3)</f>
        <v>5</v>
      </c>
      <c r="AC42" s="500">
        <f>IF(ISNUMBER(System!$C43),PlotData!C43+ Momente!$E$2*$AF$1*C42,PlotData!$CB$3)</f>
        <v>5</v>
      </c>
      <c r="AD42" s="500">
        <f>IF(ISNUMBER(System!$C43),PlotData!D43+ Momente!$E$2*$AF$1*D42,PlotData!$CB$3)</f>
        <v>5</v>
      </c>
      <c r="AE42" s="500">
        <f>IF(ISNUMBER(System!$C43),PlotData!E43+Momente!$E$2* $AF$1*E42,PlotData!$CB$3)</f>
        <v>5</v>
      </c>
      <c r="AF42" s="500">
        <f>IF(ISNUMBER(System!$C43),PlotData!F43+Momente!$E$2* $AF$1*F42,PlotData!$CB$3)</f>
        <v>5</v>
      </c>
      <c r="AG42" s="500">
        <f>IF(ISNUMBER(System!$C43),PlotData!G43+ Momente!$E$2*$AF$1*G42,PlotData!$CB$3)</f>
        <v>5</v>
      </c>
      <c r="AH42" s="500">
        <f>IF(ISNUMBER(System!$C43),PlotData!H43+ Momente!$E$2*$AF$1*H42,PlotData!$CB$3)</f>
        <v>5</v>
      </c>
      <c r="AI42" s="500">
        <f>IF(ISNUMBER(System!$C43),PlotData!I43+ Momente!$E$2*$AF$1*I42,PlotData!$CB$3)</f>
        <v>5</v>
      </c>
      <c r="AJ42" s="500">
        <f>IF(ISNUMBER(System!$C43),PlotData!J43+ Momente!$E$2*$AF$1*J42,PlotData!$CB$3)</f>
        <v>5</v>
      </c>
      <c r="AK42" s="500">
        <f>IF(ISNUMBER(System!$C43),PlotData!K43+ Momente!$E$2*$AF$1*K42,PlotData!$CB$3)</f>
        <v>5</v>
      </c>
      <c r="AL42" s="501">
        <f>IF(ISNUMBER(System!$C43),PlotData!L43+Momente!$E$2* $AF$1*L42,PlotData!$CB$3)</f>
        <v>5</v>
      </c>
      <c r="AM42" s="504">
        <f>IF(ISNUMBER(System!$C43),PlotData!L43,PlotData!$CB$3)</f>
        <v>5</v>
      </c>
      <c r="AN42" s="500">
        <f>IF(ISNUMBER(System!$C43),PlotData!B43,PlotData!$CB$3)</f>
        <v>5</v>
      </c>
      <c r="AO42" s="451">
        <f>IF(ISNUMBER(System!$C43),AB42,PlotData!$CB$3)</f>
        <v>5</v>
      </c>
      <c r="AQ42" s="587">
        <v>40</v>
      </c>
      <c r="AR42" s="504">
        <f>IF(ISNUMBER(System!$C43),PlotData!O43+ Momente!$E$2*$AF$1*O42,PlotData!$CB$4)</f>
        <v>5</v>
      </c>
      <c r="AS42" s="500">
        <f>IF(ISNUMBER(System!$C43),PlotData!P43+Momente!$E$2* $AF$1*P42,PlotData!$CB$4)</f>
        <v>5</v>
      </c>
      <c r="AT42" s="500">
        <f>IF(ISNUMBER(System!$C43),PlotData!Q43+ Momente!$E$2*$AF$1*Q42,PlotData!$CB$4)</f>
        <v>5</v>
      </c>
      <c r="AU42" s="500">
        <f>IF(ISNUMBER(System!$C43),PlotData!R43+Momente!$E$2* $AF$1*R42,PlotData!$CB$4)</f>
        <v>5</v>
      </c>
      <c r="AV42" s="500">
        <f>IF(ISNUMBER(System!$C43),PlotData!S43+ Momente!$E$2*$AF$1*S42,PlotData!$CB$4)</f>
        <v>5</v>
      </c>
      <c r="AW42" s="500">
        <f>IF(ISNUMBER(System!$C43),PlotData!T43+ Momente!$E$2*$AF$1*T42,PlotData!$CB$4)</f>
        <v>5</v>
      </c>
      <c r="AX42" s="500">
        <f>IF(ISNUMBER(System!$C43),PlotData!U43+ Momente!$E$2*$AF$1*U42,PlotData!$CB$4)</f>
        <v>5</v>
      </c>
      <c r="AY42" s="500">
        <f>IF(ISNUMBER(System!$C43),PlotData!V43+ Momente!$E$2*$AF$1*V42,PlotData!$CB$4)</f>
        <v>5</v>
      </c>
      <c r="AZ42" s="500">
        <f>IF(ISNUMBER(System!$C43),PlotData!W43+ Momente!$E$2*$AF$1*W42,PlotData!$CB$4)</f>
        <v>5</v>
      </c>
      <c r="BA42" s="500">
        <f>IF(ISNUMBER(System!$C43),PlotData!X43+ Momente!$E$2*$AF$1*X42,PlotData!$CB$4)</f>
        <v>5</v>
      </c>
      <c r="BB42" s="501">
        <f>IF(ISNUMBER(System!$C43),PlotData!Y43+ Momente!$E$2*$AF$1*Y42,PlotData!$CB$4)</f>
        <v>5</v>
      </c>
      <c r="BC42" s="606">
        <f>IF(ISNUMBER(System!$C43),PlotData!Y43, PlotData!CB$4)</f>
        <v>5</v>
      </c>
      <c r="BD42" s="500">
        <f>IF(ISNUMBER(System!$C43),PlotData!O43, PlotData!$CB$4)</f>
        <v>5</v>
      </c>
      <c r="BE42" s="501">
        <f>IF(ISNUMBER(System!$C43), AR42,PlotData!$CB$4)</f>
        <v>5</v>
      </c>
    </row>
    <row r="43" spans="1:57" x14ac:dyDescent="0.25">
      <c r="AR43" s="421"/>
    </row>
    <row r="68" spans="1:36" x14ac:dyDescent="0.25">
      <c r="A68" s="452"/>
      <c r="B68" s="452"/>
      <c r="C68" s="452"/>
      <c r="D68" s="452"/>
      <c r="E68" s="452"/>
      <c r="F68" s="452"/>
      <c r="G68" s="452"/>
      <c r="H68" s="452"/>
      <c r="I68" s="452"/>
      <c r="J68" s="452"/>
      <c r="K68" s="452"/>
      <c r="L68" s="452"/>
      <c r="M68" s="452"/>
      <c r="N68" s="452"/>
      <c r="O68" s="452"/>
      <c r="P68" s="452"/>
      <c r="Q68" s="452"/>
      <c r="R68" s="452"/>
      <c r="S68" s="452"/>
      <c r="T68" s="452"/>
      <c r="U68" s="452"/>
      <c r="V68" s="452"/>
      <c r="W68" s="452"/>
      <c r="X68" s="452"/>
      <c r="Y68" s="452"/>
      <c r="Z68" s="607"/>
      <c r="AA68" s="452"/>
      <c r="AB68" s="452"/>
      <c r="AC68" s="452"/>
      <c r="AD68" s="452"/>
      <c r="AE68" s="452"/>
      <c r="AF68" s="452"/>
      <c r="AG68" s="452"/>
      <c r="AH68" s="452"/>
      <c r="AI68" s="452"/>
      <c r="AJ68" s="452"/>
    </row>
    <row r="69" spans="1:36" x14ac:dyDescent="0.25">
      <c r="A69" s="452"/>
      <c r="B69" s="452"/>
      <c r="C69" s="452"/>
      <c r="D69" s="452"/>
      <c r="E69" s="452"/>
      <c r="F69" s="452"/>
      <c r="G69" s="452"/>
      <c r="H69" s="452"/>
      <c r="I69" s="452"/>
      <c r="J69" s="452"/>
      <c r="K69" s="452"/>
      <c r="L69" s="452"/>
      <c r="M69" s="452"/>
      <c r="N69" s="452"/>
      <c r="O69" s="452"/>
      <c r="P69" s="452"/>
      <c r="Q69" s="452"/>
      <c r="R69" s="452"/>
      <c r="S69" s="452"/>
      <c r="T69" s="452"/>
      <c r="U69" s="452"/>
      <c r="V69" s="452"/>
      <c r="W69" s="452"/>
      <c r="X69" s="452"/>
      <c r="Y69" s="452"/>
      <c r="Z69" s="607"/>
      <c r="AA69" s="452"/>
      <c r="AB69" s="452"/>
      <c r="AC69" s="452"/>
      <c r="AD69" s="452"/>
      <c r="AE69" s="452"/>
      <c r="AF69" s="452"/>
      <c r="AG69" s="452"/>
      <c r="AH69" s="452"/>
      <c r="AI69" s="452"/>
      <c r="AJ69" s="452"/>
    </row>
    <row r="70" spans="1:36" x14ac:dyDescent="0.25">
      <c r="A70" s="452"/>
      <c r="B70" s="452"/>
      <c r="C70" s="452"/>
      <c r="D70" s="452"/>
      <c r="E70" s="452"/>
      <c r="F70" s="452"/>
      <c r="G70" s="452"/>
      <c r="H70" s="452"/>
      <c r="I70" s="452"/>
      <c r="J70" s="452"/>
      <c r="K70" s="452"/>
      <c r="L70" s="452"/>
      <c r="M70" s="452"/>
      <c r="N70" s="452"/>
      <c r="O70" s="452"/>
      <c r="P70" s="452"/>
      <c r="Q70" s="452"/>
      <c r="R70" s="452"/>
      <c r="S70" s="452"/>
      <c r="T70" s="452"/>
      <c r="U70" s="452"/>
      <c r="V70" s="452"/>
      <c r="W70" s="452"/>
      <c r="X70" s="452"/>
      <c r="Y70" s="452"/>
      <c r="Z70" s="607"/>
      <c r="AA70" s="452"/>
      <c r="AB70" s="452"/>
      <c r="AC70" s="452"/>
      <c r="AD70" s="452"/>
      <c r="AE70" s="452"/>
      <c r="AF70" s="452"/>
      <c r="AG70" s="452"/>
      <c r="AH70" s="452"/>
      <c r="AI70" s="452"/>
      <c r="AJ70" s="452"/>
    </row>
    <row r="71" spans="1:36" x14ac:dyDescent="0.25">
      <c r="A71" s="452"/>
      <c r="B71" s="452"/>
      <c r="C71" s="452"/>
      <c r="D71" s="452"/>
      <c r="E71" s="452"/>
      <c r="F71" s="452"/>
      <c r="G71" s="452"/>
      <c r="H71" s="452"/>
      <c r="I71" s="452"/>
      <c r="J71" s="452"/>
      <c r="K71" s="452"/>
      <c r="L71" s="452"/>
      <c r="M71" s="452"/>
      <c r="N71" s="452"/>
      <c r="O71" s="452"/>
      <c r="P71" s="452"/>
      <c r="Q71" s="452"/>
      <c r="R71" s="452"/>
      <c r="S71" s="452"/>
      <c r="T71" s="452"/>
      <c r="U71" s="452"/>
      <c r="V71" s="452"/>
      <c r="W71" s="452"/>
      <c r="X71" s="452"/>
      <c r="Y71" s="452"/>
      <c r="Z71" s="607"/>
      <c r="AA71" s="452"/>
      <c r="AB71" s="452"/>
      <c r="AC71" s="452"/>
      <c r="AD71" s="452"/>
      <c r="AE71" s="452"/>
      <c r="AF71" s="452"/>
      <c r="AG71" s="452"/>
      <c r="AH71" s="452"/>
      <c r="AI71" s="452"/>
      <c r="AJ71" s="452"/>
    </row>
    <row r="72" spans="1:36" x14ac:dyDescent="0.25">
      <c r="A72" s="452"/>
      <c r="B72" s="452"/>
      <c r="C72" s="452"/>
      <c r="D72" s="452"/>
      <c r="E72" s="452"/>
      <c r="F72" s="452"/>
      <c r="G72" s="452"/>
      <c r="H72" s="452"/>
      <c r="I72" s="452"/>
      <c r="J72" s="452"/>
      <c r="K72" s="452"/>
      <c r="L72" s="452"/>
      <c r="M72" s="452"/>
      <c r="N72" s="452"/>
      <c r="O72" s="452"/>
      <c r="P72" s="452"/>
      <c r="Q72" s="452"/>
      <c r="R72" s="452"/>
      <c r="S72" s="452"/>
      <c r="T72" s="452"/>
      <c r="U72" s="452"/>
      <c r="V72" s="452"/>
      <c r="W72" s="452"/>
      <c r="X72" s="452"/>
      <c r="Y72" s="452"/>
      <c r="Z72" s="607"/>
      <c r="AA72" s="452"/>
      <c r="AB72" s="452"/>
      <c r="AC72" s="452"/>
      <c r="AD72" s="452"/>
      <c r="AE72" s="452"/>
      <c r="AF72" s="452"/>
      <c r="AG72" s="452"/>
      <c r="AH72" s="452"/>
      <c r="AI72" s="452"/>
      <c r="AJ72" s="452"/>
    </row>
    <row r="73" spans="1:36" x14ac:dyDescent="0.25">
      <c r="A73" s="452"/>
      <c r="B73" s="590"/>
      <c r="C73" s="452"/>
      <c r="D73" s="452"/>
      <c r="E73" s="452"/>
      <c r="F73" s="452"/>
      <c r="G73" s="452"/>
      <c r="H73" s="452"/>
      <c r="I73" s="452"/>
      <c r="J73" s="452"/>
      <c r="K73" s="452"/>
      <c r="L73" s="452"/>
      <c r="M73" s="452"/>
      <c r="N73" s="452"/>
      <c r="O73" s="452"/>
      <c r="P73" s="452"/>
      <c r="Q73" s="452"/>
      <c r="R73" s="452"/>
      <c r="S73" s="452"/>
      <c r="T73" s="452"/>
      <c r="U73" s="452"/>
      <c r="V73" s="452"/>
      <c r="W73" s="452"/>
      <c r="X73" s="452"/>
      <c r="Y73" s="452"/>
      <c r="Z73" s="607"/>
      <c r="AA73" s="452"/>
      <c r="AB73" s="452"/>
      <c r="AC73" s="452"/>
      <c r="AD73" s="452"/>
      <c r="AE73" s="452"/>
      <c r="AF73" s="452"/>
      <c r="AG73" s="452"/>
      <c r="AH73" s="452"/>
      <c r="AI73" s="452"/>
      <c r="AJ73" s="452"/>
    </row>
    <row r="74" spans="1:36" x14ac:dyDescent="0.25">
      <c r="A74" s="590"/>
      <c r="B74" s="452"/>
      <c r="C74" s="452"/>
      <c r="D74" s="452"/>
      <c r="E74" s="452"/>
      <c r="F74" s="452"/>
      <c r="G74" s="452"/>
      <c r="H74" s="452"/>
      <c r="I74" s="452"/>
      <c r="J74" s="452"/>
      <c r="K74" s="452"/>
      <c r="L74" s="452"/>
      <c r="M74" s="452"/>
      <c r="N74" s="452"/>
      <c r="O74" s="452"/>
      <c r="P74" s="452"/>
      <c r="Q74" s="590"/>
      <c r="R74" s="452"/>
      <c r="S74" s="452"/>
      <c r="T74" s="452"/>
      <c r="U74" s="452"/>
      <c r="V74" s="452"/>
      <c r="W74" s="452"/>
      <c r="X74" s="452"/>
      <c r="Y74" s="452"/>
      <c r="Z74" s="607"/>
      <c r="AA74" s="452"/>
      <c r="AB74" s="452"/>
      <c r="AC74" s="452"/>
      <c r="AD74" s="452"/>
      <c r="AE74" s="452"/>
      <c r="AF74" s="452"/>
      <c r="AG74" s="452"/>
      <c r="AH74" s="452"/>
      <c r="AI74" s="452"/>
      <c r="AJ74" s="452"/>
    </row>
    <row r="75" spans="1:36" x14ac:dyDescent="0.25">
      <c r="A75" s="452"/>
      <c r="B75" s="452"/>
      <c r="C75" s="452"/>
      <c r="D75" s="452"/>
      <c r="E75" s="452"/>
      <c r="F75" s="452"/>
      <c r="G75" s="452"/>
      <c r="H75" s="452"/>
      <c r="I75" s="452"/>
      <c r="J75" s="452"/>
      <c r="K75" s="452"/>
      <c r="L75" s="452"/>
      <c r="M75" s="452"/>
      <c r="N75" s="452"/>
      <c r="O75" s="452"/>
      <c r="P75" s="452"/>
      <c r="Q75" s="452"/>
      <c r="R75" s="452"/>
      <c r="S75" s="452"/>
      <c r="T75" s="452"/>
      <c r="U75" s="452"/>
      <c r="V75" s="452"/>
      <c r="W75" s="452"/>
      <c r="X75" s="452"/>
      <c r="Y75" s="452"/>
      <c r="Z75" s="607"/>
      <c r="AA75" s="452"/>
      <c r="AB75" s="452"/>
      <c r="AC75" s="452"/>
      <c r="AD75" s="452"/>
      <c r="AE75" s="452"/>
      <c r="AF75" s="452"/>
      <c r="AG75" s="452"/>
      <c r="AH75" s="452"/>
      <c r="AI75" s="452"/>
      <c r="AJ75" s="452"/>
    </row>
    <row r="76" spans="1:36" x14ac:dyDescent="0.25">
      <c r="A76" s="452"/>
      <c r="B76" s="452"/>
      <c r="C76" s="452"/>
      <c r="D76" s="452"/>
      <c r="E76" s="452"/>
      <c r="F76" s="452"/>
      <c r="G76" s="452"/>
      <c r="H76" s="452"/>
      <c r="I76" s="452"/>
      <c r="J76" s="452"/>
      <c r="K76" s="452"/>
      <c r="L76" s="452"/>
      <c r="M76" s="452"/>
      <c r="N76" s="452"/>
      <c r="O76" s="452"/>
      <c r="P76" s="452"/>
      <c r="Q76" s="452"/>
      <c r="R76" s="452"/>
      <c r="S76" s="452"/>
      <c r="T76" s="452"/>
      <c r="U76" s="452"/>
      <c r="V76" s="452"/>
      <c r="W76" s="452"/>
      <c r="X76" s="452"/>
      <c r="Y76" s="452"/>
      <c r="Z76" s="607"/>
      <c r="AA76" s="452"/>
      <c r="AB76" s="452"/>
      <c r="AC76" s="452"/>
      <c r="AD76" s="452"/>
      <c r="AE76" s="452"/>
      <c r="AF76" s="452"/>
      <c r="AG76" s="452"/>
      <c r="AH76" s="452"/>
      <c r="AI76" s="452"/>
      <c r="AJ76" s="452"/>
    </row>
    <row r="77" spans="1:36" x14ac:dyDescent="0.25">
      <c r="A77" s="452"/>
      <c r="B77" s="452"/>
      <c r="C77" s="452"/>
      <c r="D77" s="452"/>
      <c r="E77" s="452"/>
      <c r="F77" s="452"/>
      <c r="G77" s="452"/>
      <c r="H77" s="452"/>
      <c r="I77" s="452"/>
      <c r="J77" s="452"/>
      <c r="K77" s="452"/>
      <c r="L77" s="452"/>
      <c r="M77" s="452"/>
      <c r="N77" s="452"/>
      <c r="O77" s="452"/>
      <c r="P77" s="452"/>
      <c r="Q77" s="452"/>
      <c r="R77" s="452"/>
      <c r="S77" s="452"/>
      <c r="T77" s="452"/>
      <c r="U77" s="452"/>
      <c r="V77" s="452"/>
      <c r="W77" s="452"/>
      <c r="X77" s="452"/>
      <c r="Y77" s="452"/>
      <c r="Z77" s="607"/>
      <c r="AA77" s="452"/>
      <c r="AB77" s="452"/>
      <c r="AC77" s="452"/>
      <c r="AD77" s="452"/>
      <c r="AE77" s="452"/>
      <c r="AF77" s="452"/>
      <c r="AG77" s="452"/>
      <c r="AH77" s="452"/>
      <c r="AI77" s="452"/>
      <c r="AJ77" s="452"/>
    </row>
    <row r="78" spans="1:36" x14ac:dyDescent="0.25">
      <c r="A78" s="452"/>
      <c r="B78" s="452"/>
      <c r="C78" s="452"/>
      <c r="D78" s="452"/>
      <c r="E78" s="452"/>
      <c r="F78" s="452"/>
      <c r="G78" s="452"/>
      <c r="H78" s="452"/>
      <c r="I78" s="452"/>
      <c r="J78" s="452"/>
      <c r="K78" s="452"/>
      <c r="L78" s="452"/>
      <c r="M78" s="452"/>
      <c r="N78" s="452"/>
      <c r="O78" s="452"/>
      <c r="P78" s="452"/>
      <c r="Q78" s="452"/>
      <c r="R78" s="452"/>
      <c r="S78" s="452"/>
      <c r="T78" s="452"/>
      <c r="U78" s="452"/>
      <c r="V78" s="452"/>
      <c r="W78" s="452"/>
      <c r="X78" s="452"/>
      <c r="Y78" s="452"/>
      <c r="Z78" s="607"/>
      <c r="AA78" s="452"/>
      <c r="AB78" s="452"/>
      <c r="AC78" s="452"/>
      <c r="AD78" s="452"/>
      <c r="AE78" s="452"/>
      <c r="AF78" s="452"/>
      <c r="AG78" s="452"/>
      <c r="AH78" s="452"/>
      <c r="AI78" s="452"/>
      <c r="AJ78" s="452"/>
    </row>
    <row r="79" spans="1:36" x14ac:dyDescent="0.25">
      <c r="A79" s="452"/>
      <c r="B79" s="452"/>
      <c r="C79" s="452"/>
      <c r="D79" s="452"/>
      <c r="E79" s="452"/>
      <c r="F79" s="452"/>
      <c r="G79" s="452"/>
      <c r="H79" s="452"/>
      <c r="I79" s="452"/>
      <c r="J79" s="452"/>
      <c r="K79" s="452"/>
      <c r="L79" s="452"/>
      <c r="M79" s="452"/>
      <c r="N79" s="452"/>
      <c r="O79" s="452"/>
      <c r="P79" s="452"/>
      <c r="Q79" s="452"/>
      <c r="R79" s="452"/>
      <c r="S79" s="452"/>
      <c r="T79" s="452"/>
      <c r="U79" s="452"/>
      <c r="V79" s="452"/>
      <c r="W79" s="452"/>
      <c r="X79" s="452"/>
      <c r="Y79" s="452"/>
      <c r="Z79" s="607"/>
      <c r="AA79" s="452"/>
      <c r="AB79" s="452"/>
      <c r="AC79" s="452"/>
      <c r="AD79" s="452"/>
      <c r="AE79" s="452"/>
      <c r="AF79" s="452"/>
      <c r="AG79" s="452"/>
      <c r="AH79" s="452"/>
      <c r="AI79" s="452"/>
      <c r="AJ79" s="452"/>
    </row>
    <row r="80" spans="1:36" x14ac:dyDescent="0.25">
      <c r="A80" s="452"/>
      <c r="B80" s="452"/>
      <c r="C80" s="452"/>
      <c r="D80" s="452"/>
      <c r="E80" s="452"/>
      <c r="F80" s="452"/>
      <c r="G80" s="452"/>
      <c r="H80" s="452"/>
      <c r="I80" s="452"/>
      <c r="J80" s="452"/>
      <c r="K80" s="452"/>
      <c r="L80" s="452"/>
      <c r="M80" s="452"/>
      <c r="N80" s="452"/>
      <c r="O80" s="452"/>
      <c r="P80" s="452"/>
      <c r="Q80" s="452"/>
      <c r="R80" s="452"/>
      <c r="S80" s="452"/>
      <c r="T80" s="452"/>
      <c r="U80" s="452"/>
      <c r="V80" s="452"/>
      <c r="W80" s="452"/>
      <c r="X80" s="452"/>
      <c r="Y80" s="452"/>
      <c r="Z80" s="607"/>
      <c r="AA80" s="452"/>
      <c r="AB80" s="452"/>
      <c r="AC80" s="452"/>
      <c r="AD80" s="452"/>
      <c r="AE80" s="452"/>
      <c r="AF80" s="452"/>
      <c r="AG80" s="452"/>
      <c r="AH80" s="452"/>
      <c r="AI80" s="452"/>
      <c r="AJ80" s="452"/>
    </row>
    <row r="81" spans="1:36" x14ac:dyDescent="0.25">
      <c r="A81" s="452"/>
      <c r="B81" s="452"/>
      <c r="C81" s="452"/>
      <c r="D81" s="452"/>
      <c r="E81" s="452"/>
      <c r="F81" s="452"/>
      <c r="G81" s="452"/>
      <c r="H81" s="452"/>
      <c r="I81" s="452"/>
      <c r="J81" s="452"/>
      <c r="K81" s="452"/>
      <c r="L81" s="452"/>
      <c r="M81" s="452"/>
      <c r="N81" s="452"/>
      <c r="O81" s="452"/>
      <c r="P81" s="452"/>
      <c r="Q81" s="452"/>
      <c r="R81" s="452"/>
      <c r="S81" s="452"/>
      <c r="T81" s="452"/>
      <c r="U81" s="452"/>
      <c r="V81" s="452"/>
      <c r="W81" s="452"/>
      <c r="X81" s="452"/>
      <c r="Y81" s="452"/>
      <c r="Z81" s="607"/>
      <c r="AA81" s="452"/>
      <c r="AB81" s="452"/>
      <c r="AC81" s="452"/>
      <c r="AD81" s="452"/>
      <c r="AE81" s="452"/>
      <c r="AF81" s="452"/>
      <c r="AG81" s="452"/>
      <c r="AH81" s="452"/>
      <c r="AI81" s="452"/>
      <c r="AJ81" s="452"/>
    </row>
    <row r="82" spans="1:36" x14ac:dyDescent="0.25">
      <c r="A82" s="452"/>
      <c r="B82" s="452"/>
      <c r="C82" s="452"/>
      <c r="D82" s="452"/>
      <c r="E82" s="452"/>
      <c r="F82" s="452"/>
      <c r="G82" s="452"/>
      <c r="H82" s="452"/>
      <c r="I82" s="452"/>
      <c r="J82" s="452"/>
      <c r="K82" s="452"/>
      <c r="L82" s="452"/>
      <c r="M82" s="452"/>
      <c r="N82" s="452"/>
      <c r="O82" s="452"/>
      <c r="P82" s="452"/>
      <c r="Q82" s="452"/>
      <c r="R82" s="452"/>
      <c r="S82" s="452"/>
      <c r="T82" s="452"/>
      <c r="U82" s="452"/>
      <c r="V82" s="452"/>
      <c r="W82" s="452"/>
      <c r="X82" s="452"/>
      <c r="Y82" s="452"/>
      <c r="Z82" s="607"/>
      <c r="AA82" s="452"/>
      <c r="AB82" s="452"/>
      <c r="AC82" s="452"/>
      <c r="AD82" s="452"/>
      <c r="AE82" s="452"/>
      <c r="AF82" s="452"/>
      <c r="AG82" s="452"/>
      <c r="AH82" s="452"/>
      <c r="AI82" s="452"/>
      <c r="AJ82" s="452"/>
    </row>
    <row r="83" spans="1:36" x14ac:dyDescent="0.25">
      <c r="A83" s="452"/>
      <c r="B83" s="452"/>
      <c r="C83" s="452"/>
      <c r="D83" s="452"/>
      <c r="E83" s="452"/>
      <c r="F83" s="452"/>
      <c r="G83" s="452"/>
      <c r="H83" s="452"/>
      <c r="I83" s="452"/>
      <c r="J83" s="452"/>
      <c r="K83" s="452"/>
      <c r="L83" s="452"/>
      <c r="M83" s="452"/>
      <c r="N83" s="452"/>
      <c r="O83" s="452"/>
      <c r="P83" s="452"/>
      <c r="Q83" s="452"/>
      <c r="R83" s="452"/>
      <c r="S83" s="452"/>
      <c r="T83" s="452"/>
      <c r="U83" s="452"/>
      <c r="V83" s="452"/>
      <c r="W83" s="452"/>
      <c r="X83" s="452"/>
      <c r="Y83" s="452"/>
      <c r="Z83" s="607"/>
      <c r="AA83" s="452"/>
      <c r="AB83" s="452"/>
      <c r="AC83" s="452"/>
      <c r="AD83" s="452"/>
      <c r="AE83" s="452"/>
      <c r="AF83" s="452"/>
      <c r="AG83" s="452"/>
      <c r="AH83" s="452"/>
      <c r="AI83" s="452"/>
      <c r="AJ83" s="452"/>
    </row>
    <row r="84" spans="1:36" x14ac:dyDescent="0.25">
      <c r="A84" s="452"/>
      <c r="B84" s="452"/>
      <c r="C84" s="452"/>
      <c r="D84" s="452"/>
      <c r="E84" s="452"/>
      <c r="F84" s="452"/>
      <c r="G84" s="452"/>
      <c r="H84" s="452"/>
      <c r="I84" s="452"/>
      <c r="J84" s="452"/>
      <c r="K84" s="452"/>
      <c r="L84" s="452"/>
      <c r="M84" s="452"/>
      <c r="N84" s="452"/>
      <c r="O84" s="452"/>
      <c r="P84" s="452"/>
      <c r="Q84" s="452"/>
      <c r="R84" s="452"/>
      <c r="S84" s="452"/>
      <c r="T84" s="452"/>
      <c r="U84" s="452"/>
      <c r="V84" s="452"/>
      <c r="W84" s="452"/>
      <c r="X84" s="452"/>
      <c r="Y84" s="452"/>
      <c r="Z84" s="607"/>
      <c r="AA84" s="452"/>
      <c r="AB84" s="452"/>
      <c r="AC84" s="452"/>
      <c r="AD84" s="452"/>
      <c r="AE84" s="452"/>
      <c r="AF84" s="452"/>
      <c r="AG84" s="452"/>
      <c r="AH84" s="452"/>
      <c r="AI84" s="452"/>
      <c r="AJ84" s="452"/>
    </row>
    <row r="85" spans="1:36" x14ac:dyDescent="0.25">
      <c r="A85" s="452"/>
      <c r="B85" s="452"/>
      <c r="C85" s="452"/>
      <c r="D85" s="452"/>
      <c r="E85" s="452"/>
      <c r="F85" s="452"/>
      <c r="G85" s="452"/>
      <c r="H85" s="452"/>
      <c r="I85" s="452"/>
      <c r="J85" s="452"/>
      <c r="K85" s="452"/>
      <c r="L85" s="452"/>
      <c r="M85" s="452"/>
      <c r="N85" s="452"/>
      <c r="O85" s="452"/>
      <c r="P85" s="452"/>
      <c r="Q85" s="452"/>
      <c r="R85" s="452"/>
      <c r="S85" s="452"/>
      <c r="T85" s="452"/>
      <c r="U85" s="452"/>
      <c r="V85" s="452"/>
      <c r="W85" s="452"/>
      <c r="X85" s="452"/>
      <c r="Y85" s="452"/>
      <c r="Z85" s="607"/>
      <c r="AA85" s="452"/>
      <c r="AB85" s="452"/>
      <c r="AC85" s="452"/>
      <c r="AD85" s="452"/>
      <c r="AE85" s="452"/>
      <c r="AF85" s="452"/>
      <c r="AG85" s="452"/>
      <c r="AH85" s="452"/>
      <c r="AI85" s="452"/>
      <c r="AJ85" s="452"/>
    </row>
    <row r="86" spans="1:36" x14ac:dyDescent="0.25">
      <c r="A86" s="452"/>
      <c r="B86" s="452"/>
      <c r="C86" s="452"/>
      <c r="D86" s="452"/>
      <c r="E86" s="452"/>
      <c r="F86" s="452"/>
      <c r="G86" s="452"/>
      <c r="H86" s="452"/>
      <c r="I86" s="452"/>
      <c r="J86" s="452"/>
      <c r="K86" s="452"/>
      <c r="L86" s="452"/>
      <c r="M86" s="452"/>
      <c r="N86" s="452"/>
      <c r="O86" s="452"/>
      <c r="P86" s="452"/>
      <c r="Q86" s="452"/>
      <c r="R86" s="452"/>
      <c r="S86" s="452"/>
      <c r="T86" s="452"/>
      <c r="U86" s="452"/>
      <c r="V86" s="452"/>
      <c r="W86" s="452"/>
      <c r="X86" s="452"/>
      <c r="Y86" s="452"/>
      <c r="Z86" s="607"/>
      <c r="AA86" s="452"/>
      <c r="AB86" s="452"/>
      <c r="AC86" s="452"/>
      <c r="AD86" s="452"/>
      <c r="AE86" s="452"/>
      <c r="AF86" s="452"/>
      <c r="AG86" s="452"/>
      <c r="AH86" s="452"/>
      <c r="AI86" s="452"/>
      <c r="AJ86" s="452"/>
    </row>
    <row r="87" spans="1:36" x14ac:dyDescent="0.25">
      <c r="A87" s="452"/>
      <c r="B87" s="452"/>
      <c r="C87" s="452"/>
      <c r="D87" s="452"/>
      <c r="E87" s="452"/>
      <c r="F87" s="452"/>
      <c r="G87" s="452"/>
      <c r="H87" s="452"/>
      <c r="I87" s="452"/>
      <c r="J87" s="452"/>
      <c r="K87" s="452"/>
      <c r="L87" s="452"/>
      <c r="M87" s="452"/>
      <c r="N87" s="452"/>
      <c r="O87" s="452"/>
      <c r="P87" s="452"/>
      <c r="Q87" s="452"/>
      <c r="R87" s="452"/>
      <c r="S87" s="452"/>
      <c r="T87" s="452"/>
      <c r="U87" s="452"/>
      <c r="V87" s="452"/>
      <c r="W87" s="452"/>
      <c r="X87" s="452"/>
      <c r="Y87" s="452"/>
      <c r="Z87" s="607"/>
      <c r="AA87" s="452"/>
      <c r="AB87" s="452"/>
      <c r="AC87" s="452"/>
      <c r="AD87" s="452"/>
      <c r="AE87" s="452"/>
      <c r="AF87" s="452"/>
      <c r="AG87" s="452"/>
      <c r="AH87" s="452"/>
      <c r="AI87" s="452"/>
      <c r="AJ87" s="452"/>
    </row>
    <row r="88" spans="1:36" x14ac:dyDescent="0.25">
      <c r="A88" s="452"/>
      <c r="B88" s="452"/>
      <c r="C88" s="452"/>
      <c r="D88" s="452"/>
      <c r="E88" s="452"/>
      <c r="F88" s="452"/>
      <c r="G88" s="452"/>
      <c r="H88" s="452"/>
      <c r="I88" s="452"/>
      <c r="J88" s="452"/>
      <c r="K88" s="452"/>
      <c r="L88" s="452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452"/>
      <c r="Z88" s="607"/>
      <c r="AA88" s="452"/>
      <c r="AB88" s="452"/>
      <c r="AC88" s="452"/>
      <c r="AD88" s="452"/>
      <c r="AE88" s="452"/>
      <c r="AF88" s="452"/>
      <c r="AG88" s="452"/>
      <c r="AH88" s="452"/>
      <c r="AI88" s="452"/>
      <c r="AJ88" s="452"/>
    </row>
    <row r="89" spans="1:36" x14ac:dyDescent="0.25">
      <c r="A89" s="452"/>
      <c r="B89" s="452"/>
      <c r="C89" s="452"/>
      <c r="D89" s="452"/>
      <c r="E89" s="452"/>
      <c r="F89" s="452"/>
      <c r="G89" s="452"/>
      <c r="H89" s="452"/>
      <c r="I89" s="452"/>
      <c r="J89" s="452"/>
      <c r="K89" s="452"/>
      <c r="L89" s="452"/>
      <c r="M89" s="452"/>
      <c r="N89" s="452"/>
      <c r="O89" s="452"/>
      <c r="P89" s="452"/>
      <c r="Q89" s="452"/>
      <c r="R89" s="452"/>
      <c r="S89" s="452"/>
      <c r="T89" s="452"/>
      <c r="U89" s="452"/>
      <c r="V89" s="452"/>
      <c r="W89" s="452"/>
      <c r="X89" s="452"/>
      <c r="Y89" s="452"/>
      <c r="Z89" s="607"/>
      <c r="AA89" s="452"/>
      <c r="AB89" s="452"/>
      <c r="AC89" s="452"/>
      <c r="AD89" s="452"/>
      <c r="AE89" s="452"/>
      <c r="AF89" s="452"/>
      <c r="AG89" s="452"/>
      <c r="AH89" s="452"/>
      <c r="AI89" s="452"/>
      <c r="AJ89" s="452"/>
    </row>
    <row r="90" spans="1:36" x14ac:dyDescent="0.25">
      <c r="A90" s="452"/>
      <c r="B90" s="452"/>
      <c r="C90" s="452"/>
      <c r="D90" s="452"/>
      <c r="E90" s="452"/>
      <c r="F90" s="452"/>
      <c r="G90" s="452"/>
      <c r="H90" s="452"/>
      <c r="I90" s="452"/>
      <c r="J90" s="452"/>
      <c r="K90" s="452"/>
      <c r="L90" s="452"/>
      <c r="M90" s="452"/>
      <c r="N90" s="452"/>
      <c r="O90" s="452"/>
      <c r="P90" s="452"/>
      <c r="Q90" s="452"/>
      <c r="R90" s="452"/>
      <c r="S90" s="452"/>
      <c r="T90" s="452"/>
      <c r="U90" s="452"/>
      <c r="V90" s="452"/>
      <c r="W90" s="452"/>
      <c r="X90" s="452"/>
      <c r="Y90" s="452"/>
      <c r="Z90" s="607"/>
      <c r="AA90" s="452"/>
      <c r="AB90" s="452"/>
      <c r="AC90" s="452"/>
      <c r="AD90" s="452"/>
      <c r="AE90" s="452"/>
      <c r="AF90" s="452"/>
      <c r="AG90" s="452"/>
      <c r="AH90" s="452"/>
      <c r="AI90" s="452"/>
      <c r="AJ90" s="452"/>
    </row>
    <row r="91" spans="1:36" x14ac:dyDescent="0.25">
      <c r="A91" s="452"/>
      <c r="B91" s="452"/>
      <c r="C91" s="452"/>
      <c r="D91" s="452"/>
      <c r="E91" s="452"/>
      <c r="F91" s="452"/>
      <c r="G91" s="452"/>
      <c r="H91" s="452"/>
      <c r="I91" s="452"/>
      <c r="J91" s="452"/>
      <c r="K91" s="452"/>
      <c r="L91" s="452"/>
      <c r="M91" s="452"/>
      <c r="N91" s="452"/>
      <c r="O91" s="452"/>
      <c r="P91" s="452"/>
      <c r="Q91" s="452"/>
      <c r="R91" s="452"/>
      <c r="S91" s="452"/>
      <c r="T91" s="452"/>
      <c r="U91" s="452"/>
      <c r="V91" s="452"/>
      <c r="W91" s="452"/>
      <c r="X91" s="452"/>
      <c r="Y91" s="452"/>
      <c r="Z91" s="607"/>
      <c r="AA91" s="452"/>
      <c r="AB91" s="452"/>
      <c r="AC91" s="452"/>
      <c r="AD91" s="452"/>
      <c r="AE91" s="452"/>
      <c r="AF91" s="452"/>
      <c r="AG91" s="452"/>
      <c r="AH91" s="452"/>
      <c r="AI91" s="452"/>
      <c r="AJ91" s="452"/>
    </row>
    <row r="92" spans="1:36" x14ac:dyDescent="0.25">
      <c r="A92" s="452"/>
      <c r="B92" s="452"/>
      <c r="C92" s="452"/>
      <c r="D92" s="452"/>
      <c r="E92" s="452"/>
      <c r="F92" s="452"/>
      <c r="G92" s="452"/>
      <c r="H92" s="452"/>
      <c r="I92" s="452"/>
      <c r="J92" s="452"/>
      <c r="K92" s="452"/>
      <c r="L92" s="452"/>
      <c r="M92" s="452"/>
      <c r="N92" s="452"/>
      <c r="O92" s="452"/>
      <c r="P92" s="452"/>
      <c r="Q92" s="452"/>
      <c r="R92" s="452"/>
      <c r="S92" s="452"/>
      <c r="T92" s="452"/>
      <c r="U92" s="452"/>
      <c r="V92" s="452"/>
      <c r="W92" s="452"/>
      <c r="X92" s="452"/>
      <c r="Y92" s="452"/>
      <c r="Z92" s="607"/>
      <c r="AA92" s="452"/>
      <c r="AB92" s="452"/>
      <c r="AC92" s="452"/>
      <c r="AD92" s="452"/>
      <c r="AE92" s="452"/>
      <c r="AF92" s="452"/>
      <c r="AG92" s="452"/>
      <c r="AH92" s="452"/>
      <c r="AI92" s="452"/>
      <c r="AJ92" s="452"/>
    </row>
    <row r="93" spans="1:36" x14ac:dyDescent="0.25">
      <c r="A93" s="452"/>
      <c r="B93" s="452"/>
      <c r="C93" s="452"/>
      <c r="D93" s="452"/>
      <c r="E93" s="452"/>
      <c r="F93" s="452"/>
      <c r="G93" s="452"/>
      <c r="H93" s="452"/>
      <c r="I93" s="452"/>
      <c r="J93" s="452"/>
      <c r="K93" s="452"/>
      <c r="L93" s="452"/>
      <c r="M93" s="452"/>
      <c r="N93" s="452"/>
      <c r="O93" s="452"/>
      <c r="P93" s="452"/>
      <c r="Q93" s="452"/>
      <c r="R93" s="452"/>
      <c r="S93" s="452"/>
      <c r="T93" s="452"/>
      <c r="U93" s="452"/>
      <c r="V93" s="452"/>
      <c r="W93" s="452"/>
      <c r="X93" s="452"/>
      <c r="Y93" s="452"/>
      <c r="Z93" s="607"/>
      <c r="AA93" s="452"/>
      <c r="AB93" s="452"/>
      <c r="AC93" s="452"/>
      <c r="AD93" s="452"/>
      <c r="AE93" s="452"/>
      <c r="AF93" s="452"/>
      <c r="AG93" s="452"/>
      <c r="AH93" s="452"/>
      <c r="AI93" s="452"/>
      <c r="AJ93" s="452"/>
    </row>
    <row r="94" spans="1:36" x14ac:dyDescent="0.25">
      <c r="A94" s="452"/>
      <c r="B94" s="452"/>
      <c r="C94" s="452"/>
      <c r="D94" s="452"/>
      <c r="E94" s="452"/>
      <c r="F94" s="452"/>
      <c r="G94" s="452"/>
      <c r="H94" s="452"/>
      <c r="I94" s="452"/>
      <c r="J94" s="452"/>
      <c r="K94" s="452"/>
      <c r="L94" s="452"/>
      <c r="M94" s="452"/>
      <c r="N94" s="452"/>
      <c r="O94" s="452"/>
      <c r="P94" s="452"/>
      <c r="Q94" s="452"/>
      <c r="R94" s="452"/>
      <c r="S94" s="452"/>
      <c r="T94" s="452"/>
      <c r="U94" s="452"/>
      <c r="V94" s="452"/>
      <c r="W94" s="452"/>
      <c r="X94" s="452"/>
      <c r="Y94" s="452"/>
      <c r="Z94" s="607"/>
      <c r="AA94" s="452"/>
      <c r="AB94" s="452"/>
      <c r="AC94" s="452"/>
      <c r="AD94" s="452"/>
      <c r="AE94" s="452"/>
      <c r="AF94" s="452"/>
      <c r="AG94" s="452"/>
      <c r="AH94" s="452"/>
      <c r="AI94" s="452"/>
      <c r="AJ94" s="452"/>
    </row>
    <row r="95" spans="1:36" x14ac:dyDescent="0.25">
      <c r="A95" s="452"/>
      <c r="B95" s="452"/>
      <c r="C95" s="452"/>
      <c r="D95" s="452"/>
      <c r="E95" s="452"/>
      <c r="F95" s="452"/>
      <c r="G95" s="452"/>
      <c r="H95" s="452"/>
      <c r="I95" s="452"/>
      <c r="J95" s="452"/>
      <c r="K95" s="452"/>
      <c r="L95" s="452"/>
      <c r="M95" s="452"/>
      <c r="N95" s="452"/>
      <c r="O95" s="452"/>
      <c r="P95" s="452"/>
      <c r="Q95" s="452"/>
      <c r="R95" s="452"/>
      <c r="S95" s="452"/>
      <c r="T95" s="452"/>
      <c r="U95" s="452"/>
      <c r="V95" s="452"/>
      <c r="W95" s="452"/>
      <c r="X95" s="452"/>
      <c r="Y95" s="452"/>
      <c r="Z95" s="607"/>
      <c r="AA95" s="452"/>
      <c r="AB95" s="452"/>
      <c r="AC95" s="452"/>
      <c r="AD95" s="452"/>
      <c r="AE95" s="452"/>
      <c r="AF95" s="452"/>
      <c r="AG95" s="452"/>
      <c r="AH95" s="452"/>
      <c r="AI95" s="452"/>
      <c r="AJ95" s="452"/>
    </row>
    <row r="96" spans="1:36" x14ac:dyDescent="0.25">
      <c r="A96" s="452"/>
      <c r="B96" s="590"/>
      <c r="C96" s="590"/>
      <c r="D96" s="452"/>
      <c r="E96" s="590"/>
      <c r="F96" s="452"/>
      <c r="G96" s="452"/>
      <c r="H96" s="590"/>
      <c r="I96" s="452"/>
      <c r="J96" s="452"/>
      <c r="K96" s="452"/>
      <c r="L96" s="452"/>
      <c r="M96" s="452"/>
      <c r="N96" s="452"/>
      <c r="O96" s="452"/>
      <c r="P96" s="452"/>
      <c r="Q96" s="452"/>
      <c r="R96" s="590"/>
      <c r="S96" s="452"/>
      <c r="T96" s="452"/>
      <c r="U96" s="452"/>
      <c r="V96" s="452"/>
      <c r="W96" s="452"/>
      <c r="X96" s="452"/>
      <c r="Y96" s="452"/>
      <c r="Z96" s="607"/>
      <c r="AA96" s="452"/>
      <c r="AB96" s="452"/>
      <c r="AC96" s="452"/>
      <c r="AD96" s="452"/>
      <c r="AE96" s="452"/>
      <c r="AF96" s="452"/>
      <c r="AG96" s="452"/>
      <c r="AH96" s="452"/>
      <c r="AI96" s="452"/>
      <c r="AJ96" s="452"/>
    </row>
    <row r="97" spans="1:36" x14ac:dyDescent="0.25">
      <c r="A97" s="590"/>
      <c r="B97" s="452"/>
      <c r="C97" s="452"/>
      <c r="D97" s="452"/>
      <c r="E97" s="452"/>
      <c r="F97" s="452"/>
      <c r="G97" s="452"/>
      <c r="H97" s="452"/>
      <c r="I97" s="452"/>
      <c r="J97" s="452"/>
      <c r="K97" s="452"/>
      <c r="L97" s="452"/>
      <c r="M97" s="452"/>
      <c r="N97" s="452"/>
      <c r="O97" s="452"/>
      <c r="P97" s="452"/>
      <c r="Q97" s="590"/>
      <c r="R97" s="452"/>
      <c r="S97" s="452"/>
      <c r="T97" s="452"/>
      <c r="U97" s="452"/>
      <c r="V97" s="452"/>
      <c r="W97" s="452"/>
      <c r="X97" s="452"/>
      <c r="Y97" s="452"/>
      <c r="Z97" s="607"/>
      <c r="AA97" s="452"/>
      <c r="AB97" s="452"/>
      <c r="AC97" s="452"/>
      <c r="AD97" s="452"/>
      <c r="AE97" s="452"/>
      <c r="AF97" s="452"/>
      <c r="AG97" s="452"/>
      <c r="AH97" s="452"/>
      <c r="AI97" s="452"/>
      <c r="AJ97" s="452"/>
    </row>
    <row r="98" spans="1:36" x14ac:dyDescent="0.25">
      <c r="A98" s="452"/>
      <c r="B98" s="452"/>
      <c r="C98" s="452"/>
      <c r="D98" s="452"/>
      <c r="E98" s="452"/>
      <c r="F98" s="452"/>
      <c r="G98" s="452"/>
      <c r="H98" s="452"/>
      <c r="I98" s="452"/>
      <c r="J98" s="452"/>
      <c r="K98" s="452"/>
      <c r="L98" s="452"/>
      <c r="M98" s="452"/>
      <c r="N98" s="452"/>
      <c r="O98" s="590"/>
      <c r="P98" s="452"/>
      <c r="Q98" s="452"/>
      <c r="R98" s="452"/>
      <c r="S98" s="452"/>
      <c r="T98" s="452"/>
      <c r="U98" s="452"/>
      <c r="V98" s="452"/>
      <c r="W98" s="452"/>
      <c r="X98" s="452"/>
      <c r="Y98" s="452"/>
      <c r="Z98" s="607"/>
      <c r="AA98" s="452"/>
      <c r="AB98" s="452"/>
      <c r="AC98" s="452"/>
      <c r="AD98" s="452"/>
      <c r="AE98" s="452"/>
      <c r="AF98" s="452"/>
      <c r="AG98" s="452"/>
      <c r="AH98" s="452"/>
      <c r="AI98" s="452"/>
      <c r="AJ98" s="452"/>
    </row>
    <row r="99" spans="1:36" x14ac:dyDescent="0.25">
      <c r="A99" s="452"/>
      <c r="B99" s="452"/>
      <c r="C99" s="452"/>
      <c r="D99" s="452"/>
      <c r="E99" s="452"/>
      <c r="F99" s="452"/>
      <c r="G99" s="452"/>
      <c r="H99" s="452"/>
      <c r="I99" s="452"/>
      <c r="J99" s="452"/>
      <c r="K99" s="452"/>
      <c r="L99" s="452"/>
      <c r="M99" s="452"/>
      <c r="N99" s="452"/>
      <c r="O99" s="590"/>
      <c r="P99" s="452"/>
      <c r="Q99" s="452"/>
      <c r="R99" s="452"/>
      <c r="S99" s="452"/>
      <c r="T99" s="452"/>
      <c r="U99" s="452"/>
      <c r="V99" s="452"/>
      <c r="W99" s="452"/>
      <c r="X99" s="452"/>
      <c r="Y99" s="452"/>
      <c r="Z99" s="607"/>
      <c r="AA99" s="452"/>
      <c r="AB99" s="452"/>
      <c r="AC99" s="452"/>
      <c r="AD99" s="452"/>
      <c r="AE99" s="452"/>
      <c r="AF99" s="452"/>
      <c r="AG99" s="452"/>
      <c r="AH99" s="452"/>
      <c r="AI99" s="452"/>
      <c r="AJ99" s="452"/>
    </row>
    <row r="100" spans="1:36" x14ac:dyDescent="0.25">
      <c r="A100" s="452"/>
      <c r="B100" s="452"/>
      <c r="C100" s="452"/>
      <c r="D100" s="452"/>
      <c r="E100" s="452"/>
      <c r="F100" s="452"/>
      <c r="G100" s="452"/>
      <c r="H100" s="452"/>
      <c r="I100" s="452"/>
      <c r="J100" s="452"/>
      <c r="K100" s="452"/>
      <c r="L100" s="452"/>
      <c r="M100" s="452"/>
      <c r="N100" s="452"/>
      <c r="O100" s="590"/>
      <c r="P100" s="452"/>
      <c r="Q100" s="452"/>
      <c r="R100" s="452"/>
      <c r="S100" s="452"/>
      <c r="T100" s="452"/>
      <c r="U100" s="452"/>
      <c r="V100" s="452"/>
      <c r="W100" s="452"/>
      <c r="X100" s="452"/>
      <c r="Y100" s="452"/>
      <c r="Z100" s="607"/>
      <c r="AA100" s="452"/>
      <c r="AB100" s="452"/>
      <c r="AC100" s="452"/>
      <c r="AD100" s="452"/>
      <c r="AE100" s="452"/>
      <c r="AF100" s="452"/>
      <c r="AG100" s="452"/>
      <c r="AH100" s="452"/>
      <c r="AI100" s="452"/>
      <c r="AJ100" s="452"/>
    </row>
    <row r="101" spans="1:36" x14ac:dyDescent="0.25">
      <c r="A101" s="452"/>
      <c r="B101" s="452"/>
      <c r="C101" s="452"/>
      <c r="D101" s="452"/>
      <c r="E101" s="452"/>
      <c r="F101" s="452"/>
      <c r="G101" s="452"/>
      <c r="H101" s="452"/>
      <c r="I101" s="452"/>
      <c r="J101" s="452"/>
      <c r="K101" s="452"/>
      <c r="L101" s="452"/>
      <c r="M101" s="452"/>
      <c r="N101" s="452"/>
      <c r="O101" s="590"/>
      <c r="P101" s="452"/>
      <c r="Q101" s="452"/>
      <c r="R101" s="452"/>
      <c r="S101" s="452"/>
      <c r="T101" s="452"/>
      <c r="U101" s="452"/>
      <c r="V101" s="452"/>
      <c r="W101" s="452"/>
      <c r="X101" s="452"/>
      <c r="Y101" s="452"/>
      <c r="Z101" s="607"/>
      <c r="AA101" s="452"/>
      <c r="AB101" s="452"/>
      <c r="AC101" s="452"/>
      <c r="AD101" s="452"/>
      <c r="AE101" s="452"/>
      <c r="AF101" s="452"/>
      <c r="AG101" s="452"/>
      <c r="AH101" s="452"/>
      <c r="AI101" s="452"/>
      <c r="AJ101" s="452"/>
    </row>
    <row r="102" spans="1:36" x14ac:dyDescent="0.25">
      <c r="A102" s="452"/>
      <c r="B102" s="452"/>
      <c r="C102" s="452"/>
      <c r="D102" s="452"/>
      <c r="E102" s="452"/>
      <c r="F102" s="452"/>
      <c r="G102" s="452"/>
      <c r="H102" s="452"/>
      <c r="I102" s="452"/>
      <c r="J102" s="452"/>
      <c r="K102" s="452"/>
      <c r="L102" s="452"/>
      <c r="M102" s="452"/>
      <c r="N102" s="452"/>
      <c r="O102" s="590"/>
      <c r="P102" s="452"/>
      <c r="Q102" s="452"/>
      <c r="R102" s="452"/>
      <c r="S102" s="452"/>
      <c r="T102" s="452"/>
      <c r="U102" s="452"/>
      <c r="V102" s="452"/>
      <c r="W102" s="452"/>
      <c r="X102" s="452"/>
      <c r="Y102" s="452"/>
      <c r="Z102" s="607"/>
      <c r="AA102" s="452"/>
      <c r="AB102" s="452"/>
      <c r="AC102" s="452"/>
      <c r="AD102" s="452"/>
      <c r="AE102" s="452"/>
      <c r="AF102" s="452"/>
      <c r="AG102" s="452"/>
      <c r="AH102" s="452"/>
      <c r="AI102" s="452"/>
      <c r="AJ102" s="452"/>
    </row>
    <row r="103" spans="1:36" x14ac:dyDescent="0.25">
      <c r="A103" s="452"/>
      <c r="B103" s="452"/>
      <c r="C103" s="452"/>
      <c r="D103" s="452"/>
      <c r="E103" s="452"/>
      <c r="F103" s="452"/>
      <c r="G103" s="452"/>
      <c r="H103" s="452"/>
      <c r="I103" s="452"/>
      <c r="J103" s="452"/>
      <c r="K103" s="452"/>
      <c r="L103" s="452"/>
      <c r="M103" s="452"/>
      <c r="N103" s="452"/>
      <c r="O103" s="590"/>
      <c r="P103" s="452"/>
      <c r="Q103" s="452"/>
      <c r="R103" s="452"/>
      <c r="S103" s="452"/>
      <c r="T103" s="452"/>
      <c r="U103" s="452"/>
      <c r="V103" s="452"/>
      <c r="W103" s="452"/>
      <c r="X103" s="452"/>
      <c r="Y103" s="452"/>
      <c r="Z103" s="607"/>
      <c r="AA103" s="452"/>
      <c r="AB103" s="452"/>
      <c r="AC103" s="452"/>
      <c r="AD103" s="452"/>
      <c r="AE103" s="452"/>
      <c r="AF103" s="452"/>
      <c r="AG103" s="452"/>
      <c r="AH103" s="452"/>
      <c r="AI103" s="452"/>
      <c r="AJ103" s="452"/>
    </row>
    <row r="104" spans="1:36" x14ac:dyDescent="0.25">
      <c r="A104" s="452"/>
      <c r="B104" s="452"/>
      <c r="C104" s="452"/>
      <c r="D104" s="452"/>
      <c r="E104" s="452"/>
      <c r="F104" s="452"/>
      <c r="G104" s="452"/>
      <c r="H104" s="452"/>
      <c r="I104" s="452"/>
      <c r="J104" s="452"/>
      <c r="K104" s="452"/>
      <c r="L104" s="452"/>
      <c r="M104" s="452"/>
      <c r="N104" s="452"/>
      <c r="O104" s="590"/>
      <c r="P104" s="452"/>
      <c r="Q104" s="452"/>
      <c r="R104" s="452"/>
      <c r="S104" s="452"/>
      <c r="T104" s="452"/>
      <c r="U104" s="452"/>
      <c r="V104" s="452"/>
      <c r="W104" s="452"/>
      <c r="X104" s="452"/>
      <c r="Y104" s="452"/>
      <c r="Z104" s="607"/>
      <c r="AA104" s="452"/>
      <c r="AB104" s="452"/>
      <c r="AC104" s="452"/>
      <c r="AD104" s="452"/>
      <c r="AE104" s="452"/>
      <c r="AF104" s="452"/>
      <c r="AG104" s="452"/>
      <c r="AH104" s="452"/>
      <c r="AI104" s="452"/>
      <c r="AJ104" s="452"/>
    </row>
    <row r="105" spans="1:36" x14ac:dyDescent="0.25">
      <c r="A105" s="452"/>
      <c r="B105" s="452"/>
      <c r="C105" s="452"/>
      <c r="D105" s="452"/>
      <c r="E105" s="452"/>
      <c r="F105" s="452"/>
      <c r="G105" s="452"/>
      <c r="H105" s="452"/>
      <c r="I105" s="452"/>
      <c r="J105" s="452"/>
      <c r="K105" s="452"/>
      <c r="L105" s="452"/>
      <c r="M105" s="452"/>
      <c r="N105" s="452"/>
      <c r="O105" s="590"/>
      <c r="P105" s="452"/>
      <c r="Q105" s="452"/>
      <c r="R105" s="452"/>
      <c r="S105" s="452"/>
      <c r="T105" s="452"/>
      <c r="U105" s="452"/>
      <c r="V105" s="452"/>
      <c r="W105" s="452"/>
      <c r="X105" s="452"/>
      <c r="Y105" s="452"/>
      <c r="Z105" s="607"/>
      <c r="AA105" s="452"/>
      <c r="AB105" s="452"/>
      <c r="AC105" s="452"/>
      <c r="AD105" s="452"/>
      <c r="AE105" s="452"/>
      <c r="AF105" s="452"/>
      <c r="AG105" s="452"/>
      <c r="AH105" s="452"/>
      <c r="AI105" s="452"/>
      <c r="AJ105" s="452"/>
    </row>
    <row r="106" spans="1:36" x14ac:dyDescent="0.25">
      <c r="A106" s="452"/>
      <c r="B106" s="452"/>
      <c r="C106" s="452"/>
      <c r="D106" s="452"/>
      <c r="E106" s="452"/>
      <c r="F106" s="452"/>
      <c r="G106" s="452"/>
      <c r="H106" s="452"/>
      <c r="I106" s="452"/>
      <c r="J106" s="452"/>
      <c r="K106" s="452"/>
      <c r="L106" s="452"/>
      <c r="M106" s="452"/>
      <c r="N106" s="452"/>
      <c r="O106" s="590"/>
      <c r="P106" s="452"/>
      <c r="Q106" s="452"/>
      <c r="R106" s="452"/>
      <c r="S106" s="452"/>
      <c r="T106" s="452"/>
      <c r="U106" s="452"/>
      <c r="V106" s="452"/>
      <c r="W106" s="452"/>
      <c r="X106" s="452"/>
      <c r="Y106" s="452"/>
      <c r="Z106" s="607"/>
      <c r="AA106" s="452"/>
      <c r="AB106" s="452"/>
      <c r="AC106" s="452"/>
      <c r="AD106" s="452"/>
      <c r="AE106" s="452"/>
      <c r="AF106" s="452"/>
      <c r="AG106" s="452"/>
      <c r="AH106" s="452"/>
      <c r="AI106" s="452"/>
      <c r="AJ106" s="452"/>
    </row>
    <row r="107" spans="1:36" x14ac:dyDescent="0.25">
      <c r="A107" s="452"/>
      <c r="B107" s="452"/>
      <c r="C107" s="452"/>
      <c r="D107" s="452"/>
      <c r="E107" s="452"/>
      <c r="F107" s="452"/>
      <c r="G107" s="452"/>
      <c r="H107" s="452"/>
      <c r="I107" s="452"/>
      <c r="J107" s="452"/>
      <c r="K107" s="452"/>
      <c r="L107" s="452"/>
      <c r="M107" s="452"/>
      <c r="N107" s="452"/>
      <c r="O107" s="590"/>
      <c r="P107" s="452"/>
      <c r="Q107" s="452"/>
      <c r="R107" s="452"/>
      <c r="S107" s="452"/>
      <c r="T107" s="452"/>
      <c r="U107" s="452"/>
      <c r="V107" s="452"/>
      <c r="W107" s="452"/>
      <c r="X107" s="452"/>
      <c r="Y107" s="452"/>
      <c r="Z107" s="607"/>
      <c r="AA107" s="452"/>
      <c r="AB107" s="452"/>
      <c r="AC107" s="452"/>
      <c r="AD107" s="452"/>
      <c r="AE107" s="452"/>
      <c r="AF107" s="452"/>
      <c r="AG107" s="452"/>
      <c r="AH107" s="452"/>
      <c r="AI107" s="452"/>
      <c r="AJ107" s="452"/>
    </row>
    <row r="108" spans="1:36" x14ac:dyDescent="0.25">
      <c r="A108" s="452"/>
      <c r="B108" s="452"/>
      <c r="C108" s="452"/>
      <c r="D108" s="452"/>
      <c r="E108" s="452"/>
      <c r="F108" s="452"/>
      <c r="G108" s="452"/>
      <c r="H108" s="452"/>
      <c r="I108" s="452"/>
      <c r="J108" s="452"/>
      <c r="K108" s="452"/>
      <c r="L108" s="452"/>
      <c r="M108" s="452"/>
      <c r="N108" s="452"/>
      <c r="O108" s="590"/>
      <c r="P108" s="452"/>
      <c r="Q108" s="452"/>
      <c r="R108" s="452"/>
      <c r="S108" s="452"/>
      <c r="T108" s="452"/>
      <c r="U108" s="452"/>
      <c r="V108" s="452"/>
      <c r="W108" s="452"/>
      <c r="X108" s="452"/>
      <c r="Y108" s="452"/>
      <c r="Z108" s="607"/>
      <c r="AA108" s="452"/>
      <c r="AB108" s="452"/>
      <c r="AC108" s="452"/>
      <c r="AD108" s="452"/>
      <c r="AE108" s="452"/>
      <c r="AF108" s="452"/>
      <c r="AG108" s="452"/>
      <c r="AH108" s="452"/>
      <c r="AI108" s="452"/>
      <c r="AJ108" s="452"/>
    </row>
    <row r="109" spans="1:36" x14ac:dyDescent="0.25">
      <c r="A109" s="452"/>
      <c r="B109" s="452"/>
      <c r="C109" s="452"/>
      <c r="D109" s="452"/>
      <c r="E109" s="452"/>
      <c r="F109" s="452"/>
      <c r="G109" s="452"/>
      <c r="H109" s="452"/>
      <c r="I109" s="452"/>
      <c r="J109" s="452"/>
      <c r="K109" s="452"/>
      <c r="L109" s="452"/>
      <c r="M109" s="452"/>
      <c r="N109" s="452"/>
      <c r="O109" s="590"/>
      <c r="P109" s="452"/>
      <c r="Q109" s="452"/>
      <c r="R109" s="452"/>
      <c r="S109" s="452"/>
      <c r="T109" s="452"/>
      <c r="U109" s="452"/>
      <c r="V109" s="452"/>
      <c r="W109" s="452"/>
      <c r="X109" s="452"/>
      <c r="Y109" s="452"/>
      <c r="Z109" s="607"/>
      <c r="AA109" s="452"/>
      <c r="AB109" s="452"/>
      <c r="AC109" s="452"/>
      <c r="AD109" s="452"/>
      <c r="AE109" s="452"/>
      <c r="AF109" s="452"/>
      <c r="AG109" s="452"/>
      <c r="AH109" s="452"/>
      <c r="AI109" s="452"/>
      <c r="AJ109" s="452"/>
    </row>
    <row r="110" spans="1:36" x14ac:dyDescent="0.25">
      <c r="A110" s="452"/>
      <c r="B110" s="452"/>
      <c r="C110" s="452"/>
      <c r="D110" s="452"/>
      <c r="E110" s="452"/>
      <c r="F110" s="452"/>
      <c r="G110" s="452"/>
      <c r="H110" s="452"/>
      <c r="I110" s="452"/>
      <c r="J110" s="452"/>
      <c r="K110" s="452"/>
      <c r="L110" s="452"/>
      <c r="M110" s="452"/>
      <c r="N110" s="452"/>
      <c r="O110" s="590"/>
      <c r="P110" s="452"/>
      <c r="Q110" s="452"/>
      <c r="R110" s="452"/>
      <c r="S110" s="452"/>
      <c r="T110" s="452"/>
      <c r="U110" s="452"/>
      <c r="V110" s="452"/>
      <c r="W110" s="452"/>
      <c r="X110" s="452"/>
      <c r="Y110" s="452"/>
      <c r="Z110" s="607"/>
      <c r="AA110" s="452"/>
      <c r="AB110" s="452"/>
      <c r="AC110" s="452"/>
      <c r="AD110" s="452"/>
      <c r="AE110" s="452"/>
      <c r="AF110" s="452"/>
      <c r="AG110" s="452"/>
      <c r="AH110" s="452"/>
      <c r="AI110" s="452"/>
      <c r="AJ110" s="452"/>
    </row>
    <row r="111" spans="1:36" x14ac:dyDescent="0.25">
      <c r="A111" s="452"/>
      <c r="B111" s="452"/>
      <c r="C111" s="452"/>
      <c r="D111" s="452"/>
      <c r="E111" s="452"/>
      <c r="F111" s="452"/>
      <c r="G111" s="452"/>
      <c r="H111" s="452"/>
      <c r="I111" s="452"/>
      <c r="J111" s="452"/>
      <c r="K111" s="452"/>
      <c r="L111" s="452"/>
      <c r="M111" s="452"/>
      <c r="N111" s="452"/>
      <c r="O111" s="590"/>
      <c r="P111" s="452"/>
      <c r="Q111" s="452"/>
      <c r="R111" s="452"/>
      <c r="S111" s="452"/>
      <c r="T111" s="452"/>
      <c r="U111" s="452"/>
      <c r="V111" s="452"/>
      <c r="W111" s="452"/>
      <c r="X111" s="452"/>
      <c r="Y111" s="452"/>
      <c r="Z111" s="607"/>
      <c r="AA111" s="452"/>
      <c r="AB111" s="452"/>
      <c r="AC111" s="452"/>
      <c r="AD111" s="452"/>
      <c r="AE111" s="452"/>
      <c r="AF111" s="452"/>
      <c r="AG111" s="452"/>
      <c r="AH111" s="452"/>
      <c r="AI111" s="452"/>
      <c r="AJ111" s="452"/>
    </row>
    <row r="112" spans="1:36" x14ac:dyDescent="0.25">
      <c r="A112" s="452"/>
      <c r="B112" s="452"/>
      <c r="C112" s="452"/>
      <c r="D112" s="452"/>
      <c r="E112" s="452"/>
      <c r="F112" s="452"/>
      <c r="G112" s="452"/>
      <c r="H112" s="452"/>
      <c r="I112" s="452"/>
      <c r="J112" s="452"/>
      <c r="K112" s="452"/>
      <c r="L112" s="452"/>
      <c r="M112" s="452"/>
      <c r="N112" s="452"/>
      <c r="O112" s="590"/>
      <c r="P112" s="452"/>
      <c r="Q112" s="452"/>
      <c r="R112" s="452"/>
      <c r="S112" s="452"/>
      <c r="T112" s="452"/>
      <c r="U112" s="452"/>
      <c r="V112" s="452"/>
      <c r="W112" s="452"/>
      <c r="X112" s="452"/>
      <c r="Y112" s="452"/>
      <c r="Z112" s="607"/>
      <c r="AA112" s="452"/>
      <c r="AB112" s="452"/>
      <c r="AC112" s="452"/>
      <c r="AD112" s="452"/>
      <c r="AE112" s="452"/>
      <c r="AF112" s="452"/>
      <c r="AG112" s="452"/>
      <c r="AH112" s="452"/>
      <c r="AI112" s="452"/>
      <c r="AJ112" s="452"/>
    </row>
    <row r="113" spans="1:36" x14ac:dyDescent="0.25">
      <c r="A113" s="452"/>
      <c r="B113" s="452"/>
      <c r="C113" s="452"/>
      <c r="D113" s="452"/>
      <c r="E113" s="452"/>
      <c r="F113" s="452"/>
      <c r="G113" s="452"/>
      <c r="H113" s="452"/>
      <c r="I113" s="452"/>
      <c r="J113" s="452"/>
      <c r="K113" s="452"/>
      <c r="L113" s="452"/>
      <c r="M113" s="452"/>
      <c r="N113" s="452"/>
      <c r="O113" s="590"/>
      <c r="P113" s="452"/>
      <c r="Q113" s="452"/>
      <c r="R113" s="452"/>
      <c r="S113" s="452"/>
      <c r="T113" s="452"/>
      <c r="U113" s="452"/>
      <c r="V113" s="452"/>
      <c r="W113" s="452"/>
      <c r="X113" s="452"/>
      <c r="Y113" s="452"/>
      <c r="Z113" s="607"/>
      <c r="AA113" s="452"/>
      <c r="AB113" s="452"/>
      <c r="AC113" s="452"/>
      <c r="AD113" s="452"/>
      <c r="AE113" s="452"/>
      <c r="AF113" s="452"/>
      <c r="AG113" s="452"/>
      <c r="AH113" s="452"/>
      <c r="AI113" s="452"/>
      <c r="AJ113" s="452"/>
    </row>
    <row r="114" spans="1:36" x14ac:dyDescent="0.25">
      <c r="A114" s="452"/>
      <c r="B114" s="452"/>
      <c r="C114" s="452"/>
      <c r="D114" s="452"/>
      <c r="E114" s="452"/>
      <c r="F114" s="452"/>
      <c r="G114" s="452"/>
      <c r="H114" s="452"/>
      <c r="I114" s="452"/>
      <c r="J114" s="452"/>
      <c r="K114" s="452"/>
      <c r="L114" s="452"/>
      <c r="M114" s="452"/>
      <c r="N114" s="452"/>
      <c r="O114" s="590"/>
      <c r="P114" s="452"/>
      <c r="Q114" s="452"/>
      <c r="R114" s="452"/>
      <c r="S114" s="452"/>
      <c r="T114" s="452"/>
      <c r="U114" s="452"/>
      <c r="V114" s="452"/>
      <c r="W114" s="452"/>
      <c r="X114" s="452"/>
      <c r="Y114" s="452"/>
      <c r="Z114" s="607"/>
      <c r="AA114" s="452"/>
      <c r="AB114" s="452"/>
      <c r="AC114" s="452"/>
      <c r="AD114" s="452"/>
      <c r="AE114" s="452"/>
      <c r="AF114" s="452"/>
      <c r="AG114" s="452"/>
      <c r="AH114" s="452"/>
      <c r="AI114" s="452"/>
      <c r="AJ114" s="452"/>
    </row>
    <row r="115" spans="1:36" x14ac:dyDescent="0.25">
      <c r="A115" s="452"/>
      <c r="B115" s="452"/>
      <c r="C115" s="452"/>
      <c r="D115" s="452"/>
      <c r="E115" s="452"/>
      <c r="F115" s="452"/>
      <c r="G115" s="452"/>
      <c r="H115" s="452"/>
      <c r="I115" s="452"/>
      <c r="J115" s="452"/>
      <c r="K115" s="452"/>
      <c r="L115" s="452"/>
      <c r="M115" s="452"/>
      <c r="N115" s="452"/>
      <c r="O115" s="590"/>
      <c r="P115" s="452"/>
      <c r="Q115" s="452"/>
      <c r="R115" s="452"/>
      <c r="S115" s="452"/>
      <c r="T115" s="452"/>
      <c r="U115" s="452"/>
      <c r="V115" s="452"/>
      <c r="W115" s="452"/>
      <c r="X115" s="452"/>
      <c r="Y115" s="452"/>
      <c r="Z115" s="607"/>
      <c r="AA115" s="452"/>
      <c r="AB115" s="452"/>
      <c r="AC115" s="452"/>
      <c r="AD115" s="452"/>
      <c r="AE115" s="452"/>
      <c r="AF115" s="452"/>
      <c r="AG115" s="452"/>
      <c r="AH115" s="452"/>
      <c r="AI115" s="452"/>
      <c r="AJ115" s="452"/>
    </row>
    <row r="116" spans="1:36" x14ac:dyDescent="0.25">
      <c r="A116" s="452"/>
      <c r="B116" s="452"/>
      <c r="C116" s="452"/>
      <c r="D116" s="452"/>
      <c r="E116" s="452"/>
      <c r="F116" s="452"/>
      <c r="G116" s="452"/>
      <c r="H116" s="452"/>
      <c r="I116" s="452"/>
      <c r="J116" s="452"/>
      <c r="K116" s="452"/>
      <c r="L116" s="452"/>
      <c r="M116" s="452"/>
      <c r="N116" s="452"/>
      <c r="O116" s="590"/>
      <c r="P116" s="452"/>
      <c r="Q116" s="452"/>
      <c r="R116" s="452"/>
      <c r="S116" s="452"/>
      <c r="T116" s="452"/>
      <c r="U116" s="452"/>
      <c r="V116" s="452"/>
      <c r="W116" s="452"/>
      <c r="X116" s="452"/>
      <c r="Y116" s="452"/>
      <c r="Z116" s="607"/>
      <c r="AA116" s="452"/>
      <c r="AB116" s="452"/>
      <c r="AC116" s="452"/>
      <c r="AD116" s="452"/>
      <c r="AE116" s="452"/>
      <c r="AF116" s="452"/>
      <c r="AG116" s="452"/>
      <c r="AH116" s="452"/>
      <c r="AI116" s="452"/>
      <c r="AJ116" s="452"/>
    </row>
    <row r="117" spans="1:36" x14ac:dyDescent="0.25">
      <c r="A117" s="452"/>
      <c r="B117" s="452"/>
      <c r="C117" s="452"/>
      <c r="D117" s="452"/>
      <c r="E117" s="452"/>
      <c r="F117" s="452"/>
      <c r="G117" s="452"/>
      <c r="H117" s="452"/>
      <c r="I117" s="452"/>
      <c r="J117" s="452"/>
      <c r="K117" s="452"/>
      <c r="L117" s="452"/>
      <c r="M117" s="452"/>
      <c r="N117" s="452"/>
      <c r="O117" s="590"/>
      <c r="P117" s="452"/>
      <c r="Q117" s="452"/>
      <c r="R117" s="452"/>
      <c r="S117" s="452"/>
      <c r="T117" s="452"/>
      <c r="U117" s="452"/>
      <c r="V117" s="452"/>
      <c r="W117" s="452"/>
      <c r="X117" s="452"/>
      <c r="Y117" s="452"/>
      <c r="Z117" s="607"/>
      <c r="AA117" s="452"/>
      <c r="AB117" s="452"/>
      <c r="AC117" s="452"/>
      <c r="AD117" s="452"/>
      <c r="AE117" s="452"/>
      <c r="AF117" s="452"/>
      <c r="AG117" s="452"/>
      <c r="AH117" s="452"/>
      <c r="AI117" s="452"/>
      <c r="AJ117" s="452"/>
    </row>
    <row r="118" spans="1:36" x14ac:dyDescent="0.25">
      <c r="A118" s="452"/>
      <c r="B118" s="452"/>
      <c r="C118" s="452"/>
      <c r="D118" s="452"/>
      <c r="E118" s="452"/>
      <c r="F118" s="452"/>
      <c r="G118" s="452"/>
      <c r="H118" s="452"/>
      <c r="I118" s="452"/>
      <c r="J118" s="452"/>
      <c r="K118" s="452"/>
      <c r="L118" s="452"/>
      <c r="M118" s="452"/>
      <c r="N118" s="452"/>
      <c r="O118" s="452"/>
      <c r="P118" s="452"/>
      <c r="Q118" s="452"/>
      <c r="R118" s="452"/>
      <c r="S118" s="452"/>
      <c r="T118" s="452"/>
      <c r="U118" s="452"/>
      <c r="V118" s="452"/>
      <c r="W118" s="452"/>
      <c r="X118" s="452"/>
      <c r="Y118" s="452"/>
      <c r="Z118" s="607"/>
      <c r="AA118" s="452"/>
      <c r="AB118" s="452"/>
      <c r="AC118" s="452"/>
      <c r="AD118" s="452"/>
      <c r="AE118" s="452"/>
      <c r="AF118" s="452"/>
      <c r="AG118" s="452"/>
      <c r="AH118" s="452"/>
      <c r="AI118" s="452"/>
      <c r="AJ118" s="452"/>
    </row>
    <row r="119" spans="1:36" x14ac:dyDescent="0.25">
      <c r="A119" s="452"/>
      <c r="B119" s="452"/>
      <c r="C119" s="452"/>
      <c r="D119" s="452"/>
      <c r="E119" s="452"/>
      <c r="F119" s="452"/>
      <c r="G119" s="452"/>
      <c r="H119" s="452"/>
      <c r="I119" s="452"/>
      <c r="J119" s="452"/>
      <c r="K119" s="452"/>
      <c r="L119" s="452"/>
      <c r="M119" s="452"/>
      <c r="N119" s="452"/>
      <c r="O119" s="452"/>
      <c r="P119" s="452"/>
      <c r="Q119" s="452"/>
      <c r="R119" s="452"/>
      <c r="S119" s="452"/>
      <c r="T119" s="452"/>
      <c r="U119" s="452"/>
      <c r="V119" s="452"/>
      <c r="W119" s="452"/>
      <c r="X119" s="452"/>
      <c r="Y119" s="452"/>
      <c r="Z119" s="607"/>
      <c r="AA119" s="452"/>
      <c r="AB119" s="452"/>
      <c r="AC119" s="452"/>
      <c r="AD119" s="452"/>
      <c r="AE119" s="452"/>
      <c r="AF119" s="452"/>
      <c r="AG119" s="452"/>
      <c r="AH119" s="452"/>
      <c r="AI119" s="452"/>
      <c r="AJ119" s="452"/>
    </row>
    <row r="120" spans="1:36" x14ac:dyDescent="0.25">
      <c r="A120" s="452"/>
      <c r="B120" s="452"/>
      <c r="C120" s="452"/>
      <c r="D120" s="452"/>
      <c r="E120" s="452"/>
      <c r="F120" s="452"/>
      <c r="G120" s="452"/>
      <c r="H120" s="452"/>
      <c r="I120" s="452"/>
      <c r="J120" s="452"/>
      <c r="K120" s="452"/>
      <c r="L120" s="452"/>
      <c r="M120" s="452"/>
      <c r="N120" s="452"/>
      <c r="O120" s="452"/>
      <c r="P120" s="452"/>
      <c r="Q120" s="452"/>
      <c r="R120" s="452"/>
      <c r="S120" s="452"/>
      <c r="T120" s="452"/>
      <c r="U120" s="452"/>
      <c r="V120" s="452"/>
      <c r="W120" s="452"/>
      <c r="X120" s="452"/>
      <c r="Y120" s="452"/>
      <c r="Z120" s="607"/>
      <c r="AA120" s="452"/>
      <c r="AB120" s="452"/>
      <c r="AC120" s="452"/>
      <c r="AD120" s="452"/>
      <c r="AE120" s="452"/>
      <c r="AF120" s="452"/>
      <c r="AG120" s="452"/>
      <c r="AH120" s="452"/>
      <c r="AI120" s="452"/>
      <c r="AJ120" s="452"/>
    </row>
    <row r="121" spans="1:36" x14ac:dyDescent="0.25">
      <c r="A121" s="452"/>
      <c r="B121" s="452"/>
      <c r="C121" s="452"/>
      <c r="D121" s="452"/>
      <c r="E121" s="452"/>
      <c r="F121" s="452"/>
      <c r="G121" s="452"/>
      <c r="H121" s="452"/>
      <c r="I121" s="452"/>
      <c r="J121" s="452"/>
      <c r="K121" s="452"/>
      <c r="L121" s="452"/>
      <c r="M121" s="452"/>
      <c r="N121" s="452"/>
      <c r="O121" s="452"/>
      <c r="P121" s="452"/>
      <c r="Q121" s="452"/>
      <c r="R121" s="452"/>
      <c r="S121" s="452"/>
      <c r="T121" s="452"/>
      <c r="U121" s="452"/>
      <c r="V121" s="452"/>
      <c r="W121" s="452"/>
      <c r="X121" s="452"/>
      <c r="Y121" s="452"/>
      <c r="Z121" s="607"/>
      <c r="AA121" s="452"/>
      <c r="AB121" s="452"/>
      <c r="AC121" s="452"/>
      <c r="AD121" s="452"/>
      <c r="AE121" s="452"/>
      <c r="AF121" s="452"/>
      <c r="AG121" s="452"/>
      <c r="AH121" s="452"/>
      <c r="AI121" s="452"/>
      <c r="AJ121" s="45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94</vt:i4>
      </vt:variant>
    </vt:vector>
  </HeadingPairs>
  <TitlesOfParts>
    <vt:vector size="107" baseType="lpstr">
      <vt:lpstr>Knoten</vt:lpstr>
      <vt:lpstr>System</vt:lpstr>
      <vt:lpstr>Normalkraft</vt:lpstr>
      <vt:lpstr>Querkraft</vt:lpstr>
      <vt:lpstr>Momente</vt:lpstr>
      <vt:lpstr>SensA</vt:lpstr>
      <vt:lpstr>L-V</vt:lpstr>
      <vt:lpstr>PlotData</vt:lpstr>
      <vt:lpstr>PlotM</vt:lpstr>
      <vt:lpstr>PlotQ</vt:lpstr>
      <vt:lpstr>PlotN</vt:lpstr>
      <vt:lpstr>PlotS</vt:lpstr>
      <vt:lpstr>SetUp</vt:lpstr>
      <vt:lpstr>alphaT_ele</vt:lpstr>
      <vt:lpstr>Ax_node</vt:lpstr>
      <vt:lpstr>Az_node</vt:lpstr>
      <vt:lpstr>Bettungsziffer_ele</vt:lpstr>
      <vt:lpstr>Deform_ende_x</vt:lpstr>
      <vt:lpstr>Deform_ende_z</vt:lpstr>
      <vt:lpstr>Deform_start_x</vt:lpstr>
      <vt:lpstr>Deform_start_z</vt:lpstr>
      <vt:lpstr>deltaTM_ele</vt:lpstr>
      <vt:lpstr>deltaTN_ele</vt:lpstr>
      <vt:lpstr>e1_ele</vt:lpstr>
      <vt:lpstr>e2_ele</vt:lpstr>
      <vt:lpstr>EA_ele</vt:lpstr>
      <vt:lpstr>EI_ele</vt:lpstr>
      <vt:lpstr>Einflusslinie_node</vt:lpstr>
      <vt:lpstr>Einheitslast_ele</vt:lpstr>
      <vt:lpstr>ele_cosinus</vt:lpstr>
      <vt:lpstr>ele_grav</vt:lpstr>
      <vt:lpstr>ele_N_ThIO</vt:lpstr>
      <vt:lpstr>ele_Parameter</vt:lpstr>
      <vt:lpstr>ele_Response</vt:lpstr>
      <vt:lpstr>ele_snow</vt:lpstr>
      <vt:lpstr>ele_wind</vt:lpstr>
      <vt:lpstr>f_ele</vt:lpstr>
      <vt:lpstr>FGphi_node</vt:lpstr>
      <vt:lpstr>FGu_node</vt:lpstr>
      <vt:lpstr>FGw_node</vt:lpstr>
      <vt:lpstr>Fku_node</vt:lpstr>
      <vt:lpstr>Fkw_node</vt:lpstr>
      <vt:lpstr>GAs_ele</vt:lpstr>
      <vt:lpstr>GE_ele</vt:lpstr>
      <vt:lpstr>h_ele</vt:lpstr>
      <vt:lpstr>Knoten_a</vt:lpstr>
      <vt:lpstr>Knoten_b</vt:lpstr>
      <vt:lpstr>knoten_delete</vt:lpstr>
      <vt:lpstr>Knoten_reset</vt:lpstr>
      <vt:lpstr>Knotendaten</vt:lpstr>
      <vt:lpstr>Knotenverdrehung_node</vt:lpstr>
      <vt:lpstr>kphi_node</vt:lpstr>
      <vt:lpstr>ku_node</vt:lpstr>
      <vt:lpstr>kw_node</vt:lpstr>
      <vt:lpstr>Laenge_ele</vt:lpstr>
      <vt:lpstr>Lastfaktor</vt:lpstr>
      <vt:lpstr>lin_qxi</vt:lpstr>
      <vt:lpstr>lin_qxk</vt:lpstr>
      <vt:lpstr>lin_qzi</vt:lpstr>
      <vt:lpstr>lin_qzk</vt:lpstr>
      <vt:lpstr>MAy_node</vt:lpstr>
      <vt:lpstr>Mkphi_node</vt:lpstr>
      <vt:lpstr>Mpl_ele</vt:lpstr>
      <vt:lpstr>Mpl_node</vt:lpstr>
      <vt:lpstr>My_node</vt:lpstr>
      <vt:lpstr>P_ele</vt:lpstr>
      <vt:lpstr>Parameter</vt:lpstr>
      <vt:lpstr>phi_node</vt:lpstr>
      <vt:lpstr>phi0_node</vt:lpstr>
      <vt:lpstr>psizero_ele</vt:lpstr>
      <vt:lpstr>Px_node</vt:lpstr>
      <vt:lpstr>Pz_node</vt:lpstr>
      <vt:lpstr>qxGlob_ele</vt:lpstr>
      <vt:lpstr>qxi_glob</vt:lpstr>
      <vt:lpstr>qxiGlob_ele</vt:lpstr>
      <vt:lpstr>qxiLoc_ele</vt:lpstr>
      <vt:lpstr>qxk_glob</vt:lpstr>
      <vt:lpstr>qxkGlob_ele</vt:lpstr>
      <vt:lpstr>qxkLoc_ele</vt:lpstr>
      <vt:lpstr>qxLoc_ele</vt:lpstr>
      <vt:lpstr>qzGlob_ele</vt:lpstr>
      <vt:lpstr>qzi_glob</vt:lpstr>
      <vt:lpstr>qziGlob_ele</vt:lpstr>
      <vt:lpstr>qziLoc_ele</vt:lpstr>
      <vt:lpstr>qzk_glob</vt:lpstr>
      <vt:lpstr>qzkGlob_ele</vt:lpstr>
      <vt:lpstr>qzkLoc_ele</vt:lpstr>
      <vt:lpstr>qzLoc_ele</vt:lpstr>
      <vt:lpstr>S_ele</vt:lpstr>
      <vt:lpstr>SetUpdaten</vt:lpstr>
      <vt:lpstr>system_delete</vt:lpstr>
      <vt:lpstr>system_reset</vt:lpstr>
      <vt:lpstr>systemdaten</vt:lpstr>
      <vt:lpstr>Theorie_ele</vt:lpstr>
      <vt:lpstr>ThIIIOdX</vt:lpstr>
      <vt:lpstr>ThIIIOdY</vt:lpstr>
      <vt:lpstr>ThIIIOpsi</vt:lpstr>
      <vt:lpstr>u_node</vt:lpstr>
      <vt:lpstr>u0_node</vt:lpstr>
      <vt:lpstr>w_node</vt:lpstr>
      <vt:lpstr>w0_node</vt:lpstr>
      <vt:lpstr>Winkel_ele</vt:lpstr>
      <vt:lpstr>wzero_ele</vt:lpstr>
      <vt:lpstr>x_node</vt:lpstr>
      <vt:lpstr>x0_node</vt:lpstr>
      <vt:lpstr>z_node</vt:lpstr>
      <vt:lpstr>z0_node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Kai-Uwe Bletzinger</dc:creator>
  <cp:lastModifiedBy>Kai-Uwe Bletzinger</cp:lastModifiedBy>
  <dcterms:created xsi:type="dcterms:W3CDTF">2020-04-20T17:46:48Z</dcterms:created>
  <dcterms:modified xsi:type="dcterms:W3CDTF">2020-04-20T17:46:51Z</dcterms:modified>
</cp:coreProperties>
</file>