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KUB\Documents\Excel\UserFormZeichnen\AllStiff_Release\2021_09\Beispiele\"/>
    </mc:Choice>
  </mc:AlternateContent>
  <bookViews>
    <workbookView xWindow="0" yWindow="0" windowWidth="23040" windowHeight="9336"/>
  </bookViews>
  <sheets>
    <sheet name="Knoten" sheetId="13" r:id="rId1"/>
    <sheet name="System" sheetId="12" r:id="rId2"/>
    <sheet name="Normalkraft" sheetId="11" r:id="rId3"/>
    <sheet name="Querkraft" sheetId="10" r:id="rId4"/>
    <sheet name="Momente" sheetId="9" r:id="rId5"/>
    <sheet name="SensA" sheetId="8" r:id="rId6"/>
    <sheet name="L-V" sheetId="7" r:id="rId7"/>
    <sheet name="SetUp" sheetId="6" r:id="rId8"/>
    <sheet name="PlotData" sheetId="5" r:id="rId9"/>
    <sheet name="PlotN" sheetId="4" r:id="rId10"/>
    <sheet name="PlotQ" sheetId="3" r:id="rId11"/>
    <sheet name="PlotM" sheetId="2" r:id="rId12"/>
    <sheet name="PlotS" sheetId="1" r:id="rId13"/>
  </sheets>
  <externalReferences>
    <externalReference r:id="rId14"/>
  </externalReferences>
  <definedNames>
    <definedName name="alphaT_ele">System!$AD$3:$AD$43</definedName>
    <definedName name="Astr">[1]Element!$G$10</definedName>
    <definedName name="Ax_node">Knoten!$N$2:$N$42</definedName>
    <definedName name="Az_node">Knoten!$O$2:$O$42</definedName>
    <definedName name="Bettungsziffer_ele">System!$AP$3:$AP$43</definedName>
    <definedName name="Bstr">[1]Element!$H$10</definedName>
    <definedName name="cos">[1]Element!$K$53</definedName>
    <definedName name="Cstr">[1]Element!$I$10</definedName>
    <definedName name="Deform_ende_x">PlotData!$BL$3:$BL$43</definedName>
    <definedName name="Deform_ende_z">PlotData!$BY$3:$BY$43</definedName>
    <definedName name="Deform_start_x">PlotData!$BB$3:$BB$43</definedName>
    <definedName name="Deform_start_z">PlotData!$BO$3:$BO$43</definedName>
    <definedName name="deltaTM_ele">System!$AB$3:$AB$43</definedName>
    <definedName name="deltaTN_ele">System!$AC$3:$AC$43</definedName>
    <definedName name="e1_ele">System!$Y$3:$Y$43</definedName>
    <definedName name="e2_ele">System!$Z$3:$Z$43</definedName>
    <definedName name="EA">[1]Element!$D$7</definedName>
    <definedName name="EA_ele" localSheetId="0">[1]System!$H$3:$H$43</definedName>
    <definedName name="EA_ele">System!$H$3:$H$43</definedName>
    <definedName name="EI">[1]Element!$C$7</definedName>
    <definedName name="EI_ele" localSheetId="0">[1]System!$G$3:$G$43</definedName>
    <definedName name="EI_ele">System!$G$3:$G$43</definedName>
    <definedName name="Einflusslinie_node">Knoten!$AE$2:$AE$42</definedName>
    <definedName name="Einheitslast_ele">System!$AQ$3:$AQ$43</definedName>
    <definedName name="ele_cosinus">System!$BK$121:$BK$161</definedName>
    <definedName name="ele_grav">System!$AM$3:$AM$43</definedName>
    <definedName name="ele_N_ThIO">System!$AI$3:$AI$43</definedName>
    <definedName name="ele_Parameter">System!$AT$3:$AT$43</definedName>
    <definedName name="ele_Response">System!$AS$3:$AS$43</definedName>
    <definedName name="ele_snow">System!$AN$3:$AN$43</definedName>
    <definedName name="ele_splitted">System!$AU$3:$AU$43</definedName>
    <definedName name="ele_wind">System!$AO$3:$AO$43</definedName>
    <definedName name="ElementNummer">[1]Element!$D$1</definedName>
    <definedName name="f_ele">System!$AA$3:$AA$43</definedName>
    <definedName name="FGphi_node">Knoten!$G$2:$G$42</definedName>
    <definedName name="FGu_node">Knoten!$E$2:$E$42</definedName>
    <definedName name="FGw_node">Knoten!$F$2:$F$42</definedName>
    <definedName name="Fku_node">Knoten!$T$2:$T$42</definedName>
    <definedName name="Fkw_node">Knoten!$U$2:$U$42</definedName>
    <definedName name="GAs_ele">System!$I$3:$I$43</definedName>
    <definedName name="GE">[1]Element!$M$10</definedName>
    <definedName name="GE_ele" localSheetId="0">[1]System!$J$3:$J$43</definedName>
    <definedName name="GE_ele">System!$J$3:$J$43</definedName>
    <definedName name="h_ele">System!$AE$3:$AE$43</definedName>
    <definedName name="k_e">[1]Element!$C$16:$H$21</definedName>
    <definedName name="k_Global">[1]Element!$C$26:$H$31</definedName>
    <definedName name="Knoten_a">System!$C$3:$C$43</definedName>
    <definedName name="Knoten_b">System!$D$3:$D$43</definedName>
    <definedName name="knoten_delete">Knoten!$C$3:$AL$42</definedName>
    <definedName name="Knoten_reset">Knoten!$H$3:$AD$42</definedName>
    <definedName name="Knotendaten">Knoten!$C$3:$AL$42</definedName>
    <definedName name="Knotenverdrehung_node">Knoten!$W$2:$W$42</definedName>
    <definedName name="kphi_node">Knoten!$S$2:$S$42</definedName>
    <definedName name="ku_node">Knoten!$Q$2:$Q$42</definedName>
    <definedName name="kw_node">Knoten!$R$2:$R$42</definedName>
    <definedName name="L">[1]Element!$G$7</definedName>
    <definedName name="Laenge_ele">System!$E$3:$E$43</definedName>
    <definedName name="Lastfaktor">Knoten!$AG$23</definedName>
    <definedName name="lin_qxi">System!$BN$121:$BN$161</definedName>
    <definedName name="lin_qxk">System!$BO$121:$BO$161</definedName>
    <definedName name="lin_qzi">System!$BP$121:$BP$161</definedName>
    <definedName name="lin_qzk">System!$BQ$121:$BQ$161</definedName>
    <definedName name="MAy_node">Knoten!$P$2:$P$42</definedName>
    <definedName name="Mi">[1]Element!$N$18</definedName>
    <definedName name="Mk">[1]Element!$N$21</definedName>
    <definedName name="Mkphi_node">Knoten!$V$2:$V$42</definedName>
    <definedName name="Mpl_ele">System!$AR$3:$AR$43</definedName>
    <definedName name="Mpl_node">Knoten!$X$2:$X$42</definedName>
    <definedName name="My_node">Knoten!$J$2:$J$42</definedName>
    <definedName name="N">[1]Element!$C$10</definedName>
    <definedName name="p">[1]Element!$L$16:$L$21</definedName>
    <definedName name="P_ele">System!$X$3:$X$43</definedName>
    <definedName name="Parameter">Momente!$T$47</definedName>
    <definedName name="phi_node">Knoten!$M$2:$M$42</definedName>
    <definedName name="phi0_node">Knoten!$AD$2:$AD$42</definedName>
    <definedName name="phipl_node">Knoten!$Y$2:$Y$42</definedName>
    <definedName name="psi">[1]Element!$E$10</definedName>
    <definedName name="psizero_ele">System!$AG$3:$AG$43</definedName>
    <definedName name="Px_node">Knoten!$H$2:$H$42</definedName>
    <definedName name="Pz_node">Knoten!$I$2:$I$42</definedName>
    <definedName name="qx">[1]Element!$E$7</definedName>
    <definedName name="qxGlob_ele" localSheetId="0">[1]System!$N$3:$N$43</definedName>
    <definedName name="qxGlob_ele">System!$N$3:$N$43</definedName>
    <definedName name="qxi_glob">System!$T$3:$T$43</definedName>
    <definedName name="qxiGlob_ele">System!$T$3:$T$43</definedName>
    <definedName name="qxiLoc_ele">System!$P$3:$P$43</definedName>
    <definedName name="qxk_glob">System!$U$3:$U$43</definedName>
    <definedName name="qxkGlob_ele">System!$U$3:$U$43</definedName>
    <definedName name="qxkLoc_ele">System!$Q$3:$Q$43</definedName>
    <definedName name="qxLoc_ele" localSheetId="0">[1]System!$L$3:$L$43</definedName>
    <definedName name="qxLoc_ele">System!$L$3:$L$43</definedName>
    <definedName name="qz">[1]Element!$F$7</definedName>
    <definedName name="qzGlob_ele" localSheetId="0">[1]System!$O$3:$O$43</definedName>
    <definedName name="qzGlob_ele">System!$O$3:$O$43</definedName>
    <definedName name="qzi_glob">System!$V$3:$V$43</definedName>
    <definedName name="qziGlob_ele">System!$V$3:$V$43</definedName>
    <definedName name="qziLoc_ele">System!$R$3:$R$43</definedName>
    <definedName name="qzk_glob">System!$W$3:$W$43</definedName>
    <definedName name="qzkGlob_ele">System!$W$3:$W$43</definedName>
    <definedName name="qzkLoc_ele">System!$S$3:$S$43</definedName>
    <definedName name="qzLoc_ele" localSheetId="0">[1]System!$M$3:$M$43</definedName>
    <definedName name="qzLoc_ele">System!$M$3:$M$43</definedName>
    <definedName name="S_ele">System!$AH$3:$AH$43</definedName>
    <definedName name="SetUpdaten">SetUp!$A$1:$B$33</definedName>
    <definedName name="sin">[1]Element!$J$53</definedName>
    <definedName name="system_delete">System!$C$4:$AR$43</definedName>
    <definedName name="system_reset">System!$L$4:$AO$43</definedName>
    <definedName name="systemdaten">System!$C$4:$AT$43</definedName>
    <definedName name="T">[1]Element!$C$53:$H$58</definedName>
    <definedName name="Theorie_ele" localSheetId="0">[1]System!$K$3:$K$43</definedName>
    <definedName name="Theorie_ele">System!$K$3:$K$43</definedName>
    <definedName name="ThIIIOdX">System!$AJ$3:$AJ$43</definedName>
    <definedName name="ThIIIOdY">System!$AK$3:$AK$43</definedName>
    <definedName name="ThIIIOpsi">System!$AL$3:$AL$43</definedName>
    <definedName name="u_node">Knoten!$K$2:$K$42</definedName>
    <definedName name="u0_node">Knoten!$AB$2:$AB$42</definedName>
    <definedName name="v">[1]Element!$F$44:$F$49</definedName>
    <definedName name="Vstr">[1]Element!$K$10</definedName>
    <definedName name="w_node">Knoten!$L$2:$L$42</definedName>
    <definedName name="w0">[1]Element!$D$10</definedName>
    <definedName name="w0_node">Knoten!$AC$2:$AC$42</definedName>
    <definedName name="Winkel_ele">System!$F$3:$F$43</definedName>
    <definedName name="wzero_ele">System!$AF$3:$AF$43</definedName>
    <definedName name="x_node">Knoten!$C$2:$C$42</definedName>
    <definedName name="x0_node">Knoten!$Z$2:$Z$42</definedName>
    <definedName name="z_node">Knoten!$D$2:$D$42</definedName>
    <definedName name="z0_node">Knoten!$AA$2:$AA$42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7" i="13" l="1"/>
  <c r="AG19" i="13" s="1"/>
  <c r="BG161" i="12"/>
  <c r="BH161" i="12" s="1"/>
  <c r="BI161" i="12" s="1"/>
  <c r="BF161" i="12"/>
  <c r="BE161" i="12"/>
  <c r="BD161" i="12"/>
  <c r="BC161" i="12"/>
  <c r="BG160" i="12"/>
  <c r="BH160" i="12" s="1"/>
  <c r="BI160" i="12" s="1"/>
  <c r="BF160" i="12"/>
  <c r="BE160" i="12"/>
  <c r="BD160" i="12"/>
  <c r="BC160" i="12"/>
  <c r="BG159" i="12"/>
  <c r="BK159" i="12" s="1"/>
  <c r="BF159" i="12"/>
  <c r="BE159" i="12"/>
  <c r="BD159" i="12"/>
  <c r="BC159" i="12"/>
  <c r="BM158" i="12"/>
  <c r="BL158" i="12"/>
  <c r="BK158" i="12"/>
  <c r="BN158" i="12" s="1"/>
  <c r="BJ158" i="12"/>
  <c r="BQ158" i="12" s="1"/>
  <c r="BH158" i="12"/>
  <c r="BI158" i="12" s="1"/>
  <c r="BG158" i="12"/>
  <c r="BF158" i="12"/>
  <c r="BE158" i="12"/>
  <c r="BD158" i="12"/>
  <c r="BC158" i="12"/>
  <c r="BK157" i="12"/>
  <c r="BL157" i="12" s="1"/>
  <c r="BG157" i="12"/>
  <c r="BJ157" i="12" s="1"/>
  <c r="BF157" i="12"/>
  <c r="BE157" i="12"/>
  <c r="BD157" i="12"/>
  <c r="BC157" i="12"/>
  <c r="BK156" i="12"/>
  <c r="BL156" i="12" s="1"/>
  <c r="BJ156" i="12"/>
  <c r="BQ156" i="12" s="1"/>
  <c r="BI156" i="12"/>
  <c r="BH156" i="12"/>
  <c r="BG156" i="12"/>
  <c r="BF156" i="12"/>
  <c r="BE156" i="12"/>
  <c r="BD156" i="12"/>
  <c r="BC156" i="12"/>
  <c r="BQ155" i="12"/>
  <c r="BK155" i="12"/>
  <c r="BO155" i="12" s="1"/>
  <c r="BJ155" i="12"/>
  <c r="BP155" i="12" s="1"/>
  <c r="BI155" i="12"/>
  <c r="BH155" i="12"/>
  <c r="BG155" i="12"/>
  <c r="BF155" i="12"/>
  <c r="BE155" i="12"/>
  <c r="BD155" i="12"/>
  <c r="BC155" i="12"/>
  <c r="BH154" i="12"/>
  <c r="BI154" i="12" s="1"/>
  <c r="BG154" i="12"/>
  <c r="BJ154" i="12" s="1"/>
  <c r="BF154" i="12"/>
  <c r="BE154" i="12"/>
  <c r="BD154" i="12"/>
  <c r="BC154" i="12"/>
  <c r="BG153" i="12"/>
  <c r="BH153" i="12" s="1"/>
  <c r="BI153" i="12" s="1"/>
  <c r="BF153" i="12"/>
  <c r="BE153" i="12"/>
  <c r="BD153" i="12"/>
  <c r="BC153" i="12"/>
  <c r="BG152" i="12"/>
  <c r="BH152" i="12" s="1"/>
  <c r="BI152" i="12" s="1"/>
  <c r="BF152" i="12"/>
  <c r="BE152" i="12"/>
  <c r="BD152" i="12"/>
  <c r="BC152" i="12"/>
  <c r="BG151" i="12"/>
  <c r="BK151" i="12" s="1"/>
  <c r="BF151" i="12"/>
  <c r="BE151" i="12"/>
  <c r="BD151" i="12"/>
  <c r="BC151" i="12"/>
  <c r="BL150" i="12"/>
  <c r="BK150" i="12"/>
  <c r="BN150" i="12" s="1"/>
  <c r="BJ150" i="12"/>
  <c r="BQ150" i="12" s="1"/>
  <c r="BH150" i="12"/>
  <c r="BI150" i="12" s="1"/>
  <c r="BG150" i="12"/>
  <c r="BF150" i="12"/>
  <c r="BE150" i="12"/>
  <c r="BD150" i="12"/>
  <c r="BC150" i="12"/>
  <c r="BK149" i="12"/>
  <c r="BL149" i="12" s="1"/>
  <c r="BJ149" i="12"/>
  <c r="BM149" i="12" s="1"/>
  <c r="BG149" i="12"/>
  <c r="BH149" i="12" s="1"/>
  <c r="BI149" i="12" s="1"/>
  <c r="BF149" i="12"/>
  <c r="BE149" i="12"/>
  <c r="BD149" i="12"/>
  <c r="BC149" i="12"/>
  <c r="BK148" i="12"/>
  <c r="BL148" i="12" s="1"/>
  <c r="BJ148" i="12"/>
  <c r="BQ148" i="12" s="1"/>
  <c r="BI148" i="12"/>
  <c r="BH148" i="12"/>
  <c r="BG148" i="12"/>
  <c r="BF148" i="12"/>
  <c r="BE148" i="12"/>
  <c r="BD148" i="12"/>
  <c r="BC148" i="12"/>
  <c r="BJ147" i="12"/>
  <c r="BM147" i="12" s="1"/>
  <c r="BI147" i="12"/>
  <c r="BH147" i="12"/>
  <c r="BG147" i="12"/>
  <c r="BK147" i="12" s="1"/>
  <c r="BF147" i="12"/>
  <c r="BE147" i="12"/>
  <c r="BD147" i="12"/>
  <c r="BC147" i="12"/>
  <c r="BH146" i="12"/>
  <c r="BI146" i="12" s="1"/>
  <c r="BG146" i="12"/>
  <c r="BJ146" i="12" s="1"/>
  <c r="BF146" i="12"/>
  <c r="BE146" i="12"/>
  <c r="BD146" i="12"/>
  <c r="BC146" i="12"/>
  <c r="BG145" i="12"/>
  <c r="BH145" i="12" s="1"/>
  <c r="BI145" i="12" s="1"/>
  <c r="BF145" i="12"/>
  <c r="BE145" i="12"/>
  <c r="BD145" i="12"/>
  <c r="BC145" i="12"/>
  <c r="BG144" i="12"/>
  <c r="BH144" i="12" s="1"/>
  <c r="BI144" i="12" s="1"/>
  <c r="BF144" i="12"/>
  <c r="BE144" i="12"/>
  <c r="BD144" i="12"/>
  <c r="BC144" i="12"/>
  <c r="BG143" i="12"/>
  <c r="BK143" i="12" s="1"/>
  <c r="BF143" i="12"/>
  <c r="BE143" i="12"/>
  <c r="BD143" i="12"/>
  <c r="BC143" i="12"/>
  <c r="BL142" i="12"/>
  <c r="BK142" i="12"/>
  <c r="BN142" i="12" s="1"/>
  <c r="BJ142" i="12"/>
  <c r="BQ142" i="12" s="1"/>
  <c r="BH142" i="12"/>
  <c r="BI142" i="12" s="1"/>
  <c r="BG142" i="12"/>
  <c r="BF142" i="12"/>
  <c r="BE142" i="12"/>
  <c r="BD142" i="12"/>
  <c r="BC142" i="12"/>
  <c r="BK141" i="12"/>
  <c r="BL141" i="12" s="1"/>
  <c r="BJ141" i="12"/>
  <c r="BM141" i="12" s="1"/>
  <c r="BG141" i="12"/>
  <c r="BH141" i="12" s="1"/>
  <c r="BI141" i="12" s="1"/>
  <c r="BF141" i="12"/>
  <c r="BE141" i="12"/>
  <c r="BD141" i="12"/>
  <c r="BC141" i="12"/>
  <c r="BK140" i="12"/>
  <c r="BL140" i="12" s="1"/>
  <c r="BJ140" i="12"/>
  <c r="BQ140" i="12" s="1"/>
  <c r="BI140" i="12"/>
  <c r="BH140" i="12"/>
  <c r="BG140" i="12"/>
  <c r="BF140" i="12"/>
  <c r="BE140" i="12"/>
  <c r="BD140" i="12"/>
  <c r="BC140" i="12"/>
  <c r="E37" i="11"/>
  <c r="E36" i="11"/>
  <c r="D8" i="11"/>
  <c r="D5" i="11"/>
  <c r="D9" i="11" s="1"/>
  <c r="D6" i="11" s="1"/>
  <c r="E37" i="10"/>
  <c r="E36" i="10"/>
  <c r="D8" i="10"/>
  <c r="D5" i="10"/>
  <c r="D9" i="10" s="1"/>
  <c r="D6" i="10" s="1"/>
  <c r="E37" i="9"/>
  <c r="E36" i="9"/>
  <c r="D8" i="9"/>
  <c r="D5" i="9"/>
  <c r="D9" i="9" s="1"/>
  <c r="D6" i="9" s="1"/>
  <c r="E37" i="8"/>
  <c r="E36" i="8"/>
  <c r="D8" i="8"/>
  <c r="D9" i="8" s="1"/>
  <c r="D6" i="8" s="1"/>
  <c r="D5" i="8"/>
  <c r="K4" i="7"/>
  <c r="M2" i="7"/>
  <c r="M3" i="7" s="1"/>
  <c r="K2" i="7"/>
  <c r="K3" i="7" s="1"/>
  <c r="M1" i="7"/>
  <c r="K1" i="7"/>
  <c r="BP42" i="5"/>
  <c r="BR39" i="5"/>
  <c r="BP38" i="5"/>
  <c r="BT36" i="5"/>
  <c r="BR35" i="5"/>
  <c r="BV33" i="5"/>
  <c r="BT32" i="5"/>
  <c r="BX30" i="5"/>
  <c r="BV29" i="5"/>
  <c r="BX26" i="5"/>
  <c r="BP26" i="5"/>
  <c r="BR23" i="5"/>
  <c r="CC4" i="5"/>
  <c r="CB4" i="5"/>
  <c r="CC3" i="5"/>
  <c r="CB5" i="5" s="1"/>
  <c r="CB3" i="5"/>
  <c r="BD41" i="5" s="1"/>
  <c r="BO2" i="5"/>
  <c r="BB2" i="5"/>
  <c r="BF1" i="5"/>
  <c r="BD21" i="5" s="1"/>
  <c r="AI1" i="5"/>
  <c r="AF1" i="5"/>
  <c r="AD1" i="5" s="1"/>
  <c r="BE42" i="4"/>
  <c r="BD42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BE38" i="4"/>
  <c r="BD38" i="4"/>
  <c r="BC38" i="4"/>
  <c r="BB38" i="4"/>
  <c r="BA38" i="4"/>
  <c r="AZ38" i="4"/>
  <c r="AY38" i="4"/>
  <c r="AX38" i="4"/>
  <c r="AW38" i="4"/>
  <c r="AV38" i="4"/>
  <c r="AU38" i="4"/>
  <c r="AT38" i="4"/>
  <c r="AS38" i="4"/>
  <c r="AR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BE37" i="4"/>
  <c r="BD37" i="4"/>
  <c r="BC37" i="4"/>
  <c r="BB37" i="4"/>
  <c r="BA37" i="4"/>
  <c r="AZ37" i="4"/>
  <c r="AY37" i="4"/>
  <c r="AX37" i="4"/>
  <c r="AW37" i="4"/>
  <c r="AV37" i="4"/>
  <c r="AU37" i="4"/>
  <c r="AT37" i="4"/>
  <c r="AS37" i="4"/>
  <c r="AR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BE36" i="4"/>
  <c r="BD36" i="4"/>
  <c r="BC36" i="4"/>
  <c r="BB36" i="4"/>
  <c r="BA36" i="4"/>
  <c r="AZ36" i="4"/>
  <c r="AY36" i="4"/>
  <c r="AX36" i="4"/>
  <c r="AW36" i="4"/>
  <c r="AV36" i="4"/>
  <c r="AU36" i="4"/>
  <c r="AT36" i="4"/>
  <c r="AS36" i="4"/>
  <c r="AR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BE35" i="4"/>
  <c r="BD35" i="4"/>
  <c r="BC35" i="4"/>
  <c r="BB35" i="4"/>
  <c r="BA35" i="4"/>
  <c r="AZ35" i="4"/>
  <c r="AY35" i="4"/>
  <c r="AX35" i="4"/>
  <c r="AW35" i="4"/>
  <c r="AV35" i="4"/>
  <c r="AU35" i="4"/>
  <c r="AT35" i="4"/>
  <c r="AS35" i="4"/>
  <c r="AR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BE34" i="4"/>
  <c r="BD34" i="4"/>
  <c r="BC34" i="4"/>
  <c r="BB34" i="4"/>
  <c r="BA34" i="4"/>
  <c r="AZ34" i="4"/>
  <c r="AY34" i="4"/>
  <c r="AX34" i="4"/>
  <c r="AW34" i="4"/>
  <c r="AV34" i="4"/>
  <c r="AU34" i="4"/>
  <c r="AT34" i="4"/>
  <c r="AS34" i="4"/>
  <c r="AR34" i="4"/>
  <c r="AO34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BE33" i="4"/>
  <c r="BD33" i="4"/>
  <c r="BC33" i="4"/>
  <c r="BB33" i="4"/>
  <c r="BA33" i="4"/>
  <c r="AZ33" i="4"/>
  <c r="AY33" i="4"/>
  <c r="AX33" i="4"/>
  <c r="AW33" i="4"/>
  <c r="AV33" i="4"/>
  <c r="AU33" i="4"/>
  <c r="AT33" i="4"/>
  <c r="AS33" i="4"/>
  <c r="AR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BE32" i="4"/>
  <c r="BD32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BE31" i="4"/>
  <c r="BD31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BE30" i="4"/>
  <c r="BD30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BE29" i="4"/>
  <c r="BD29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BE28" i="4"/>
  <c r="BD28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BE25" i="4"/>
  <c r="BD25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BE23" i="4"/>
  <c r="BD23" i="4"/>
  <c r="BC23" i="4"/>
  <c r="BB23" i="4"/>
  <c r="BA23" i="4"/>
  <c r="AZ23" i="4"/>
  <c r="AY23" i="4"/>
  <c r="AX23" i="4"/>
  <c r="AW23" i="4"/>
  <c r="AV23" i="4"/>
  <c r="AU23" i="4"/>
  <c r="AT23" i="4"/>
  <c r="AS23" i="4"/>
  <c r="AR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BE22" i="4"/>
  <c r="BD22" i="4"/>
  <c r="BC22" i="4"/>
  <c r="BB22" i="4"/>
  <c r="BA22" i="4"/>
  <c r="AZ22" i="4"/>
  <c r="AY22" i="4"/>
  <c r="AX22" i="4"/>
  <c r="AW22" i="4"/>
  <c r="AV22" i="4"/>
  <c r="AU22" i="4"/>
  <c r="AT22" i="4"/>
  <c r="AS22" i="4"/>
  <c r="AR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BH21" i="4"/>
  <c r="BE21" i="4"/>
  <c r="BD21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BD20" i="4"/>
  <c r="BC20" i="4"/>
  <c r="AN20" i="4"/>
  <c r="AM20" i="4"/>
  <c r="BD19" i="4"/>
  <c r="BC19" i="4"/>
  <c r="AN19" i="4"/>
  <c r="AM19" i="4"/>
  <c r="BD18" i="4"/>
  <c r="BC18" i="4"/>
  <c r="AN18" i="4"/>
  <c r="AM18" i="4"/>
  <c r="BD17" i="4"/>
  <c r="BC17" i="4"/>
  <c r="AN17" i="4"/>
  <c r="AM17" i="4"/>
  <c r="BD16" i="4"/>
  <c r="BC16" i="4"/>
  <c r="AN16" i="4"/>
  <c r="AM16" i="4"/>
  <c r="BD15" i="4"/>
  <c r="BC15" i="4"/>
  <c r="AN15" i="4"/>
  <c r="AM15" i="4"/>
  <c r="BD14" i="4"/>
  <c r="BC14" i="4"/>
  <c r="AN14" i="4"/>
  <c r="AM14" i="4"/>
  <c r="BD13" i="4"/>
  <c r="BC13" i="4"/>
  <c r="AN13" i="4"/>
  <c r="AM13" i="4"/>
  <c r="BD12" i="4"/>
  <c r="BC12" i="4"/>
  <c r="AN12" i="4"/>
  <c r="AM12" i="4"/>
  <c r="BD11" i="4"/>
  <c r="BC11" i="4"/>
  <c r="AN11" i="4"/>
  <c r="AM11" i="4"/>
  <c r="BD10" i="4"/>
  <c r="BC10" i="4"/>
  <c r="AN10" i="4"/>
  <c r="AM10" i="4"/>
  <c r="BD9" i="4"/>
  <c r="BC9" i="4"/>
  <c r="AN9" i="4"/>
  <c r="AM9" i="4"/>
  <c r="BD8" i="4"/>
  <c r="BC8" i="4"/>
  <c r="AN8" i="4"/>
  <c r="AM8" i="4"/>
  <c r="BD7" i="4"/>
  <c r="BC7" i="4"/>
  <c r="AN7" i="4"/>
  <c r="AM7" i="4"/>
  <c r="BD6" i="4"/>
  <c r="BC6" i="4"/>
  <c r="AN6" i="4"/>
  <c r="AM6" i="4"/>
  <c r="BH5" i="4"/>
  <c r="BD5" i="4"/>
  <c r="BC5" i="4"/>
  <c r="AN5" i="4"/>
  <c r="AM5" i="4"/>
  <c r="BD4" i="4"/>
  <c r="BC4" i="4"/>
  <c r="AN4" i="4"/>
  <c r="AM4" i="4"/>
  <c r="BD3" i="4"/>
  <c r="BC3" i="4"/>
  <c r="AN3" i="4"/>
  <c r="AM3" i="4"/>
  <c r="AR1" i="4"/>
  <c r="AF1" i="4"/>
  <c r="AX20" i="4" s="1"/>
  <c r="AB1" i="4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BD20" i="3"/>
  <c r="BC20" i="3"/>
  <c r="AN20" i="3"/>
  <c r="AM20" i="3"/>
  <c r="BD19" i="3"/>
  <c r="BC19" i="3"/>
  <c r="AN19" i="3"/>
  <c r="AM19" i="3"/>
  <c r="BD18" i="3"/>
  <c r="BC18" i="3"/>
  <c r="AN18" i="3"/>
  <c r="AM18" i="3"/>
  <c r="BD17" i="3"/>
  <c r="BC17" i="3"/>
  <c r="AN17" i="3"/>
  <c r="AM17" i="3"/>
  <c r="BD16" i="3"/>
  <c r="BC16" i="3"/>
  <c r="AN16" i="3"/>
  <c r="AM16" i="3"/>
  <c r="BD15" i="3"/>
  <c r="BC15" i="3"/>
  <c r="AN15" i="3"/>
  <c r="AM15" i="3"/>
  <c r="BD14" i="3"/>
  <c r="BC14" i="3"/>
  <c r="AN14" i="3"/>
  <c r="AM14" i="3"/>
  <c r="BD13" i="3"/>
  <c r="BC13" i="3"/>
  <c r="AN13" i="3"/>
  <c r="AM13" i="3"/>
  <c r="BD12" i="3"/>
  <c r="BC12" i="3"/>
  <c r="AN12" i="3"/>
  <c r="AM12" i="3"/>
  <c r="BD11" i="3"/>
  <c r="BC11" i="3"/>
  <c r="AN11" i="3"/>
  <c r="AM11" i="3"/>
  <c r="BD10" i="3"/>
  <c r="BC10" i="3"/>
  <c r="AN10" i="3"/>
  <c r="AM10" i="3"/>
  <c r="BD9" i="3"/>
  <c r="BC9" i="3"/>
  <c r="AN9" i="3"/>
  <c r="AM9" i="3"/>
  <c r="BD8" i="3"/>
  <c r="BC8" i="3"/>
  <c r="AN8" i="3"/>
  <c r="AM8" i="3"/>
  <c r="BD7" i="3"/>
  <c r="BC7" i="3"/>
  <c r="AN7" i="3"/>
  <c r="AM7" i="3"/>
  <c r="BD6" i="3"/>
  <c r="BC6" i="3"/>
  <c r="AN6" i="3"/>
  <c r="AM6" i="3"/>
  <c r="BH5" i="3"/>
  <c r="BD5" i="3"/>
  <c r="BC5" i="3"/>
  <c r="AN5" i="3"/>
  <c r="AM5" i="3"/>
  <c r="BD4" i="3"/>
  <c r="BC4" i="3"/>
  <c r="AN4" i="3"/>
  <c r="AM4" i="3"/>
  <c r="BD3" i="3"/>
  <c r="BC3" i="3"/>
  <c r="AN3" i="3"/>
  <c r="AM3" i="3"/>
  <c r="AR1" i="3"/>
  <c r="AF1" i="3"/>
  <c r="AW20" i="3" s="1"/>
  <c r="AB1" i="3"/>
  <c r="O1" i="3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BD20" i="2"/>
  <c r="BC20" i="2"/>
  <c r="AN20" i="2"/>
  <c r="AM20" i="2"/>
  <c r="BD19" i="2"/>
  <c r="BC19" i="2"/>
  <c r="AN19" i="2"/>
  <c r="AM19" i="2"/>
  <c r="BD18" i="2"/>
  <c r="BC18" i="2"/>
  <c r="AN18" i="2"/>
  <c r="AM18" i="2"/>
  <c r="BD17" i="2"/>
  <c r="BC17" i="2"/>
  <c r="AN17" i="2"/>
  <c r="AM17" i="2"/>
  <c r="BD16" i="2"/>
  <c r="BC16" i="2"/>
  <c r="AN16" i="2"/>
  <c r="AM16" i="2"/>
  <c r="BD15" i="2"/>
  <c r="BC15" i="2"/>
  <c r="AN15" i="2"/>
  <c r="AM15" i="2"/>
  <c r="BD14" i="2"/>
  <c r="BC14" i="2"/>
  <c r="AN14" i="2"/>
  <c r="AM14" i="2"/>
  <c r="BD13" i="2"/>
  <c r="BC13" i="2"/>
  <c r="AN13" i="2"/>
  <c r="AM13" i="2"/>
  <c r="BD12" i="2"/>
  <c r="BC12" i="2"/>
  <c r="AN12" i="2"/>
  <c r="AM12" i="2"/>
  <c r="BD11" i="2"/>
  <c r="BC11" i="2"/>
  <c r="AN11" i="2"/>
  <c r="AM11" i="2"/>
  <c r="BD10" i="2"/>
  <c r="BC10" i="2"/>
  <c r="AN10" i="2"/>
  <c r="AM10" i="2"/>
  <c r="BD9" i="2"/>
  <c r="BC9" i="2"/>
  <c r="AN9" i="2"/>
  <c r="AM9" i="2"/>
  <c r="BD8" i="2"/>
  <c r="BC8" i="2"/>
  <c r="AN8" i="2"/>
  <c r="AM8" i="2"/>
  <c r="BD7" i="2"/>
  <c r="BC7" i="2"/>
  <c r="AN7" i="2"/>
  <c r="AM7" i="2"/>
  <c r="BD6" i="2"/>
  <c r="BC6" i="2"/>
  <c r="AN6" i="2"/>
  <c r="AM6" i="2"/>
  <c r="BH5" i="2"/>
  <c r="BD5" i="2"/>
  <c r="BC5" i="2"/>
  <c r="AN5" i="2"/>
  <c r="AM5" i="2"/>
  <c r="BD4" i="2"/>
  <c r="BC4" i="2"/>
  <c r="AN4" i="2"/>
  <c r="AM4" i="2"/>
  <c r="BD3" i="2"/>
  <c r="BC3" i="2"/>
  <c r="AN3" i="2"/>
  <c r="AM3" i="2"/>
  <c r="AR1" i="2"/>
  <c r="AF1" i="2"/>
  <c r="AW20" i="2" s="1"/>
  <c r="AB1" i="2"/>
  <c r="O1" i="2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BD20" i="1"/>
  <c r="BC20" i="1"/>
  <c r="AN20" i="1"/>
  <c r="AM20" i="1"/>
  <c r="BD19" i="1"/>
  <c r="BC19" i="1"/>
  <c r="AN19" i="1"/>
  <c r="AM19" i="1"/>
  <c r="BD18" i="1"/>
  <c r="BC18" i="1"/>
  <c r="AN18" i="1"/>
  <c r="AM18" i="1"/>
  <c r="BD17" i="1"/>
  <c r="BC17" i="1"/>
  <c r="AN17" i="1"/>
  <c r="AM17" i="1"/>
  <c r="BD16" i="1"/>
  <c r="BC16" i="1"/>
  <c r="AN16" i="1"/>
  <c r="AM16" i="1"/>
  <c r="BD15" i="1"/>
  <c r="BC15" i="1"/>
  <c r="AN15" i="1"/>
  <c r="AM15" i="1"/>
  <c r="BD14" i="1"/>
  <c r="BC14" i="1"/>
  <c r="AN14" i="1"/>
  <c r="AM14" i="1"/>
  <c r="BD13" i="1"/>
  <c r="BC13" i="1"/>
  <c r="AN13" i="1"/>
  <c r="AM13" i="1"/>
  <c r="BD12" i="1"/>
  <c r="BC12" i="1"/>
  <c r="AN12" i="1"/>
  <c r="AM12" i="1"/>
  <c r="BD11" i="1"/>
  <c r="BC11" i="1"/>
  <c r="AN11" i="1"/>
  <c r="AM11" i="1"/>
  <c r="BD10" i="1"/>
  <c r="BC10" i="1"/>
  <c r="AN10" i="1"/>
  <c r="AM10" i="1"/>
  <c r="BD9" i="1"/>
  <c r="BC9" i="1"/>
  <c r="AN9" i="1"/>
  <c r="AM9" i="1"/>
  <c r="BD8" i="1"/>
  <c r="BC8" i="1"/>
  <c r="AN8" i="1"/>
  <c r="AM8" i="1"/>
  <c r="BD7" i="1"/>
  <c r="BC7" i="1"/>
  <c r="AN7" i="1"/>
  <c r="AM7" i="1"/>
  <c r="BD6" i="1"/>
  <c r="BC6" i="1"/>
  <c r="AU6" i="1"/>
  <c r="AN6" i="1"/>
  <c r="AM6" i="1"/>
  <c r="AG6" i="1"/>
  <c r="AC6" i="1"/>
  <c r="BH5" i="1"/>
  <c r="BD5" i="1"/>
  <c r="BC5" i="1"/>
  <c r="AZ5" i="1"/>
  <c r="AV5" i="1"/>
  <c r="AN5" i="1"/>
  <c r="AM5" i="1"/>
  <c r="AL5" i="1"/>
  <c r="AH5" i="1"/>
  <c r="AD5" i="1"/>
  <c r="BD4" i="1"/>
  <c r="BC4" i="1"/>
  <c r="BB4" i="1"/>
  <c r="BA4" i="1"/>
  <c r="AW4" i="1"/>
  <c r="AT4" i="1"/>
  <c r="AN4" i="1"/>
  <c r="AM4" i="1"/>
  <c r="AJ4" i="1"/>
  <c r="AI4" i="1"/>
  <c r="AE4" i="1"/>
  <c r="AB4" i="1"/>
  <c r="AO4" i="1" s="1"/>
  <c r="BD3" i="1"/>
  <c r="BC3" i="1"/>
  <c r="BB3" i="1"/>
  <c r="AY3" i="1"/>
  <c r="AU3" i="1"/>
  <c r="AT3" i="1"/>
  <c r="AN3" i="1"/>
  <c r="AM3" i="1"/>
  <c r="AK3" i="1"/>
  <c r="AJ3" i="1"/>
  <c r="AF3" i="1"/>
  <c r="AC3" i="1"/>
  <c r="AR1" i="1"/>
  <c r="AF1" i="1"/>
  <c r="AK6" i="1" s="1"/>
  <c r="AB1" i="1"/>
  <c r="O1" i="1"/>
  <c r="BC139" i="12"/>
  <c r="BF134" i="12"/>
  <c r="BE133" i="12"/>
  <c r="BD132" i="12"/>
  <c r="BC131" i="12"/>
  <c r="BF126" i="12"/>
  <c r="BE125" i="12"/>
  <c r="BD124" i="12"/>
  <c r="BC123" i="12"/>
  <c r="BF135" i="12"/>
  <c r="BE134" i="12"/>
  <c r="BD133" i="12"/>
  <c r="BC132" i="12"/>
  <c r="BF127" i="12"/>
  <c r="BE126" i="12"/>
  <c r="BD125" i="12"/>
  <c r="BC124" i="12"/>
  <c r="BF136" i="12"/>
  <c r="BE135" i="12"/>
  <c r="BD134" i="12"/>
  <c r="BC133" i="12"/>
  <c r="BF128" i="12"/>
  <c r="BE127" i="12"/>
  <c r="BD126" i="12"/>
  <c r="BC125" i="12"/>
  <c r="BF137" i="12"/>
  <c r="BE136" i="12"/>
  <c r="BD135" i="12"/>
  <c r="BC134" i="12"/>
  <c r="BF129" i="12"/>
  <c r="BE128" i="12"/>
  <c r="BD127" i="12"/>
  <c r="BC126" i="12"/>
  <c r="BF138" i="12"/>
  <c r="BE137" i="12"/>
  <c r="BD136" i="12"/>
  <c r="BC135" i="12"/>
  <c r="BF130" i="12"/>
  <c r="BE129" i="12"/>
  <c r="BD128" i="12"/>
  <c r="BC127" i="12"/>
  <c r="BF122" i="12"/>
  <c r="BF139" i="12"/>
  <c r="BE138" i="12"/>
  <c r="BD137" i="12"/>
  <c r="BC136" i="12"/>
  <c r="BF131" i="12"/>
  <c r="BE130" i="12"/>
  <c r="BD129" i="12"/>
  <c r="BC128" i="12"/>
  <c r="BF123" i="12"/>
  <c r="BE122" i="12"/>
  <c r="BE139" i="12"/>
  <c r="BD138" i="12"/>
  <c r="BC137" i="12"/>
  <c r="BF132" i="12"/>
  <c r="BE131" i="12"/>
  <c r="BD130" i="12"/>
  <c r="BC129" i="12"/>
  <c r="BF124" i="12"/>
  <c r="BE123" i="12"/>
  <c r="BD122" i="12"/>
  <c r="BD139" i="12"/>
  <c r="BC138" i="12"/>
  <c r="BF133" i="12"/>
  <c r="BE132" i="12"/>
  <c r="BD131" i="12"/>
  <c r="BC130" i="12"/>
  <c r="BF125" i="12"/>
  <c r="BE124" i="12"/>
  <c r="BD123" i="12"/>
  <c r="BC122" i="12"/>
  <c r="BG123" i="12" l="1"/>
  <c r="BG131" i="12"/>
  <c r="BG139" i="12"/>
  <c r="BG122" i="12"/>
  <c r="BG130" i="12"/>
  <c r="BG138" i="12"/>
  <c r="BG129" i="12"/>
  <c r="BG137" i="12"/>
  <c r="BG128" i="12"/>
  <c r="BG136" i="12"/>
  <c r="BG127" i="12"/>
  <c r="BG135" i="12"/>
  <c r="BG126" i="12"/>
  <c r="BG134" i="12"/>
  <c r="BG125" i="12"/>
  <c r="BG133" i="12"/>
  <c r="BG124" i="12"/>
  <c r="BG132" i="12"/>
  <c r="BQ147" i="12"/>
  <c r="BP147" i="12"/>
  <c r="BO147" i="12"/>
  <c r="BN147" i="12"/>
  <c r="BL147" i="12"/>
  <c r="BP154" i="12"/>
  <c r="BM154" i="12"/>
  <c r="BM157" i="12"/>
  <c r="BQ157" i="12"/>
  <c r="BP157" i="12"/>
  <c r="BM140" i="12"/>
  <c r="BN141" i="12"/>
  <c r="BO142" i="12"/>
  <c r="BH143" i="12"/>
  <c r="BI143" i="12" s="1"/>
  <c r="BJ145" i="12"/>
  <c r="BK146" i="12"/>
  <c r="BM148" i="12"/>
  <c r="BN149" i="12"/>
  <c r="BO150" i="12"/>
  <c r="BH151" i="12"/>
  <c r="BI151" i="12" s="1"/>
  <c r="BJ153" i="12"/>
  <c r="BK154" i="12"/>
  <c r="BQ154" i="12" s="1"/>
  <c r="BL155" i="12"/>
  <c r="BM156" i="12"/>
  <c r="BN157" i="12"/>
  <c r="BO158" i="12"/>
  <c r="BH159" i="12"/>
  <c r="BI159" i="12" s="1"/>
  <c r="BJ161" i="12"/>
  <c r="BN140" i="12"/>
  <c r="BO141" i="12"/>
  <c r="BP142" i="12"/>
  <c r="BJ144" i="12"/>
  <c r="BK145" i="12"/>
  <c r="BN148" i="12"/>
  <c r="BO149" i="12"/>
  <c r="BP150" i="12"/>
  <c r="BJ152" i="12"/>
  <c r="BK153" i="12"/>
  <c r="BM155" i="12"/>
  <c r="BN156" i="12"/>
  <c r="BO157" i="12"/>
  <c r="BP158" i="12"/>
  <c r="BJ160" i="12"/>
  <c r="BK161" i="12"/>
  <c r="BO140" i="12"/>
  <c r="BP141" i="12"/>
  <c r="BJ143" i="12"/>
  <c r="BO143" i="12" s="1"/>
  <c r="BK144" i="12"/>
  <c r="BO148" i="12"/>
  <c r="BP149" i="12"/>
  <c r="BJ151" i="12"/>
  <c r="BO151" i="12" s="1"/>
  <c r="BK152" i="12"/>
  <c r="BN155" i="12"/>
  <c r="BO156" i="12"/>
  <c r="BH157" i="12"/>
  <c r="BI157" i="12" s="1"/>
  <c r="BJ159" i="12"/>
  <c r="BK160" i="12"/>
  <c r="BP140" i="12"/>
  <c r="BQ141" i="12"/>
  <c r="BP148" i="12"/>
  <c r="BQ149" i="12"/>
  <c r="BP156" i="12"/>
  <c r="BM142" i="12"/>
  <c r="BM150" i="12"/>
  <c r="O12" i="7"/>
  <c r="O8" i="7"/>
  <c r="O4" i="7"/>
  <c r="O10" i="7"/>
  <c r="O6" i="7"/>
  <c r="P12" i="7"/>
  <c r="P8" i="7"/>
  <c r="P4" i="7"/>
  <c r="P11" i="7"/>
  <c r="P7" i="7"/>
  <c r="P10" i="7"/>
  <c r="P6" i="7"/>
  <c r="P9" i="7"/>
  <c r="P5" i="7"/>
  <c r="O2" i="7"/>
  <c r="P3" i="7"/>
  <c r="P2" i="7"/>
  <c r="O5" i="7"/>
  <c r="O9" i="7"/>
  <c r="O3" i="7"/>
  <c r="O7" i="7"/>
  <c r="O11" i="7"/>
  <c r="CC8" i="5"/>
  <c r="CC10" i="5"/>
  <c r="BF4" i="5"/>
  <c r="BP4" i="5"/>
  <c r="BX4" i="5"/>
  <c r="BE5" i="5"/>
  <c r="BO5" i="5"/>
  <c r="BW5" i="5"/>
  <c r="BE6" i="5"/>
  <c r="BO6" i="5"/>
  <c r="BW6" i="5"/>
  <c r="BG7" i="5"/>
  <c r="BQ7" i="5"/>
  <c r="BY7" i="5"/>
  <c r="BE8" i="5"/>
  <c r="BO8" i="5"/>
  <c r="BW8" i="5"/>
  <c r="BC9" i="5"/>
  <c r="BK9" i="5"/>
  <c r="BU9" i="5"/>
  <c r="BI10" i="5"/>
  <c r="BS10" i="5"/>
  <c r="BG11" i="5"/>
  <c r="BQ11" i="5"/>
  <c r="BY11" i="5"/>
  <c r="BI12" i="5"/>
  <c r="BS12" i="5"/>
  <c r="BC13" i="5"/>
  <c r="BL13" i="5"/>
  <c r="BL14" i="5"/>
  <c r="BO15" i="5"/>
  <c r="BJ16" i="5"/>
  <c r="BJ17" i="5"/>
  <c r="BK18" i="5"/>
  <c r="BT20" i="5"/>
  <c r="BL29" i="5"/>
  <c r="BJ32" i="5"/>
  <c r="BH35" i="5"/>
  <c r="BF38" i="5"/>
  <c r="BG43" i="5"/>
  <c r="BE42" i="5"/>
  <c r="BK41" i="5"/>
  <c r="BC41" i="5"/>
  <c r="BI40" i="5"/>
  <c r="BG39" i="5"/>
  <c r="BE38" i="5"/>
  <c r="BK37" i="5"/>
  <c r="BC37" i="5"/>
  <c r="BI36" i="5"/>
  <c r="BG35" i="5"/>
  <c r="BE34" i="5"/>
  <c r="BK33" i="5"/>
  <c r="BC33" i="5"/>
  <c r="BI32" i="5"/>
  <c r="BG31" i="5"/>
  <c r="BE30" i="5"/>
  <c r="BK29" i="5"/>
  <c r="BC29" i="5"/>
  <c r="BI28" i="5"/>
  <c r="BG27" i="5"/>
  <c r="BE26" i="5"/>
  <c r="BK25" i="5"/>
  <c r="BC25" i="5"/>
  <c r="BI24" i="5"/>
  <c r="BG23" i="5"/>
  <c r="BE22" i="5"/>
  <c r="BF43" i="5"/>
  <c r="BL42" i="5"/>
  <c r="BD42" i="5"/>
  <c r="BJ41" i="5"/>
  <c r="BB41" i="5"/>
  <c r="BH40" i="5"/>
  <c r="BF39" i="5"/>
  <c r="BL38" i="5"/>
  <c r="BD38" i="5"/>
  <c r="BJ37" i="5"/>
  <c r="BB37" i="5"/>
  <c r="BH36" i="5"/>
  <c r="BF35" i="5"/>
  <c r="BL34" i="5"/>
  <c r="BD34" i="5"/>
  <c r="BJ33" i="5"/>
  <c r="BB33" i="5"/>
  <c r="BH32" i="5"/>
  <c r="BF31" i="5"/>
  <c r="BL30" i="5"/>
  <c r="BD30" i="5"/>
  <c r="BJ29" i="5"/>
  <c r="BB29" i="5"/>
  <c r="BH28" i="5"/>
  <c r="BF27" i="5"/>
  <c r="BL26" i="5"/>
  <c r="BD26" i="5"/>
  <c r="BJ25" i="5"/>
  <c r="BB25" i="5"/>
  <c r="BH24" i="5"/>
  <c r="BF23" i="5"/>
  <c r="BL22" i="5"/>
  <c r="BD22" i="5"/>
  <c r="BE43" i="5"/>
  <c r="BK42" i="5"/>
  <c r="BC42" i="5"/>
  <c r="BI41" i="5"/>
  <c r="BG40" i="5"/>
  <c r="BE39" i="5"/>
  <c r="BK38" i="5"/>
  <c r="BC38" i="5"/>
  <c r="BI37" i="5"/>
  <c r="BG36" i="5"/>
  <c r="BE35" i="5"/>
  <c r="BK34" i="5"/>
  <c r="BC34" i="5"/>
  <c r="BI33" i="5"/>
  <c r="BG32" i="5"/>
  <c r="BE31" i="5"/>
  <c r="BK30" i="5"/>
  <c r="BC30" i="5"/>
  <c r="BI29" i="5"/>
  <c r="BG28" i="5"/>
  <c r="BE27" i="5"/>
  <c r="BK26" i="5"/>
  <c r="BC26" i="5"/>
  <c r="BI25" i="5"/>
  <c r="BG24" i="5"/>
  <c r="BE23" i="5"/>
  <c r="BK22" i="5"/>
  <c r="BC22" i="5"/>
  <c r="BL43" i="5"/>
  <c r="BD43" i="5"/>
  <c r="BJ42" i="5"/>
  <c r="BB42" i="5"/>
  <c r="BH41" i="5"/>
  <c r="BF40" i="5"/>
  <c r="BL39" i="5"/>
  <c r="BD39" i="5"/>
  <c r="BJ38" i="5"/>
  <c r="BB38" i="5"/>
  <c r="BH37" i="5"/>
  <c r="BF36" i="5"/>
  <c r="BL35" i="5"/>
  <c r="BD35" i="5"/>
  <c r="BJ34" i="5"/>
  <c r="BB34" i="5"/>
  <c r="BH33" i="5"/>
  <c r="BF32" i="5"/>
  <c r="BL31" i="5"/>
  <c r="BD31" i="5"/>
  <c r="BJ30" i="5"/>
  <c r="BB30" i="5"/>
  <c r="BH29" i="5"/>
  <c r="BF28" i="5"/>
  <c r="BL27" i="5"/>
  <c r="BD27" i="5"/>
  <c r="BJ26" i="5"/>
  <c r="BB26" i="5"/>
  <c r="BH25" i="5"/>
  <c r="BF24" i="5"/>
  <c r="BL23" i="5"/>
  <c r="BD23" i="5"/>
  <c r="BJ22" i="5"/>
  <c r="BB22" i="5"/>
  <c r="BK43" i="5"/>
  <c r="BC43" i="5"/>
  <c r="BI42" i="5"/>
  <c r="BG41" i="5"/>
  <c r="BE40" i="5"/>
  <c r="BK39" i="5"/>
  <c r="BC39" i="5"/>
  <c r="BI38" i="5"/>
  <c r="BG37" i="5"/>
  <c r="BE36" i="5"/>
  <c r="BK35" i="5"/>
  <c r="BC35" i="5"/>
  <c r="BI34" i="5"/>
  <c r="BG33" i="5"/>
  <c r="BE32" i="5"/>
  <c r="BK31" i="5"/>
  <c r="BC31" i="5"/>
  <c r="BI30" i="5"/>
  <c r="BG29" i="5"/>
  <c r="BE28" i="5"/>
  <c r="BK27" i="5"/>
  <c r="BC27" i="5"/>
  <c r="BI26" i="5"/>
  <c r="BG25" i="5"/>
  <c r="BE24" i="5"/>
  <c r="BK23" i="5"/>
  <c r="BC23" i="5"/>
  <c r="BI22" i="5"/>
  <c r="BJ43" i="5"/>
  <c r="BB43" i="5"/>
  <c r="BH42" i="5"/>
  <c r="BF41" i="5"/>
  <c r="BL40" i="5"/>
  <c r="BD40" i="5"/>
  <c r="BJ39" i="5"/>
  <c r="BB39" i="5"/>
  <c r="BH38" i="5"/>
  <c r="BF37" i="5"/>
  <c r="BL36" i="5"/>
  <c r="BD36" i="5"/>
  <c r="BJ35" i="5"/>
  <c r="BB35" i="5"/>
  <c r="BH34" i="5"/>
  <c r="BF33" i="5"/>
  <c r="BL32" i="5"/>
  <c r="BD32" i="5"/>
  <c r="BJ31" i="5"/>
  <c r="BB31" i="5"/>
  <c r="BH30" i="5"/>
  <c r="BF29" i="5"/>
  <c r="BL28" i="5"/>
  <c r="BD28" i="5"/>
  <c r="BJ27" i="5"/>
  <c r="BB27" i="5"/>
  <c r="BH26" i="5"/>
  <c r="BF25" i="5"/>
  <c r="BL24" i="5"/>
  <c r="BD24" i="5"/>
  <c r="BJ23" i="5"/>
  <c r="BB23" i="5"/>
  <c r="BH22" i="5"/>
  <c r="BI43" i="5"/>
  <c r="BG42" i="5"/>
  <c r="BE41" i="5"/>
  <c r="BK40" i="5"/>
  <c r="BC40" i="5"/>
  <c r="BI39" i="5"/>
  <c r="BG38" i="5"/>
  <c r="BE37" i="5"/>
  <c r="BK36" i="5"/>
  <c r="BC36" i="5"/>
  <c r="BI35" i="5"/>
  <c r="BG34" i="5"/>
  <c r="BE33" i="5"/>
  <c r="BK32" i="5"/>
  <c r="BC32" i="5"/>
  <c r="BI31" i="5"/>
  <c r="BG30" i="5"/>
  <c r="BE29" i="5"/>
  <c r="BK28" i="5"/>
  <c r="BC28" i="5"/>
  <c r="BI27" i="5"/>
  <c r="BG26" i="5"/>
  <c r="BE25" i="5"/>
  <c r="BK24" i="5"/>
  <c r="BC24" i="5"/>
  <c r="BI23" i="5"/>
  <c r="BG22" i="5"/>
  <c r="BG4" i="5"/>
  <c r="BQ4" i="5"/>
  <c r="BY4" i="5"/>
  <c r="BF5" i="5"/>
  <c r="BP5" i="5"/>
  <c r="BX5" i="5"/>
  <c r="BF6" i="5"/>
  <c r="BP6" i="5"/>
  <c r="BX6" i="5"/>
  <c r="BH7" i="5"/>
  <c r="BR7" i="5"/>
  <c r="CB7" i="5"/>
  <c r="BF8" i="5"/>
  <c r="BP8" i="5"/>
  <c r="BX8" i="5"/>
  <c r="BD9" i="5"/>
  <c r="BL9" i="5"/>
  <c r="BV9" i="5"/>
  <c r="BB10" i="5"/>
  <c r="BJ10" i="5"/>
  <c r="BT10" i="5"/>
  <c r="BH11" i="5"/>
  <c r="BR11" i="5"/>
  <c r="BB12" i="5"/>
  <c r="BJ12" i="5"/>
  <c r="BT12" i="5"/>
  <c r="BD13" i="5"/>
  <c r="BS13" i="5"/>
  <c r="BP14" i="5"/>
  <c r="BP15" i="5"/>
  <c r="BQ16" i="5"/>
  <c r="BL17" i="5"/>
  <c r="BL18" i="5"/>
  <c r="BB24" i="5"/>
  <c r="BL41" i="5"/>
  <c r="BU21" i="5"/>
  <c r="BK21" i="5"/>
  <c r="BC21" i="5"/>
  <c r="BS20" i="5"/>
  <c r="BI20" i="5"/>
  <c r="BY19" i="5"/>
  <c r="BQ19" i="5"/>
  <c r="BG19" i="5"/>
  <c r="BW18" i="5"/>
  <c r="BO18" i="5"/>
  <c r="BE18" i="5"/>
  <c r="BU17" i="5"/>
  <c r="BK17" i="5"/>
  <c r="BC17" i="5"/>
  <c r="BS16" i="5"/>
  <c r="BI16" i="5"/>
  <c r="BY15" i="5"/>
  <c r="BQ15" i="5"/>
  <c r="BG15" i="5"/>
  <c r="BW14" i="5"/>
  <c r="BO14" i="5"/>
  <c r="BE14" i="5"/>
  <c r="BU13" i="5"/>
  <c r="BK13" i="5"/>
  <c r="BT21" i="5"/>
  <c r="BJ21" i="5"/>
  <c r="BB21" i="5"/>
  <c r="BR20" i="5"/>
  <c r="BH20" i="5"/>
  <c r="BX19" i="5"/>
  <c r="BP19" i="5"/>
  <c r="BF19" i="5"/>
  <c r="BV18" i="5"/>
  <c r="BS21" i="5"/>
  <c r="BI21" i="5"/>
  <c r="BY20" i="5"/>
  <c r="BQ20" i="5"/>
  <c r="BG20" i="5"/>
  <c r="BW19" i="5"/>
  <c r="BO19" i="5"/>
  <c r="BE19" i="5"/>
  <c r="BU18" i="5"/>
  <c r="BR21" i="5"/>
  <c r="BH21" i="5"/>
  <c r="BX20" i="5"/>
  <c r="BP20" i="5"/>
  <c r="BF20" i="5"/>
  <c r="BV19" i="5"/>
  <c r="BL19" i="5"/>
  <c r="BD19" i="5"/>
  <c r="BT18" i="5"/>
  <c r="BJ18" i="5"/>
  <c r="BB18" i="5"/>
  <c r="BR17" i="5"/>
  <c r="BH17" i="5"/>
  <c r="BX16" i="5"/>
  <c r="BP16" i="5"/>
  <c r="BF16" i="5"/>
  <c r="BV15" i="5"/>
  <c r="BL15" i="5"/>
  <c r="BD15" i="5"/>
  <c r="BT14" i="5"/>
  <c r="BJ14" i="5"/>
  <c r="BB14" i="5"/>
  <c r="BR13" i="5"/>
  <c r="BY21" i="5"/>
  <c r="BQ21" i="5"/>
  <c r="BG21" i="5"/>
  <c r="BW20" i="5"/>
  <c r="BO20" i="5"/>
  <c r="BE20" i="5"/>
  <c r="BU19" i="5"/>
  <c r="BK19" i="5"/>
  <c r="BC19" i="5"/>
  <c r="BS18" i="5"/>
  <c r="BI18" i="5"/>
  <c r="BY17" i="5"/>
  <c r="BQ17" i="5"/>
  <c r="BG17" i="5"/>
  <c r="BW16" i="5"/>
  <c r="BO16" i="5"/>
  <c r="BE16" i="5"/>
  <c r="BU15" i="5"/>
  <c r="BK15" i="5"/>
  <c r="BC15" i="5"/>
  <c r="BS14" i="5"/>
  <c r="BI14" i="5"/>
  <c r="BY13" i="5"/>
  <c r="BQ13" i="5"/>
  <c r="BX21" i="5"/>
  <c r="BP21" i="5"/>
  <c r="BF21" i="5"/>
  <c r="BV20" i="5"/>
  <c r="BL20" i="5"/>
  <c r="BD20" i="5"/>
  <c r="BT19" i="5"/>
  <c r="BJ19" i="5"/>
  <c r="BB19" i="5"/>
  <c r="BR18" i="5"/>
  <c r="BH18" i="5"/>
  <c r="BX17" i="5"/>
  <c r="BP17" i="5"/>
  <c r="BF17" i="5"/>
  <c r="BV16" i="5"/>
  <c r="BL16" i="5"/>
  <c r="BD16" i="5"/>
  <c r="BT15" i="5"/>
  <c r="BJ15" i="5"/>
  <c r="BB15" i="5"/>
  <c r="BR14" i="5"/>
  <c r="BH14" i="5"/>
  <c r="BX13" i="5"/>
  <c r="BP13" i="5"/>
  <c r="BW21" i="5"/>
  <c r="BO21" i="5"/>
  <c r="BE21" i="5"/>
  <c r="BU20" i="5"/>
  <c r="BK20" i="5"/>
  <c r="BC20" i="5"/>
  <c r="BS19" i="5"/>
  <c r="BI19" i="5"/>
  <c r="BY18" i="5"/>
  <c r="BQ18" i="5"/>
  <c r="BG18" i="5"/>
  <c r="BW17" i="5"/>
  <c r="BO17" i="5"/>
  <c r="BE17" i="5"/>
  <c r="BU16" i="5"/>
  <c r="BK16" i="5"/>
  <c r="BC16" i="5"/>
  <c r="BS15" i="5"/>
  <c r="BI15" i="5"/>
  <c r="BY14" i="5"/>
  <c r="BQ14" i="5"/>
  <c r="BG14" i="5"/>
  <c r="BW13" i="5"/>
  <c r="BO13" i="5"/>
  <c r="BH4" i="5"/>
  <c r="BR4" i="5"/>
  <c r="BY43" i="5"/>
  <c r="BQ43" i="5"/>
  <c r="BW42" i="5"/>
  <c r="BO42" i="5"/>
  <c r="BU41" i="5"/>
  <c r="BS40" i="5"/>
  <c r="BY39" i="5"/>
  <c r="BQ39" i="5"/>
  <c r="BW38" i="5"/>
  <c r="BO38" i="5"/>
  <c r="BU37" i="5"/>
  <c r="BS36" i="5"/>
  <c r="BY35" i="5"/>
  <c r="BQ35" i="5"/>
  <c r="BW34" i="5"/>
  <c r="BO34" i="5"/>
  <c r="BU33" i="5"/>
  <c r="BS32" i="5"/>
  <c r="BY31" i="5"/>
  <c r="BQ31" i="5"/>
  <c r="BW30" i="5"/>
  <c r="BO30" i="5"/>
  <c r="BU29" i="5"/>
  <c r="BS28" i="5"/>
  <c r="BY27" i="5"/>
  <c r="BQ27" i="5"/>
  <c r="BW26" i="5"/>
  <c r="BO26" i="5"/>
  <c r="BU25" i="5"/>
  <c r="BS24" i="5"/>
  <c r="BY23" i="5"/>
  <c r="BQ23" i="5"/>
  <c r="BW22" i="5"/>
  <c r="BO22" i="5"/>
  <c r="BX43" i="5"/>
  <c r="BP43" i="5"/>
  <c r="BV42" i="5"/>
  <c r="BT41" i="5"/>
  <c r="BR40" i="5"/>
  <c r="BX39" i="5"/>
  <c r="BP39" i="5"/>
  <c r="BV38" i="5"/>
  <c r="BT37" i="5"/>
  <c r="BR36" i="5"/>
  <c r="BX35" i="5"/>
  <c r="BP35" i="5"/>
  <c r="BV34" i="5"/>
  <c r="BT33" i="5"/>
  <c r="BR32" i="5"/>
  <c r="BX31" i="5"/>
  <c r="BP31" i="5"/>
  <c r="BV30" i="5"/>
  <c r="BT29" i="5"/>
  <c r="BR28" i="5"/>
  <c r="BX27" i="5"/>
  <c r="BP27" i="5"/>
  <c r="BV26" i="5"/>
  <c r="BT25" i="5"/>
  <c r="BR24" i="5"/>
  <c r="BX23" i="5"/>
  <c r="BP23" i="5"/>
  <c r="BV22" i="5"/>
  <c r="BW43" i="5"/>
  <c r="BO43" i="5"/>
  <c r="BU42" i="5"/>
  <c r="BS41" i="5"/>
  <c r="BY40" i="5"/>
  <c r="BQ40" i="5"/>
  <c r="BW39" i="5"/>
  <c r="BO39" i="5"/>
  <c r="BU38" i="5"/>
  <c r="BS37" i="5"/>
  <c r="BY36" i="5"/>
  <c r="BQ36" i="5"/>
  <c r="BW35" i="5"/>
  <c r="BO35" i="5"/>
  <c r="BU34" i="5"/>
  <c r="BS33" i="5"/>
  <c r="BY32" i="5"/>
  <c r="BQ32" i="5"/>
  <c r="BW31" i="5"/>
  <c r="BO31" i="5"/>
  <c r="BU30" i="5"/>
  <c r="BS29" i="5"/>
  <c r="BY28" i="5"/>
  <c r="BQ28" i="5"/>
  <c r="BW27" i="5"/>
  <c r="BO27" i="5"/>
  <c r="BU26" i="5"/>
  <c r="BS25" i="5"/>
  <c r="BY24" i="5"/>
  <c r="BQ24" i="5"/>
  <c r="BW23" i="5"/>
  <c r="BO23" i="5"/>
  <c r="BU22" i="5"/>
  <c r="BV43" i="5"/>
  <c r="BT42" i="5"/>
  <c r="BR41" i="5"/>
  <c r="BX40" i="5"/>
  <c r="BP40" i="5"/>
  <c r="BV39" i="5"/>
  <c r="BT38" i="5"/>
  <c r="BR37" i="5"/>
  <c r="BX36" i="5"/>
  <c r="BP36" i="5"/>
  <c r="BV35" i="5"/>
  <c r="BT34" i="5"/>
  <c r="BR33" i="5"/>
  <c r="BX32" i="5"/>
  <c r="BP32" i="5"/>
  <c r="BV31" i="5"/>
  <c r="BT30" i="5"/>
  <c r="BR29" i="5"/>
  <c r="BX28" i="5"/>
  <c r="BP28" i="5"/>
  <c r="BV27" i="5"/>
  <c r="BT26" i="5"/>
  <c r="BR25" i="5"/>
  <c r="BX24" i="5"/>
  <c r="BP24" i="5"/>
  <c r="BV23" i="5"/>
  <c r="BT22" i="5"/>
  <c r="BU43" i="5"/>
  <c r="BS42" i="5"/>
  <c r="BY41" i="5"/>
  <c r="BQ41" i="5"/>
  <c r="BW40" i="5"/>
  <c r="BO40" i="5"/>
  <c r="BU39" i="5"/>
  <c r="BS38" i="5"/>
  <c r="BY37" i="5"/>
  <c r="BQ37" i="5"/>
  <c r="BW36" i="5"/>
  <c r="BO36" i="5"/>
  <c r="BU35" i="5"/>
  <c r="BS34" i="5"/>
  <c r="BY33" i="5"/>
  <c r="BQ33" i="5"/>
  <c r="BW32" i="5"/>
  <c r="BO32" i="5"/>
  <c r="BU31" i="5"/>
  <c r="BS30" i="5"/>
  <c r="BY29" i="5"/>
  <c r="BQ29" i="5"/>
  <c r="BW28" i="5"/>
  <c r="BO28" i="5"/>
  <c r="BU27" i="5"/>
  <c r="BS26" i="5"/>
  <c r="BY25" i="5"/>
  <c r="BQ25" i="5"/>
  <c r="BW24" i="5"/>
  <c r="BO24" i="5"/>
  <c r="BU23" i="5"/>
  <c r="BS22" i="5"/>
  <c r="BT43" i="5"/>
  <c r="BR42" i="5"/>
  <c r="BX41" i="5"/>
  <c r="BP41" i="5"/>
  <c r="BV40" i="5"/>
  <c r="BT39" i="5"/>
  <c r="BR38" i="5"/>
  <c r="BX37" i="5"/>
  <c r="BP37" i="5"/>
  <c r="BV36" i="5"/>
  <c r="BT35" i="5"/>
  <c r="BR34" i="5"/>
  <c r="BX33" i="5"/>
  <c r="BP33" i="5"/>
  <c r="BV32" i="5"/>
  <c r="BT31" i="5"/>
  <c r="BR30" i="5"/>
  <c r="BX29" i="5"/>
  <c r="BP29" i="5"/>
  <c r="BV28" i="5"/>
  <c r="BT27" i="5"/>
  <c r="BR26" i="5"/>
  <c r="BX25" i="5"/>
  <c r="BP25" i="5"/>
  <c r="BV24" i="5"/>
  <c r="BT23" i="5"/>
  <c r="BR22" i="5"/>
  <c r="BS43" i="5"/>
  <c r="BY42" i="5"/>
  <c r="BQ42" i="5"/>
  <c r="BW41" i="5"/>
  <c r="BO41" i="5"/>
  <c r="BU40" i="5"/>
  <c r="BS39" i="5"/>
  <c r="BY38" i="5"/>
  <c r="BQ38" i="5"/>
  <c r="BW37" i="5"/>
  <c r="BO37" i="5"/>
  <c r="BU36" i="5"/>
  <c r="BS35" i="5"/>
  <c r="BY34" i="5"/>
  <c r="BQ34" i="5"/>
  <c r="BW33" i="5"/>
  <c r="BO33" i="5"/>
  <c r="BU32" i="5"/>
  <c r="BS31" i="5"/>
  <c r="BY30" i="5"/>
  <c r="BQ30" i="5"/>
  <c r="BW29" i="5"/>
  <c r="BO29" i="5"/>
  <c r="BU28" i="5"/>
  <c r="BS27" i="5"/>
  <c r="BY26" i="5"/>
  <c r="BQ26" i="5"/>
  <c r="BW25" i="5"/>
  <c r="BO25" i="5"/>
  <c r="BU24" i="5"/>
  <c r="BS23" i="5"/>
  <c r="BY22" i="5"/>
  <c r="BQ22" i="5"/>
  <c r="BG5" i="5"/>
  <c r="BQ5" i="5"/>
  <c r="BY5" i="5"/>
  <c r="BG6" i="5"/>
  <c r="BQ6" i="5"/>
  <c r="BY6" i="5"/>
  <c r="BI7" i="5"/>
  <c r="BS7" i="5"/>
  <c r="CC7" i="5"/>
  <c r="BG8" i="5"/>
  <c r="BQ8" i="5"/>
  <c r="BY8" i="5"/>
  <c r="BE9" i="5"/>
  <c r="BO9" i="5"/>
  <c r="BW9" i="5"/>
  <c r="BC10" i="5"/>
  <c r="BK10" i="5"/>
  <c r="BU10" i="5"/>
  <c r="BI11" i="5"/>
  <c r="BS11" i="5"/>
  <c r="BC12" i="5"/>
  <c r="BK12" i="5"/>
  <c r="BU12" i="5"/>
  <c r="BE13" i="5"/>
  <c r="BT13" i="5"/>
  <c r="BU14" i="5"/>
  <c r="BR15" i="5"/>
  <c r="BR16" i="5"/>
  <c r="BS17" i="5"/>
  <c r="BP18" i="5"/>
  <c r="BL21" i="5"/>
  <c r="BJ24" i="5"/>
  <c r="BH27" i="5"/>
  <c r="BF30" i="5"/>
  <c r="BD33" i="5"/>
  <c r="BB36" i="5"/>
  <c r="BX38" i="5"/>
  <c r="BV41" i="5"/>
  <c r="BI4" i="5"/>
  <c r="BS4" i="5"/>
  <c r="BH5" i="5"/>
  <c r="BR5" i="5"/>
  <c r="BH6" i="5"/>
  <c r="BR6" i="5"/>
  <c r="BB7" i="5"/>
  <c r="BJ7" i="5"/>
  <c r="BT7" i="5"/>
  <c r="BH8" i="5"/>
  <c r="BR8" i="5"/>
  <c r="CB8" i="5"/>
  <c r="BF9" i="5"/>
  <c r="BP9" i="5"/>
  <c r="BX9" i="5"/>
  <c r="BD10" i="5"/>
  <c r="BL10" i="5"/>
  <c r="BV10" i="5"/>
  <c r="BB11" i="5"/>
  <c r="BJ11" i="5"/>
  <c r="BT11" i="5"/>
  <c r="BD12" i="5"/>
  <c r="BL12" i="5"/>
  <c r="BV12" i="5"/>
  <c r="BF13" i="5"/>
  <c r="BV13" i="5"/>
  <c r="BV14" i="5"/>
  <c r="BW15" i="5"/>
  <c r="BT16" i="5"/>
  <c r="BT17" i="5"/>
  <c r="BX18" i="5"/>
  <c r="BV21" i="5"/>
  <c r="BT24" i="5"/>
  <c r="BR27" i="5"/>
  <c r="BP30" i="5"/>
  <c r="BL33" i="5"/>
  <c r="BJ36" i="5"/>
  <c r="BH39" i="5"/>
  <c r="BF42" i="5"/>
  <c r="BB4" i="5"/>
  <c r="BJ4" i="5"/>
  <c r="BT4" i="5"/>
  <c r="BI5" i="5"/>
  <c r="BS5" i="5"/>
  <c r="BI6" i="5"/>
  <c r="BS6" i="5"/>
  <c r="BC7" i="5"/>
  <c r="BK7" i="5"/>
  <c r="BU7" i="5"/>
  <c r="BI8" i="5"/>
  <c r="BS8" i="5"/>
  <c r="BG9" i="5"/>
  <c r="BQ9" i="5"/>
  <c r="BY9" i="5"/>
  <c r="BE10" i="5"/>
  <c r="BO10" i="5"/>
  <c r="BW10" i="5"/>
  <c r="BC11" i="5"/>
  <c r="BK11" i="5"/>
  <c r="BU11" i="5"/>
  <c r="BE12" i="5"/>
  <c r="BO12" i="5"/>
  <c r="BW12" i="5"/>
  <c r="BG13" i="5"/>
  <c r="BC14" i="5"/>
  <c r="BX14" i="5"/>
  <c r="BX15" i="5"/>
  <c r="BY16" i="5"/>
  <c r="BV17" i="5"/>
  <c r="BH19" i="5"/>
  <c r="BF22" i="5"/>
  <c r="BD25" i="5"/>
  <c r="BB28" i="5"/>
  <c r="BC4" i="5"/>
  <c r="BK4" i="5"/>
  <c r="BU4" i="5"/>
  <c r="BB5" i="5"/>
  <c r="BJ5" i="5"/>
  <c r="BT5" i="5"/>
  <c r="BB6" i="5"/>
  <c r="BJ6" i="5"/>
  <c r="BT6" i="5"/>
  <c r="BD7" i="5"/>
  <c r="BL7" i="5"/>
  <c r="BV7" i="5"/>
  <c r="BB8" i="5"/>
  <c r="BJ8" i="5"/>
  <c r="BT8" i="5"/>
  <c r="BH9" i="5"/>
  <c r="BR9" i="5"/>
  <c r="CB9" i="5"/>
  <c r="BF10" i="5"/>
  <c r="BP10" i="5"/>
  <c r="BX10" i="5"/>
  <c r="BD11" i="5"/>
  <c r="BL11" i="5"/>
  <c r="BV11" i="5"/>
  <c r="BF12" i="5"/>
  <c r="BP12" i="5"/>
  <c r="BX12" i="5"/>
  <c r="BH13" i="5"/>
  <c r="BD14" i="5"/>
  <c r="BE15" i="5"/>
  <c r="BB16" i="5"/>
  <c r="BB17" i="5"/>
  <c r="BC18" i="5"/>
  <c r="BR19" i="5"/>
  <c r="BP22" i="5"/>
  <c r="BL25" i="5"/>
  <c r="BJ28" i="5"/>
  <c r="BH31" i="5"/>
  <c r="BF34" i="5"/>
  <c r="BD37" i="5"/>
  <c r="BB40" i="5"/>
  <c r="BX42" i="5"/>
  <c r="BD4" i="5"/>
  <c r="BL4" i="5"/>
  <c r="BV4" i="5"/>
  <c r="BC5" i="5"/>
  <c r="BK5" i="5"/>
  <c r="BU5" i="5"/>
  <c r="BC6" i="5"/>
  <c r="BK6" i="5"/>
  <c r="BU6" i="5"/>
  <c r="BE7" i="5"/>
  <c r="BO7" i="5"/>
  <c r="BW7" i="5"/>
  <c r="BC8" i="5"/>
  <c r="BK8" i="5"/>
  <c r="BU8" i="5"/>
  <c r="BI9" i="5"/>
  <c r="BS9" i="5"/>
  <c r="CC9" i="5"/>
  <c r="BG10" i="5"/>
  <c r="BQ10" i="5"/>
  <c r="BY10" i="5"/>
  <c r="BE11" i="5"/>
  <c r="BO11" i="5"/>
  <c r="BW11" i="5"/>
  <c r="BG12" i="5"/>
  <c r="BQ12" i="5"/>
  <c r="BY12" i="5"/>
  <c r="BI13" i="5"/>
  <c r="BF14" i="5"/>
  <c r="BF15" i="5"/>
  <c r="BG16" i="5"/>
  <c r="BD17" i="5"/>
  <c r="BD18" i="5"/>
  <c r="BB20" i="5"/>
  <c r="BX22" i="5"/>
  <c r="BV25" i="5"/>
  <c r="BT28" i="5"/>
  <c r="BR31" i="5"/>
  <c r="BP34" i="5"/>
  <c r="BL37" i="5"/>
  <c r="BJ40" i="5"/>
  <c r="BH43" i="5"/>
  <c r="BE4" i="5"/>
  <c r="BO4" i="5"/>
  <c r="BW4" i="5"/>
  <c r="BD5" i="5"/>
  <c r="BL5" i="5"/>
  <c r="BV5" i="5"/>
  <c r="BD6" i="5"/>
  <c r="BL6" i="5"/>
  <c r="BV6" i="5"/>
  <c r="BF7" i="5"/>
  <c r="BP7" i="5"/>
  <c r="BX7" i="5"/>
  <c r="BD8" i="5"/>
  <c r="BL8" i="5"/>
  <c r="BV8" i="5"/>
  <c r="BB9" i="5"/>
  <c r="BJ9" i="5"/>
  <c r="BT9" i="5"/>
  <c r="BH10" i="5"/>
  <c r="BR10" i="5"/>
  <c r="CB10" i="5"/>
  <c r="BF11" i="5"/>
  <c r="BP11" i="5"/>
  <c r="BX11" i="5"/>
  <c r="BH12" i="5"/>
  <c r="BR12" i="5"/>
  <c r="BB13" i="5"/>
  <c r="BJ13" i="5"/>
  <c r="BK14" i="5"/>
  <c r="BH15" i="5"/>
  <c r="BH16" i="5"/>
  <c r="BI17" i="5"/>
  <c r="BF18" i="5"/>
  <c r="BJ20" i="5"/>
  <c r="BH23" i="5"/>
  <c r="BF26" i="5"/>
  <c r="BD29" i="5"/>
  <c r="BB32" i="5"/>
  <c r="BX34" i="5"/>
  <c r="BV37" i="5"/>
  <c r="BT40" i="5"/>
  <c r="BR43" i="5"/>
  <c r="AC3" i="4"/>
  <c r="AK3" i="4"/>
  <c r="AU3" i="4"/>
  <c r="AF4" i="4"/>
  <c r="AX4" i="4"/>
  <c r="AI5" i="4"/>
  <c r="AS5" i="4"/>
  <c r="BA5" i="4"/>
  <c r="AD6" i="4"/>
  <c r="AL6" i="4"/>
  <c r="AV6" i="4"/>
  <c r="AF7" i="4"/>
  <c r="AX7" i="4"/>
  <c r="AH8" i="4"/>
  <c r="AR8" i="4"/>
  <c r="BE8" i="4" s="1"/>
  <c r="AZ8" i="4"/>
  <c r="AB9" i="4"/>
  <c r="AO9" i="4" s="1"/>
  <c r="AJ9" i="4"/>
  <c r="AT9" i="4"/>
  <c r="BB9" i="4"/>
  <c r="AD10" i="4"/>
  <c r="AL10" i="4"/>
  <c r="AV10" i="4"/>
  <c r="AF11" i="4"/>
  <c r="AX11" i="4"/>
  <c r="AB12" i="4"/>
  <c r="AO12" i="4" s="1"/>
  <c r="AJ12" i="4"/>
  <c r="AT12" i="4"/>
  <c r="BB12" i="4"/>
  <c r="AF13" i="4"/>
  <c r="AX13" i="4"/>
  <c r="AI14" i="4"/>
  <c r="AS14" i="4"/>
  <c r="BA14" i="4"/>
  <c r="AD15" i="4"/>
  <c r="AL15" i="4"/>
  <c r="AV15" i="4"/>
  <c r="AG16" i="4"/>
  <c r="AY16" i="4"/>
  <c r="AC17" i="4"/>
  <c r="AK17" i="4"/>
  <c r="AU17" i="4"/>
  <c r="AG18" i="4"/>
  <c r="AY18" i="4"/>
  <c r="AC19" i="4"/>
  <c r="AK19" i="4"/>
  <c r="AU19" i="4"/>
  <c r="AG20" i="4"/>
  <c r="AY20" i="4"/>
  <c r="AD3" i="4"/>
  <c r="AL3" i="4"/>
  <c r="AV3" i="4"/>
  <c r="AG4" i="4"/>
  <c r="AY4" i="4"/>
  <c r="AB5" i="4"/>
  <c r="AO5" i="4" s="1"/>
  <c r="AJ5" i="4"/>
  <c r="AT5" i="4"/>
  <c r="BB5" i="4"/>
  <c r="AE6" i="4"/>
  <c r="AW6" i="4"/>
  <c r="AG7" i="4"/>
  <c r="AY7" i="4"/>
  <c r="AI8" i="4"/>
  <c r="AS8" i="4"/>
  <c r="BA8" i="4"/>
  <c r="AC9" i="4"/>
  <c r="AK9" i="4"/>
  <c r="AU9" i="4"/>
  <c r="AE10" i="4"/>
  <c r="AW10" i="4"/>
  <c r="AG11" i="4"/>
  <c r="AY11" i="4"/>
  <c r="AC12" i="4"/>
  <c r="AK12" i="4"/>
  <c r="AU12" i="4"/>
  <c r="AG13" i="4"/>
  <c r="AY13" i="4"/>
  <c r="AB14" i="4"/>
  <c r="AO14" i="4" s="1"/>
  <c r="AJ14" i="4"/>
  <c r="AT14" i="4"/>
  <c r="BB14" i="4"/>
  <c r="AE15" i="4"/>
  <c r="AW15" i="4"/>
  <c r="AH16" i="4"/>
  <c r="AR16" i="4"/>
  <c r="BE16" i="4" s="1"/>
  <c r="AZ16" i="4"/>
  <c r="AD17" i="4"/>
  <c r="AL17" i="4"/>
  <c r="AV17" i="4"/>
  <c r="AH18" i="4"/>
  <c r="AR18" i="4"/>
  <c r="BE18" i="4" s="1"/>
  <c r="AZ18" i="4"/>
  <c r="AD19" i="4"/>
  <c r="AL19" i="4"/>
  <c r="AV19" i="4"/>
  <c r="AH20" i="4"/>
  <c r="AR20" i="4"/>
  <c r="BE20" i="4" s="1"/>
  <c r="AZ20" i="4"/>
  <c r="AE3" i="4"/>
  <c r="AW3" i="4"/>
  <c r="AH4" i="4"/>
  <c r="AR4" i="4"/>
  <c r="BE4" i="4" s="1"/>
  <c r="AZ4" i="4"/>
  <c r="AC5" i="4"/>
  <c r="AK5" i="4"/>
  <c r="AU5" i="4"/>
  <c r="AF6" i="4"/>
  <c r="AX6" i="4"/>
  <c r="AH7" i="4"/>
  <c r="AR7" i="4"/>
  <c r="BE7" i="4" s="1"/>
  <c r="AZ7" i="4"/>
  <c r="AB8" i="4"/>
  <c r="AO8" i="4" s="1"/>
  <c r="AJ8" i="4"/>
  <c r="AT8" i="4"/>
  <c r="BB8" i="4"/>
  <c r="AD9" i="4"/>
  <c r="AL9" i="4"/>
  <c r="AV9" i="4"/>
  <c r="AF10" i="4"/>
  <c r="AX10" i="4"/>
  <c r="AH11" i="4"/>
  <c r="AR11" i="4"/>
  <c r="BE11" i="4" s="1"/>
  <c r="AZ11" i="4"/>
  <c r="AD12" i="4"/>
  <c r="AL12" i="4"/>
  <c r="AV12" i="4"/>
  <c r="AH13" i="4"/>
  <c r="AR13" i="4"/>
  <c r="BE13" i="4" s="1"/>
  <c r="AZ13" i="4"/>
  <c r="AC14" i="4"/>
  <c r="AK14" i="4"/>
  <c r="AU14" i="4"/>
  <c r="AF15" i="4"/>
  <c r="AX15" i="4"/>
  <c r="AI16" i="4"/>
  <c r="AS16" i="4"/>
  <c r="BA16" i="4"/>
  <c r="AE17" i="4"/>
  <c r="AW17" i="4"/>
  <c r="AI18" i="4"/>
  <c r="AS18" i="4"/>
  <c r="BA18" i="4"/>
  <c r="AE19" i="4"/>
  <c r="AW19" i="4"/>
  <c r="AI20" i="4"/>
  <c r="AS20" i="4"/>
  <c r="BA20" i="4"/>
  <c r="AF3" i="4"/>
  <c r="AX3" i="4"/>
  <c r="AI4" i="4"/>
  <c r="AS4" i="4"/>
  <c r="BA4" i="4"/>
  <c r="AD5" i="4"/>
  <c r="AL5" i="4"/>
  <c r="AV5" i="4"/>
  <c r="AG6" i="4"/>
  <c r="AY6" i="4"/>
  <c r="AI7" i="4"/>
  <c r="AS7" i="4"/>
  <c r="BA7" i="4"/>
  <c r="AC8" i="4"/>
  <c r="AK8" i="4"/>
  <c r="AU8" i="4"/>
  <c r="AE9" i="4"/>
  <c r="AW9" i="4"/>
  <c r="AG10" i="4"/>
  <c r="AY10" i="4"/>
  <c r="AI11" i="4"/>
  <c r="AS11" i="4"/>
  <c r="BA11" i="4"/>
  <c r="AE12" i="4"/>
  <c r="AW12" i="4"/>
  <c r="AI13" i="4"/>
  <c r="AS13" i="4"/>
  <c r="BA13" i="4"/>
  <c r="AD14" i="4"/>
  <c r="AL14" i="4"/>
  <c r="AV14" i="4"/>
  <c r="AG15" i="4"/>
  <c r="AY15" i="4"/>
  <c r="AB16" i="4"/>
  <c r="AO16" i="4" s="1"/>
  <c r="AJ16" i="4"/>
  <c r="AT16" i="4"/>
  <c r="BB16" i="4"/>
  <c r="AF17" i="4"/>
  <c r="AX17" i="4"/>
  <c r="AB18" i="4"/>
  <c r="AO18" i="4" s="1"/>
  <c r="AJ18" i="4"/>
  <c r="AT18" i="4"/>
  <c r="BB18" i="4"/>
  <c r="AF19" i="4"/>
  <c r="AX19" i="4"/>
  <c r="AB20" i="4"/>
  <c r="AO20" i="4" s="1"/>
  <c r="AJ20" i="4"/>
  <c r="AT20" i="4"/>
  <c r="BB20" i="4"/>
  <c r="AG3" i="4"/>
  <c r="AY3" i="4"/>
  <c r="AB4" i="4"/>
  <c r="AO4" i="4" s="1"/>
  <c r="AJ4" i="4"/>
  <c r="AT4" i="4"/>
  <c r="BB4" i="4"/>
  <c r="AE5" i="4"/>
  <c r="AW5" i="4"/>
  <c r="AH6" i="4"/>
  <c r="AR6" i="4"/>
  <c r="BE6" i="4" s="1"/>
  <c r="AZ6" i="4"/>
  <c r="AB7" i="4"/>
  <c r="AO7" i="4" s="1"/>
  <c r="AJ7" i="4"/>
  <c r="AT7" i="4"/>
  <c r="BB7" i="4"/>
  <c r="AD8" i="4"/>
  <c r="AL8" i="4"/>
  <c r="AV8" i="4"/>
  <c r="AF9" i="4"/>
  <c r="AX9" i="4"/>
  <c r="AH10" i="4"/>
  <c r="AR10" i="4"/>
  <c r="BE10" i="4" s="1"/>
  <c r="AZ10" i="4"/>
  <c r="AB11" i="4"/>
  <c r="AO11" i="4" s="1"/>
  <c r="AJ11" i="4"/>
  <c r="AT11" i="4"/>
  <c r="BB11" i="4"/>
  <c r="AF12" i="4"/>
  <c r="AX12" i="4"/>
  <c r="AB13" i="4"/>
  <c r="AO13" i="4" s="1"/>
  <c r="AJ13" i="4"/>
  <c r="AT13" i="4"/>
  <c r="BB13" i="4"/>
  <c r="AE14" i="4"/>
  <c r="AW14" i="4"/>
  <c r="AH15" i="4"/>
  <c r="AR15" i="4"/>
  <c r="BE15" i="4" s="1"/>
  <c r="AZ15" i="4"/>
  <c r="AC16" i="4"/>
  <c r="AK16" i="4"/>
  <c r="AU16" i="4"/>
  <c r="AG17" i="4"/>
  <c r="AY17" i="4"/>
  <c r="AC18" i="4"/>
  <c r="AK18" i="4"/>
  <c r="AU18" i="4"/>
  <c r="AG19" i="4"/>
  <c r="AY19" i="4"/>
  <c r="AC20" i="4"/>
  <c r="AK20" i="4"/>
  <c r="AU20" i="4"/>
  <c r="AH3" i="4"/>
  <c r="AR3" i="4"/>
  <c r="AZ3" i="4"/>
  <c r="AC4" i="4"/>
  <c r="AK4" i="4"/>
  <c r="AU4" i="4"/>
  <c r="AF5" i="4"/>
  <c r="AX5" i="4"/>
  <c r="AI6" i="4"/>
  <c r="AS6" i="4"/>
  <c r="BA6" i="4"/>
  <c r="AC7" i="4"/>
  <c r="AK7" i="4"/>
  <c r="AU7" i="4"/>
  <c r="AE8" i="4"/>
  <c r="AW8" i="4"/>
  <c r="AG9" i="4"/>
  <c r="AY9" i="4"/>
  <c r="AI10" i="4"/>
  <c r="AS10" i="4"/>
  <c r="BA10" i="4"/>
  <c r="AC11" i="4"/>
  <c r="AK11" i="4"/>
  <c r="AU11" i="4"/>
  <c r="AG12" i="4"/>
  <c r="AY12" i="4"/>
  <c r="AC13" i="4"/>
  <c r="AK13" i="4"/>
  <c r="AU13" i="4"/>
  <c r="AF14" i="4"/>
  <c r="AX14" i="4"/>
  <c r="AI15" i="4"/>
  <c r="AS15" i="4"/>
  <c r="BA15" i="4"/>
  <c r="AD16" i="4"/>
  <c r="AL16" i="4"/>
  <c r="AV16" i="4"/>
  <c r="AH17" i="4"/>
  <c r="AR17" i="4"/>
  <c r="BE17" i="4" s="1"/>
  <c r="AZ17" i="4"/>
  <c r="AD18" i="4"/>
  <c r="AL18" i="4"/>
  <c r="AV18" i="4"/>
  <c r="AH19" i="4"/>
  <c r="AR19" i="4"/>
  <c r="BE19" i="4" s="1"/>
  <c r="AZ19" i="4"/>
  <c r="AD20" i="4"/>
  <c r="AL20" i="4"/>
  <c r="AV20" i="4"/>
  <c r="AI3" i="4"/>
  <c r="AS3" i="4"/>
  <c r="BA3" i="4"/>
  <c r="AD4" i="4"/>
  <c r="AL4" i="4"/>
  <c r="AV4" i="4"/>
  <c r="AG5" i="4"/>
  <c r="AY5" i="4"/>
  <c r="AB6" i="4"/>
  <c r="AO6" i="4" s="1"/>
  <c r="AJ6" i="4"/>
  <c r="AT6" i="4"/>
  <c r="BB6" i="4"/>
  <c r="AD7" i="4"/>
  <c r="AL7" i="4"/>
  <c r="AV7" i="4"/>
  <c r="AF8" i="4"/>
  <c r="AX8" i="4"/>
  <c r="AH9" i="4"/>
  <c r="AR9" i="4"/>
  <c r="BE9" i="4" s="1"/>
  <c r="AZ9" i="4"/>
  <c r="AB10" i="4"/>
  <c r="AO10" i="4" s="1"/>
  <c r="AJ10" i="4"/>
  <c r="AT10" i="4"/>
  <c r="BB10" i="4"/>
  <c r="AD11" i="4"/>
  <c r="AL11" i="4"/>
  <c r="AV11" i="4"/>
  <c r="AH12" i="4"/>
  <c r="AR12" i="4"/>
  <c r="BE12" i="4" s="1"/>
  <c r="AZ12" i="4"/>
  <c r="AD13" i="4"/>
  <c r="AL13" i="4"/>
  <c r="AV13" i="4"/>
  <c r="AG14" i="4"/>
  <c r="AY14" i="4"/>
  <c r="AB15" i="4"/>
  <c r="AO15" i="4" s="1"/>
  <c r="AJ15" i="4"/>
  <c r="AT15" i="4"/>
  <c r="BB15" i="4"/>
  <c r="AE16" i="4"/>
  <c r="AW16" i="4"/>
  <c r="AI17" i="4"/>
  <c r="AS17" i="4"/>
  <c r="BA17" i="4"/>
  <c r="AE18" i="4"/>
  <c r="AW18" i="4"/>
  <c r="AI19" i="4"/>
  <c r="AS19" i="4"/>
  <c r="BA19" i="4"/>
  <c r="AE20" i="4"/>
  <c r="AW20" i="4"/>
  <c r="AB3" i="4"/>
  <c r="AJ3" i="4"/>
  <c r="AT3" i="4"/>
  <c r="BB3" i="4"/>
  <c r="AE4" i="4"/>
  <c r="AW4" i="4"/>
  <c r="AH5" i="4"/>
  <c r="AR5" i="4"/>
  <c r="BE5" i="4" s="1"/>
  <c r="AZ5" i="4"/>
  <c r="AC6" i="4"/>
  <c r="AK6" i="4"/>
  <c r="AU6" i="4"/>
  <c r="AE7" i="4"/>
  <c r="AW7" i="4"/>
  <c r="AG8" i="4"/>
  <c r="AY8" i="4"/>
  <c r="AI9" i="4"/>
  <c r="AS9" i="4"/>
  <c r="BA9" i="4"/>
  <c r="AC10" i="4"/>
  <c r="AK10" i="4"/>
  <c r="AU10" i="4"/>
  <c r="AE11" i="4"/>
  <c r="AW11" i="4"/>
  <c r="AI12" i="4"/>
  <c r="AS12" i="4"/>
  <c r="BA12" i="4"/>
  <c r="AE13" i="4"/>
  <c r="AW13" i="4"/>
  <c r="AH14" i="4"/>
  <c r="AR14" i="4"/>
  <c r="BE14" i="4" s="1"/>
  <c r="AZ14" i="4"/>
  <c r="AC15" i="4"/>
  <c r="AK15" i="4"/>
  <c r="AU15" i="4"/>
  <c r="AF16" i="4"/>
  <c r="AX16" i="4"/>
  <c r="AB17" i="4"/>
  <c r="AO17" i="4" s="1"/>
  <c r="AJ17" i="4"/>
  <c r="AT17" i="4"/>
  <c r="BB17" i="4"/>
  <c r="AF18" i="4"/>
  <c r="AX18" i="4"/>
  <c r="AB19" i="4"/>
  <c r="AO19" i="4" s="1"/>
  <c r="AJ19" i="4"/>
  <c r="AT19" i="4"/>
  <c r="BB19" i="4"/>
  <c r="AF20" i="4"/>
  <c r="AE3" i="3"/>
  <c r="AW3" i="3"/>
  <c r="AH4" i="3"/>
  <c r="AR4" i="3"/>
  <c r="BE4" i="3" s="1"/>
  <c r="AZ4" i="3"/>
  <c r="AC5" i="3"/>
  <c r="AK5" i="3"/>
  <c r="AU5" i="3"/>
  <c r="AF6" i="3"/>
  <c r="AX6" i="3"/>
  <c r="AH7" i="3"/>
  <c r="AR7" i="3"/>
  <c r="BE7" i="3" s="1"/>
  <c r="AZ7" i="3"/>
  <c r="AB8" i="3"/>
  <c r="AO8" i="3" s="1"/>
  <c r="AJ8" i="3"/>
  <c r="AT8" i="3"/>
  <c r="BB8" i="3"/>
  <c r="AD9" i="3"/>
  <c r="AL9" i="3"/>
  <c r="AV9" i="3"/>
  <c r="AF10" i="3"/>
  <c r="AX10" i="3"/>
  <c r="AB11" i="3"/>
  <c r="AO11" i="3" s="1"/>
  <c r="AJ11" i="3"/>
  <c r="AT11" i="3"/>
  <c r="BB11" i="3"/>
  <c r="AF12" i="3"/>
  <c r="AX12" i="3"/>
  <c r="AB13" i="3"/>
  <c r="AO13" i="3" s="1"/>
  <c r="AJ13" i="3"/>
  <c r="AT13" i="3"/>
  <c r="BB13" i="3"/>
  <c r="AF14" i="3"/>
  <c r="AX14" i="3"/>
  <c r="AB15" i="3"/>
  <c r="AO15" i="3" s="1"/>
  <c r="AJ15" i="3"/>
  <c r="AT15" i="3"/>
  <c r="BB15" i="3"/>
  <c r="AF16" i="3"/>
  <c r="AX16" i="3"/>
  <c r="AB17" i="3"/>
  <c r="AO17" i="3" s="1"/>
  <c r="AJ17" i="3"/>
  <c r="AT17" i="3"/>
  <c r="BB17" i="3"/>
  <c r="AF18" i="3"/>
  <c r="AX18" i="3"/>
  <c r="AB19" i="3"/>
  <c r="AO19" i="3" s="1"/>
  <c r="AJ19" i="3"/>
  <c r="AT19" i="3"/>
  <c r="BB19" i="3"/>
  <c r="AF20" i="3"/>
  <c r="AX20" i="3"/>
  <c r="AF3" i="3"/>
  <c r="AX3" i="3"/>
  <c r="AI4" i="3"/>
  <c r="AS4" i="3"/>
  <c r="BA4" i="3"/>
  <c r="AD5" i="3"/>
  <c r="AL5" i="3"/>
  <c r="AV5" i="3"/>
  <c r="AG6" i="3"/>
  <c r="AY6" i="3"/>
  <c r="AI7" i="3"/>
  <c r="AS7" i="3"/>
  <c r="BA7" i="3"/>
  <c r="AC8" i="3"/>
  <c r="AK8" i="3"/>
  <c r="AU8" i="3"/>
  <c r="AE9" i="3"/>
  <c r="AW9" i="3"/>
  <c r="AG10" i="3"/>
  <c r="AY10" i="3"/>
  <c r="AC11" i="3"/>
  <c r="AK11" i="3"/>
  <c r="AU11" i="3"/>
  <c r="AG12" i="3"/>
  <c r="AY12" i="3"/>
  <c r="AC13" i="3"/>
  <c r="AK13" i="3"/>
  <c r="AU13" i="3"/>
  <c r="AG14" i="3"/>
  <c r="AY14" i="3"/>
  <c r="AC15" i="3"/>
  <c r="AK15" i="3"/>
  <c r="AU15" i="3"/>
  <c r="AG16" i="3"/>
  <c r="AY16" i="3"/>
  <c r="AC17" i="3"/>
  <c r="AK17" i="3"/>
  <c r="AU17" i="3"/>
  <c r="AG18" i="3"/>
  <c r="AY18" i="3"/>
  <c r="AC19" i="3"/>
  <c r="AK19" i="3"/>
  <c r="AU19" i="3"/>
  <c r="AG20" i="3"/>
  <c r="AY20" i="3"/>
  <c r="AG3" i="3"/>
  <c r="AY3" i="3"/>
  <c r="AB4" i="3"/>
  <c r="AO4" i="3" s="1"/>
  <c r="AJ4" i="3"/>
  <c r="AT4" i="3"/>
  <c r="BB4" i="3"/>
  <c r="AE5" i="3"/>
  <c r="AW5" i="3"/>
  <c r="AH6" i="3"/>
  <c r="AR6" i="3"/>
  <c r="BE6" i="3" s="1"/>
  <c r="AZ6" i="3"/>
  <c r="AB7" i="3"/>
  <c r="AO7" i="3" s="1"/>
  <c r="AJ7" i="3"/>
  <c r="AT7" i="3"/>
  <c r="BB7" i="3"/>
  <c r="AD8" i="3"/>
  <c r="AL8" i="3"/>
  <c r="AV8" i="3"/>
  <c r="AF9" i="3"/>
  <c r="AX9" i="3"/>
  <c r="AH10" i="3"/>
  <c r="AR10" i="3"/>
  <c r="BE10" i="3" s="1"/>
  <c r="AZ10" i="3"/>
  <c r="AD11" i="3"/>
  <c r="AL11" i="3"/>
  <c r="AV11" i="3"/>
  <c r="AH12" i="3"/>
  <c r="AR12" i="3"/>
  <c r="BE12" i="3" s="1"/>
  <c r="AZ12" i="3"/>
  <c r="AD13" i="3"/>
  <c r="AL13" i="3"/>
  <c r="AV13" i="3"/>
  <c r="AH14" i="3"/>
  <c r="AR14" i="3"/>
  <c r="BE14" i="3" s="1"/>
  <c r="AZ14" i="3"/>
  <c r="AD15" i="3"/>
  <c r="AL15" i="3"/>
  <c r="AV15" i="3"/>
  <c r="AH16" i="3"/>
  <c r="AR16" i="3"/>
  <c r="BE16" i="3" s="1"/>
  <c r="AZ16" i="3"/>
  <c r="AD17" i="3"/>
  <c r="AL17" i="3"/>
  <c r="AV17" i="3"/>
  <c r="AH18" i="3"/>
  <c r="AR18" i="3"/>
  <c r="BE18" i="3" s="1"/>
  <c r="AZ18" i="3"/>
  <c r="AD19" i="3"/>
  <c r="AL19" i="3"/>
  <c r="AV19" i="3"/>
  <c r="AH20" i="3"/>
  <c r="AR20" i="3"/>
  <c r="BE20" i="3" s="1"/>
  <c r="AZ20" i="3"/>
  <c r="AH3" i="3"/>
  <c r="AR3" i="3"/>
  <c r="AZ3" i="3"/>
  <c r="AC4" i="3"/>
  <c r="AK4" i="3"/>
  <c r="AU4" i="3"/>
  <c r="AF5" i="3"/>
  <c r="AX5" i="3"/>
  <c r="AI6" i="3"/>
  <c r="AS6" i="3"/>
  <c r="BA6" i="3"/>
  <c r="AC7" i="3"/>
  <c r="AK7" i="3"/>
  <c r="AU7" i="3"/>
  <c r="AE8" i="3"/>
  <c r="AW8" i="3"/>
  <c r="AG9" i="3"/>
  <c r="AY9" i="3"/>
  <c r="AI10" i="3"/>
  <c r="AS10" i="3"/>
  <c r="BA10" i="3"/>
  <c r="AE11" i="3"/>
  <c r="AW11" i="3"/>
  <c r="AI12" i="3"/>
  <c r="AS12" i="3"/>
  <c r="BA12" i="3"/>
  <c r="AE13" i="3"/>
  <c r="AW13" i="3"/>
  <c r="AI14" i="3"/>
  <c r="AS14" i="3"/>
  <c r="BA14" i="3"/>
  <c r="AE15" i="3"/>
  <c r="AW15" i="3"/>
  <c r="AI16" i="3"/>
  <c r="AS16" i="3"/>
  <c r="BA16" i="3"/>
  <c r="AE17" i="3"/>
  <c r="AW17" i="3"/>
  <c r="AI18" i="3"/>
  <c r="AS18" i="3"/>
  <c r="BA18" i="3"/>
  <c r="AE19" i="3"/>
  <c r="AW19" i="3"/>
  <c r="AI20" i="3"/>
  <c r="AS20" i="3"/>
  <c r="BA20" i="3"/>
  <c r="AI3" i="3"/>
  <c r="AS3" i="3"/>
  <c r="BA3" i="3"/>
  <c r="AD4" i="3"/>
  <c r="AL4" i="3"/>
  <c r="AV4" i="3"/>
  <c r="AG5" i="3"/>
  <c r="AY5" i="3"/>
  <c r="AB6" i="3"/>
  <c r="AO6" i="3" s="1"/>
  <c r="AJ6" i="3"/>
  <c r="AT6" i="3"/>
  <c r="BB6" i="3"/>
  <c r="AD7" i="3"/>
  <c r="AL7" i="3"/>
  <c r="AV7" i="3"/>
  <c r="AF8" i="3"/>
  <c r="AX8" i="3"/>
  <c r="AH9" i="3"/>
  <c r="AR9" i="3"/>
  <c r="BE9" i="3" s="1"/>
  <c r="AZ9" i="3"/>
  <c r="AB10" i="3"/>
  <c r="AO10" i="3" s="1"/>
  <c r="AJ10" i="3"/>
  <c r="AT10" i="3"/>
  <c r="BB10" i="3"/>
  <c r="AF11" i="3"/>
  <c r="AX11" i="3"/>
  <c r="AB12" i="3"/>
  <c r="AO12" i="3" s="1"/>
  <c r="AJ12" i="3"/>
  <c r="AT12" i="3"/>
  <c r="BB12" i="3"/>
  <c r="AF13" i="3"/>
  <c r="AX13" i="3"/>
  <c r="AB14" i="3"/>
  <c r="AO14" i="3" s="1"/>
  <c r="AJ14" i="3"/>
  <c r="AT14" i="3"/>
  <c r="BB14" i="3"/>
  <c r="AF15" i="3"/>
  <c r="AX15" i="3"/>
  <c r="AB16" i="3"/>
  <c r="AO16" i="3" s="1"/>
  <c r="AJ16" i="3"/>
  <c r="AT16" i="3"/>
  <c r="BB16" i="3"/>
  <c r="AF17" i="3"/>
  <c r="AX17" i="3"/>
  <c r="AB18" i="3"/>
  <c r="AO18" i="3" s="1"/>
  <c r="AJ18" i="3"/>
  <c r="AT18" i="3"/>
  <c r="BB18" i="3"/>
  <c r="AF19" i="3"/>
  <c r="AX19" i="3"/>
  <c r="AB20" i="3"/>
  <c r="AO20" i="3" s="1"/>
  <c r="AJ20" i="3"/>
  <c r="AT20" i="3"/>
  <c r="BB20" i="3"/>
  <c r="AB3" i="3"/>
  <c r="AJ3" i="3"/>
  <c r="AT3" i="3"/>
  <c r="BB3" i="3"/>
  <c r="AE4" i="3"/>
  <c r="AW4" i="3"/>
  <c r="AH5" i="3"/>
  <c r="AR5" i="3"/>
  <c r="BE5" i="3" s="1"/>
  <c r="AZ5" i="3"/>
  <c r="AC6" i="3"/>
  <c r="AK6" i="3"/>
  <c r="AU6" i="3"/>
  <c r="AE7" i="3"/>
  <c r="AW7" i="3"/>
  <c r="AG8" i="3"/>
  <c r="AY8" i="3"/>
  <c r="AI9" i="3"/>
  <c r="AS9" i="3"/>
  <c r="BA9" i="3"/>
  <c r="AC10" i="3"/>
  <c r="AK10" i="3"/>
  <c r="AU10" i="3"/>
  <c r="AG11" i="3"/>
  <c r="AY11" i="3"/>
  <c r="AC12" i="3"/>
  <c r="AK12" i="3"/>
  <c r="AU12" i="3"/>
  <c r="AG13" i="3"/>
  <c r="AY13" i="3"/>
  <c r="AC14" i="3"/>
  <c r="AK14" i="3"/>
  <c r="AU14" i="3"/>
  <c r="AG15" i="3"/>
  <c r="AY15" i="3"/>
  <c r="AC16" i="3"/>
  <c r="AK16" i="3"/>
  <c r="AU16" i="3"/>
  <c r="AG17" i="3"/>
  <c r="AY17" i="3"/>
  <c r="AC18" i="3"/>
  <c r="AK18" i="3"/>
  <c r="AU18" i="3"/>
  <c r="AG19" i="3"/>
  <c r="AY19" i="3"/>
  <c r="AC20" i="3"/>
  <c r="AK20" i="3"/>
  <c r="AU20" i="3"/>
  <c r="AC3" i="3"/>
  <c r="AK3" i="3"/>
  <c r="AU3" i="3"/>
  <c r="AF4" i="3"/>
  <c r="AX4" i="3"/>
  <c r="AI5" i="3"/>
  <c r="AS5" i="3"/>
  <c r="BA5" i="3"/>
  <c r="AD6" i="3"/>
  <c r="AL6" i="3"/>
  <c r="AV6" i="3"/>
  <c r="AF7" i="3"/>
  <c r="AX7" i="3"/>
  <c r="AH8" i="3"/>
  <c r="AR8" i="3"/>
  <c r="BE8" i="3" s="1"/>
  <c r="AZ8" i="3"/>
  <c r="AB9" i="3"/>
  <c r="AO9" i="3" s="1"/>
  <c r="AJ9" i="3"/>
  <c r="AT9" i="3"/>
  <c r="BB9" i="3"/>
  <c r="AD10" i="3"/>
  <c r="AL10" i="3"/>
  <c r="AV10" i="3"/>
  <c r="AH11" i="3"/>
  <c r="AR11" i="3"/>
  <c r="BE11" i="3" s="1"/>
  <c r="AZ11" i="3"/>
  <c r="AD12" i="3"/>
  <c r="AL12" i="3"/>
  <c r="AV12" i="3"/>
  <c r="AH13" i="3"/>
  <c r="AR13" i="3"/>
  <c r="BE13" i="3" s="1"/>
  <c r="AZ13" i="3"/>
  <c r="AD14" i="3"/>
  <c r="AL14" i="3"/>
  <c r="AV14" i="3"/>
  <c r="AH15" i="3"/>
  <c r="AR15" i="3"/>
  <c r="BE15" i="3" s="1"/>
  <c r="AZ15" i="3"/>
  <c r="AD16" i="3"/>
  <c r="AL16" i="3"/>
  <c r="AV16" i="3"/>
  <c r="AH17" i="3"/>
  <c r="AR17" i="3"/>
  <c r="BE17" i="3" s="1"/>
  <c r="AZ17" i="3"/>
  <c r="AD18" i="3"/>
  <c r="AL18" i="3"/>
  <c r="AV18" i="3"/>
  <c r="AH19" i="3"/>
  <c r="AR19" i="3"/>
  <c r="BE19" i="3" s="1"/>
  <c r="AZ19" i="3"/>
  <c r="AD20" i="3"/>
  <c r="AL20" i="3"/>
  <c r="AV20" i="3"/>
  <c r="AD3" i="3"/>
  <c r="AL3" i="3"/>
  <c r="AV3" i="3"/>
  <c r="AG4" i="3"/>
  <c r="AY4" i="3"/>
  <c r="AB5" i="3"/>
  <c r="AO5" i="3" s="1"/>
  <c r="AJ5" i="3"/>
  <c r="AT5" i="3"/>
  <c r="BB5" i="3"/>
  <c r="AE6" i="3"/>
  <c r="AW6" i="3"/>
  <c r="AG7" i="3"/>
  <c r="AY7" i="3"/>
  <c r="AI8" i="3"/>
  <c r="AS8" i="3"/>
  <c r="BA8" i="3"/>
  <c r="AC9" i="3"/>
  <c r="AK9" i="3"/>
  <c r="AU9" i="3"/>
  <c r="AE10" i="3"/>
  <c r="AW10" i="3"/>
  <c r="AI11" i="3"/>
  <c r="AS11" i="3"/>
  <c r="BA11" i="3"/>
  <c r="AE12" i="3"/>
  <c r="AW12" i="3"/>
  <c r="AI13" i="3"/>
  <c r="AS13" i="3"/>
  <c r="BA13" i="3"/>
  <c r="AE14" i="3"/>
  <c r="AW14" i="3"/>
  <c r="AI15" i="3"/>
  <c r="AS15" i="3"/>
  <c r="BA15" i="3"/>
  <c r="AE16" i="3"/>
  <c r="AW16" i="3"/>
  <c r="AI17" i="3"/>
  <c r="AS17" i="3"/>
  <c r="BA17" i="3"/>
  <c r="AE18" i="3"/>
  <c r="AW18" i="3"/>
  <c r="AI19" i="3"/>
  <c r="AS19" i="3"/>
  <c r="BA19" i="3"/>
  <c r="AE20" i="3"/>
  <c r="AK3" i="2"/>
  <c r="AX4" i="2"/>
  <c r="AI5" i="2"/>
  <c r="AD6" i="2"/>
  <c r="AF7" i="2"/>
  <c r="AJ9" i="2"/>
  <c r="AL3" i="2"/>
  <c r="AY4" i="2"/>
  <c r="AJ5" i="2"/>
  <c r="BB5" i="2"/>
  <c r="AG7" i="2"/>
  <c r="AK9" i="2"/>
  <c r="AE3" i="2"/>
  <c r="AW3" i="2"/>
  <c r="AH4" i="2"/>
  <c r="AR4" i="2"/>
  <c r="BE4" i="2" s="1"/>
  <c r="AZ4" i="2"/>
  <c r="AC5" i="2"/>
  <c r="AK5" i="2"/>
  <c r="AU5" i="2"/>
  <c r="AF6" i="2"/>
  <c r="AX6" i="2"/>
  <c r="AH7" i="2"/>
  <c r="AR7" i="2"/>
  <c r="BE7" i="2" s="1"/>
  <c r="AZ7" i="2"/>
  <c r="AB8" i="2"/>
  <c r="AO8" i="2" s="1"/>
  <c r="AJ8" i="2"/>
  <c r="AT8" i="2"/>
  <c r="BB8" i="2"/>
  <c r="AD9" i="2"/>
  <c r="AL9" i="2"/>
  <c r="AV9" i="2"/>
  <c r="AF10" i="2"/>
  <c r="AX10" i="2"/>
  <c r="AB11" i="2"/>
  <c r="AO11" i="2" s="1"/>
  <c r="AJ11" i="2"/>
  <c r="AT11" i="2"/>
  <c r="BB11" i="2"/>
  <c r="AF12" i="2"/>
  <c r="AX12" i="2"/>
  <c r="AB13" i="2"/>
  <c r="AO13" i="2" s="1"/>
  <c r="AJ13" i="2"/>
  <c r="AT13" i="2"/>
  <c r="BB13" i="2"/>
  <c r="AF14" i="2"/>
  <c r="AX14" i="2"/>
  <c r="AB15" i="2"/>
  <c r="AO15" i="2" s="1"/>
  <c r="AJ15" i="2"/>
  <c r="AT15" i="2"/>
  <c r="BB15" i="2"/>
  <c r="AF16" i="2"/>
  <c r="AX16" i="2"/>
  <c r="AB17" i="2"/>
  <c r="AO17" i="2" s="1"/>
  <c r="AJ17" i="2"/>
  <c r="AT17" i="2"/>
  <c r="BB17" i="2"/>
  <c r="AF18" i="2"/>
  <c r="AX18" i="2"/>
  <c r="AB19" i="2"/>
  <c r="AO19" i="2" s="1"/>
  <c r="AJ19" i="2"/>
  <c r="AT19" i="2"/>
  <c r="BB19" i="2"/>
  <c r="AF20" i="2"/>
  <c r="AX20" i="2"/>
  <c r="AF3" i="2"/>
  <c r="AX3" i="2"/>
  <c r="AI4" i="2"/>
  <c r="AS4" i="2"/>
  <c r="BA4" i="2"/>
  <c r="AD5" i="2"/>
  <c r="AL5" i="2"/>
  <c r="AV5" i="2"/>
  <c r="AG6" i="2"/>
  <c r="AY6" i="2"/>
  <c r="AI7" i="2"/>
  <c r="AS7" i="2"/>
  <c r="BA7" i="2"/>
  <c r="AC8" i="2"/>
  <c r="AK8" i="2"/>
  <c r="AU8" i="2"/>
  <c r="AE9" i="2"/>
  <c r="AW9" i="2"/>
  <c r="AG10" i="2"/>
  <c r="AY10" i="2"/>
  <c r="AC11" i="2"/>
  <c r="AK11" i="2"/>
  <c r="AU11" i="2"/>
  <c r="AG12" i="2"/>
  <c r="AY12" i="2"/>
  <c r="AC13" i="2"/>
  <c r="AK13" i="2"/>
  <c r="AU13" i="2"/>
  <c r="AG14" i="2"/>
  <c r="AY14" i="2"/>
  <c r="AC15" i="2"/>
  <c r="AK15" i="2"/>
  <c r="AU15" i="2"/>
  <c r="AG16" i="2"/>
  <c r="AY16" i="2"/>
  <c r="AC17" i="2"/>
  <c r="AK17" i="2"/>
  <c r="AU17" i="2"/>
  <c r="AG18" i="2"/>
  <c r="AY18" i="2"/>
  <c r="AC19" i="2"/>
  <c r="AK19" i="2"/>
  <c r="AU19" i="2"/>
  <c r="AG20" i="2"/>
  <c r="AY20" i="2"/>
  <c r="AJ4" i="2"/>
  <c r="AE5" i="2"/>
  <c r="AW5" i="2"/>
  <c r="AH6" i="2"/>
  <c r="AR6" i="2"/>
  <c r="BE6" i="2" s="1"/>
  <c r="AZ6" i="2"/>
  <c r="AJ7" i="2"/>
  <c r="AT7" i="2"/>
  <c r="AD8" i="2"/>
  <c r="AL8" i="2"/>
  <c r="AV8" i="2"/>
  <c r="AX9" i="2"/>
  <c r="AH10" i="2"/>
  <c r="AR10" i="2"/>
  <c r="BE10" i="2" s="1"/>
  <c r="AZ10" i="2"/>
  <c r="AD11" i="2"/>
  <c r="AL11" i="2"/>
  <c r="AV11" i="2"/>
  <c r="AH12" i="2"/>
  <c r="AR12" i="2"/>
  <c r="BE12" i="2" s="1"/>
  <c r="AZ12" i="2"/>
  <c r="AD13" i="2"/>
  <c r="AL13" i="2"/>
  <c r="AV13" i="2"/>
  <c r="AH14" i="2"/>
  <c r="AR14" i="2"/>
  <c r="BE14" i="2" s="1"/>
  <c r="AZ14" i="2"/>
  <c r="AD15" i="2"/>
  <c r="AL15" i="2"/>
  <c r="AV15" i="2"/>
  <c r="AH16" i="2"/>
  <c r="AR16" i="2"/>
  <c r="BE16" i="2" s="1"/>
  <c r="AZ16" i="2"/>
  <c r="AD17" i="2"/>
  <c r="AL17" i="2"/>
  <c r="AV17" i="2"/>
  <c r="AH18" i="2"/>
  <c r="AR18" i="2"/>
  <c r="BE18" i="2" s="1"/>
  <c r="AZ18" i="2"/>
  <c r="AD19" i="2"/>
  <c r="AL19" i="2"/>
  <c r="AV19" i="2"/>
  <c r="AH20" i="2"/>
  <c r="AR20" i="2"/>
  <c r="BE20" i="2" s="1"/>
  <c r="AZ20" i="2"/>
  <c r="AY3" i="2"/>
  <c r="BB4" i="2"/>
  <c r="BB7" i="2"/>
  <c r="AH3" i="2"/>
  <c r="AZ3" i="2"/>
  <c r="AK4" i="2"/>
  <c r="AS6" i="2"/>
  <c r="AC7" i="2"/>
  <c r="AK7" i="2"/>
  <c r="AE8" i="2"/>
  <c r="AW8" i="2"/>
  <c r="AG9" i="2"/>
  <c r="AY9" i="2"/>
  <c r="AI10" i="2"/>
  <c r="AS10" i="2"/>
  <c r="BA10" i="2"/>
  <c r="AE11" i="2"/>
  <c r="AW11" i="2"/>
  <c r="AI12" i="2"/>
  <c r="AS12" i="2"/>
  <c r="BA12" i="2"/>
  <c r="AE13" i="2"/>
  <c r="AW13" i="2"/>
  <c r="AI14" i="2"/>
  <c r="AS14" i="2"/>
  <c r="BA14" i="2"/>
  <c r="AE15" i="2"/>
  <c r="AW15" i="2"/>
  <c r="AI16" i="2"/>
  <c r="AS16" i="2"/>
  <c r="BA16" i="2"/>
  <c r="AE17" i="2"/>
  <c r="AW17" i="2"/>
  <c r="AI18" i="2"/>
  <c r="AS18" i="2"/>
  <c r="BA18" i="2"/>
  <c r="AE19" i="2"/>
  <c r="AW19" i="2"/>
  <c r="AI20" i="2"/>
  <c r="AS20" i="2"/>
  <c r="BA20" i="2"/>
  <c r="AG3" i="2"/>
  <c r="AB4" i="2"/>
  <c r="AO4" i="2" s="1"/>
  <c r="AT4" i="2"/>
  <c r="AB7" i="2"/>
  <c r="AO7" i="2" s="1"/>
  <c r="AF9" i="2"/>
  <c r="AR3" i="2"/>
  <c r="AC4" i="2"/>
  <c r="AU4" i="2"/>
  <c r="AF5" i="2"/>
  <c r="AX5" i="2"/>
  <c r="AI6" i="2"/>
  <c r="BA6" i="2"/>
  <c r="AU7" i="2"/>
  <c r="AI3" i="2"/>
  <c r="AS3" i="2"/>
  <c r="BA3" i="2"/>
  <c r="AD4" i="2"/>
  <c r="AL4" i="2"/>
  <c r="AV4" i="2"/>
  <c r="AG5" i="2"/>
  <c r="AY5" i="2"/>
  <c r="AB6" i="2"/>
  <c r="AO6" i="2" s="1"/>
  <c r="AJ6" i="2"/>
  <c r="AT6" i="2"/>
  <c r="BB6" i="2"/>
  <c r="AD7" i="2"/>
  <c r="AL7" i="2"/>
  <c r="AV7" i="2"/>
  <c r="AF8" i="2"/>
  <c r="AX8" i="2"/>
  <c r="AH9" i="2"/>
  <c r="AR9" i="2"/>
  <c r="BE9" i="2" s="1"/>
  <c r="AZ9" i="2"/>
  <c r="AB10" i="2"/>
  <c r="AO10" i="2" s="1"/>
  <c r="AJ10" i="2"/>
  <c r="AT10" i="2"/>
  <c r="BB10" i="2"/>
  <c r="AF11" i="2"/>
  <c r="AX11" i="2"/>
  <c r="AB12" i="2"/>
  <c r="AO12" i="2" s="1"/>
  <c r="AJ12" i="2"/>
  <c r="AT12" i="2"/>
  <c r="BB12" i="2"/>
  <c r="AF13" i="2"/>
  <c r="AX13" i="2"/>
  <c r="AB14" i="2"/>
  <c r="AO14" i="2" s="1"/>
  <c r="AJ14" i="2"/>
  <c r="AT14" i="2"/>
  <c r="BB14" i="2"/>
  <c r="AF15" i="2"/>
  <c r="AX15" i="2"/>
  <c r="AB16" i="2"/>
  <c r="AO16" i="2" s="1"/>
  <c r="AJ16" i="2"/>
  <c r="AT16" i="2"/>
  <c r="BB16" i="2"/>
  <c r="AF17" i="2"/>
  <c r="AX17" i="2"/>
  <c r="AB18" i="2"/>
  <c r="AO18" i="2" s="1"/>
  <c r="AJ18" i="2"/>
  <c r="AT18" i="2"/>
  <c r="BB18" i="2"/>
  <c r="AF19" i="2"/>
  <c r="AX19" i="2"/>
  <c r="AB20" i="2"/>
  <c r="AO20" i="2" s="1"/>
  <c r="AJ20" i="2"/>
  <c r="AT20" i="2"/>
  <c r="BB20" i="2"/>
  <c r="AB3" i="2"/>
  <c r="AJ3" i="2"/>
  <c r="AT3" i="2"/>
  <c r="BB3" i="2"/>
  <c r="AE4" i="2"/>
  <c r="AW4" i="2"/>
  <c r="AH5" i="2"/>
  <c r="AR5" i="2"/>
  <c r="BE5" i="2" s="1"/>
  <c r="AZ5" i="2"/>
  <c r="AC6" i="2"/>
  <c r="AK6" i="2"/>
  <c r="AU6" i="2"/>
  <c r="AE7" i="2"/>
  <c r="AW7" i="2"/>
  <c r="AG8" i="2"/>
  <c r="AY8" i="2"/>
  <c r="AI9" i="2"/>
  <c r="AS9" i="2"/>
  <c r="BA9" i="2"/>
  <c r="AC10" i="2"/>
  <c r="AK10" i="2"/>
  <c r="AU10" i="2"/>
  <c r="AG11" i="2"/>
  <c r="AY11" i="2"/>
  <c r="AC12" i="2"/>
  <c r="AK12" i="2"/>
  <c r="AU12" i="2"/>
  <c r="AG13" i="2"/>
  <c r="AY13" i="2"/>
  <c r="AC14" i="2"/>
  <c r="AK14" i="2"/>
  <c r="AU14" i="2"/>
  <c r="AG15" i="2"/>
  <c r="AY15" i="2"/>
  <c r="AC16" i="2"/>
  <c r="AK16" i="2"/>
  <c r="AU16" i="2"/>
  <c r="AG17" i="2"/>
  <c r="AY17" i="2"/>
  <c r="AC18" i="2"/>
  <c r="AK18" i="2"/>
  <c r="AU18" i="2"/>
  <c r="AG19" i="2"/>
  <c r="AY19" i="2"/>
  <c r="AC20" i="2"/>
  <c r="AK20" i="2"/>
  <c r="AU20" i="2"/>
  <c r="AU3" i="2"/>
  <c r="BA5" i="2"/>
  <c r="AL6" i="2"/>
  <c r="AV6" i="2"/>
  <c r="AX7" i="2"/>
  <c r="AH8" i="2"/>
  <c r="AR8" i="2"/>
  <c r="BE8" i="2" s="1"/>
  <c r="AZ8" i="2"/>
  <c r="AB9" i="2"/>
  <c r="AO9" i="2" s="1"/>
  <c r="AT9" i="2"/>
  <c r="BB9" i="2"/>
  <c r="AD10" i="2"/>
  <c r="AL10" i="2"/>
  <c r="AV10" i="2"/>
  <c r="AH11" i="2"/>
  <c r="AR11" i="2"/>
  <c r="BE11" i="2" s="1"/>
  <c r="AZ11" i="2"/>
  <c r="AD12" i="2"/>
  <c r="AL12" i="2"/>
  <c r="AV12" i="2"/>
  <c r="AH13" i="2"/>
  <c r="AR13" i="2"/>
  <c r="BE13" i="2" s="1"/>
  <c r="AZ13" i="2"/>
  <c r="AD14" i="2"/>
  <c r="AL14" i="2"/>
  <c r="AV14" i="2"/>
  <c r="AH15" i="2"/>
  <c r="AR15" i="2"/>
  <c r="BE15" i="2" s="1"/>
  <c r="AZ15" i="2"/>
  <c r="AD16" i="2"/>
  <c r="AL16" i="2"/>
  <c r="AV16" i="2"/>
  <c r="AH17" i="2"/>
  <c r="AR17" i="2"/>
  <c r="BE17" i="2" s="1"/>
  <c r="AZ17" i="2"/>
  <c r="AD18" i="2"/>
  <c r="AL18" i="2"/>
  <c r="AV18" i="2"/>
  <c r="AH19" i="2"/>
  <c r="AR19" i="2"/>
  <c r="BE19" i="2" s="1"/>
  <c r="AZ19" i="2"/>
  <c r="AD20" i="2"/>
  <c r="AL20" i="2"/>
  <c r="AV20" i="2"/>
  <c r="AC3" i="2"/>
  <c r="AF4" i="2"/>
  <c r="AS5" i="2"/>
  <c r="AD3" i="2"/>
  <c r="AV3" i="2"/>
  <c r="AG4" i="2"/>
  <c r="AB5" i="2"/>
  <c r="AO5" i="2" s="1"/>
  <c r="AT5" i="2"/>
  <c r="AE6" i="2"/>
  <c r="AW6" i="2"/>
  <c r="AY7" i="2"/>
  <c r="AI8" i="2"/>
  <c r="AS8" i="2"/>
  <c r="BA8" i="2"/>
  <c r="AC9" i="2"/>
  <c r="AU9" i="2"/>
  <c r="AE10" i="2"/>
  <c r="AW10" i="2"/>
  <c r="AI11" i="2"/>
  <c r="AS11" i="2"/>
  <c r="BA11" i="2"/>
  <c r="AE12" i="2"/>
  <c r="AW12" i="2"/>
  <c r="AI13" i="2"/>
  <c r="AS13" i="2"/>
  <c r="BA13" i="2"/>
  <c r="AE14" i="2"/>
  <c r="AW14" i="2"/>
  <c r="AI15" i="2"/>
  <c r="AS15" i="2"/>
  <c r="BA15" i="2"/>
  <c r="AE16" i="2"/>
  <c r="AW16" i="2"/>
  <c r="AI17" i="2"/>
  <c r="AS17" i="2"/>
  <c r="BA17" i="2"/>
  <c r="AE18" i="2"/>
  <c r="AW18" i="2"/>
  <c r="AI19" i="2"/>
  <c r="AS19" i="2"/>
  <c r="BA19" i="2"/>
  <c r="AE20" i="2"/>
  <c r="AB3" i="1"/>
  <c r="AS4" i="1"/>
  <c r="AR5" i="1"/>
  <c r="BE5" i="1" s="1"/>
  <c r="AW20" i="1"/>
  <c r="AE20" i="1"/>
  <c r="BA19" i="1"/>
  <c r="AS19" i="1"/>
  <c r="AI19" i="1"/>
  <c r="AW18" i="1"/>
  <c r="AE18" i="1"/>
  <c r="BA17" i="1"/>
  <c r="AS17" i="1"/>
  <c r="AI17" i="1"/>
  <c r="AW16" i="1"/>
  <c r="AE16" i="1"/>
  <c r="BA15" i="1"/>
  <c r="AS15" i="1"/>
  <c r="AI15" i="1"/>
  <c r="AE14" i="1"/>
  <c r="BA13" i="1"/>
  <c r="AI13" i="1"/>
  <c r="AW12" i="1"/>
  <c r="AE12" i="1"/>
  <c r="AI11" i="1"/>
  <c r="AW10" i="1"/>
  <c r="AE10" i="1"/>
  <c r="AU9" i="1"/>
  <c r="AC9" i="1"/>
  <c r="AS8" i="1"/>
  <c r="AE6" i="1"/>
  <c r="AT5" i="1"/>
  <c r="AB5" i="1"/>
  <c r="AO5" i="1" s="1"/>
  <c r="AL3" i="1"/>
  <c r="AH11" i="1"/>
  <c r="AJ9" i="1"/>
  <c r="AZ8" i="1"/>
  <c r="AL6" i="1"/>
  <c r="BA5" i="1"/>
  <c r="AV20" i="1"/>
  <c r="AL20" i="1"/>
  <c r="AD20" i="1"/>
  <c r="AZ19" i="1"/>
  <c r="AR19" i="1"/>
  <c r="BE19" i="1" s="1"/>
  <c r="AH19" i="1"/>
  <c r="AV18" i="1"/>
  <c r="AL18" i="1"/>
  <c r="AD18" i="1"/>
  <c r="AZ17" i="1"/>
  <c r="AR17" i="1"/>
  <c r="BE17" i="1" s="1"/>
  <c r="AH17" i="1"/>
  <c r="AV16" i="1"/>
  <c r="AL16" i="1"/>
  <c r="AD16" i="1"/>
  <c r="AZ15" i="1"/>
  <c r="AR15" i="1"/>
  <c r="BE15" i="1" s="1"/>
  <c r="AH15" i="1"/>
  <c r="AV14" i="1"/>
  <c r="AL14" i="1"/>
  <c r="AD14" i="1"/>
  <c r="AZ13" i="1"/>
  <c r="AR13" i="1"/>
  <c r="BE13" i="1" s="1"/>
  <c r="AH13" i="1"/>
  <c r="AV12" i="1"/>
  <c r="AL12" i="1"/>
  <c r="AD12" i="1"/>
  <c r="AZ11" i="1"/>
  <c r="AR11" i="1"/>
  <c r="BE11" i="1" s="1"/>
  <c r="AV10" i="1"/>
  <c r="AL10" i="1"/>
  <c r="BB9" i="1"/>
  <c r="AT9" i="1"/>
  <c r="AB9" i="1"/>
  <c r="AO9" i="1" s="1"/>
  <c r="AR8" i="1"/>
  <c r="BE8" i="1" s="1"/>
  <c r="AX7" i="1"/>
  <c r="AV6" i="1"/>
  <c r="AS5" i="1"/>
  <c r="AU20" i="1"/>
  <c r="AK20" i="1"/>
  <c r="AC20" i="1"/>
  <c r="AY19" i="1"/>
  <c r="AG19" i="1"/>
  <c r="AU18" i="1"/>
  <c r="AK18" i="1"/>
  <c r="AC18" i="1"/>
  <c r="AY17" i="1"/>
  <c r="AG17" i="1"/>
  <c r="AU16" i="1"/>
  <c r="AK16" i="1"/>
  <c r="AC16" i="1"/>
  <c r="AY15" i="1"/>
  <c r="AG15" i="1"/>
  <c r="AU14" i="1"/>
  <c r="AK14" i="1"/>
  <c r="AC14" i="1"/>
  <c r="AY13" i="1"/>
  <c r="AG13" i="1"/>
  <c r="AU12" i="1"/>
  <c r="AK12" i="1"/>
  <c r="AC12" i="1"/>
  <c r="AY11" i="1"/>
  <c r="AG11" i="1"/>
  <c r="AU10" i="1"/>
  <c r="AK10" i="1"/>
  <c r="AC10" i="1"/>
  <c r="BA9" i="1"/>
  <c r="AS9" i="1"/>
  <c r="AI9" i="1"/>
  <c r="AY8" i="1"/>
  <c r="AG8" i="1"/>
  <c r="AW7" i="1"/>
  <c r="AE7" i="1"/>
  <c r="BB20" i="1"/>
  <c r="AT20" i="1"/>
  <c r="AJ20" i="1"/>
  <c r="AB20" i="1"/>
  <c r="AO20" i="1" s="1"/>
  <c r="AX19" i="1"/>
  <c r="AF19" i="1"/>
  <c r="BB18" i="1"/>
  <c r="AT18" i="1"/>
  <c r="AJ18" i="1"/>
  <c r="AB18" i="1"/>
  <c r="AO18" i="1" s="1"/>
  <c r="AX17" i="1"/>
  <c r="AF17" i="1"/>
  <c r="BB16" i="1"/>
  <c r="AT16" i="1"/>
  <c r="AJ16" i="1"/>
  <c r="AB16" i="1"/>
  <c r="AO16" i="1" s="1"/>
  <c r="AX15" i="1"/>
  <c r="AF15" i="1"/>
  <c r="BB14" i="1"/>
  <c r="AT14" i="1"/>
  <c r="AJ14" i="1"/>
  <c r="AB14" i="1"/>
  <c r="AO14" i="1" s="1"/>
  <c r="AX13" i="1"/>
  <c r="AF13" i="1"/>
  <c r="BB12" i="1"/>
  <c r="AT12" i="1"/>
  <c r="AJ12" i="1"/>
  <c r="AB12" i="1"/>
  <c r="AO12" i="1" s="1"/>
  <c r="AX11" i="1"/>
  <c r="AF11" i="1"/>
  <c r="BB10" i="1"/>
  <c r="AT10" i="1"/>
  <c r="AJ10" i="1"/>
  <c r="AB10" i="1"/>
  <c r="AO10" i="1" s="1"/>
  <c r="AZ9" i="1"/>
  <c r="AR9" i="1"/>
  <c r="BE9" i="1" s="1"/>
  <c r="AH9" i="1"/>
  <c r="AX8" i="1"/>
  <c r="AF8" i="1"/>
  <c r="AV7" i="1"/>
  <c r="AL7" i="1"/>
  <c r="AD7" i="1"/>
  <c r="BB6" i="1"/>
  <c r="AT6" i="1"/>
  <c r="AJ6" i="1"/>
  <c r="AB6" i="1"/>
  <c r="AO6" i="1" s="1"/>
  <c r="AY5" i="1"/>
  <c r="AG5" i="1"/>
  <c r="AV4" i="1"/>
  <c r="AL4" i="1"/>
  <c r="AD4" i="1"/>
  <c r="BA3" i="1"/>
  <c r="AS3" i="1"/>
  <c r="AI3" i="1"/>
  <c r="BA14" i="1"/>
  <c r="AW13" i="1"/>
  <c r="AE13" i="1"/>
  <c r="AS12" i="1"/>
  <c r="AW11" i="1"/>
  <c r="AE11" i="1"/>
  <c r="AS10" i="1"/>
  <c r="AI10" i="1"/>
  <c r="AY9" i="1"/>
  <c r="AG9" i="1"/>
  <c r="AW8" i="1"/>
  <c r="AE8" i="1"/>
  <c r="AU7" i="1"/>
  <c r="AC7" i="1"/>
  <c r="AS6" i="1"/>
  <c r="AF5" i="1"/>
  <c r="AU4" i="1"/>
  <c r="AC4" i="1"/>
  <c r="AR3" i="1"/>
  <c r="AL11" i="1"/>
  <c r="AF9" i="1"/>
  <c r="AL8" i="1"/>
  <c r="AT7" i="1"/>
  <c r="AZ6" i="1"/>
  <c r="BA20" i="1"/>
  <c r="AS20" i="1"/>
  <c r="AI20" i="1"/>
  <c r="AW19" i="1"/>
  <c r="AE19" i="1"/>
  <c r="BA18" i="1"/>
  <c r="AS18" i="1"/>
  <c r="AI18" i="1"/>
  <c r="AW17" i="1"/>
  <c r="AE17" i="1"/>
  <c r="BA16" i="1"/>
  <c r="AS16" i="1"/>
  <c r="AI16" i="1"/>
  <c r="AW15" i="1"/>
  <c r="AE15" i="1"/>
  <c r="AS14" i="1"/>
  <c r="AI14" i="1"/>
  <c r="BA12" i="1"/>
  <c r="AI12" i="1"/>
  <c r="BA10" i="1"/>
  <c r="AK7" i="1"/>
  <c r="BA6" i="1"/>
  <c r="AI6" i="1"/>
  <c r="AX5" i="1"/>
  <c r="AK4" i="1"/>
  <c r="AZ3" i="1"/>
  <c r="AH3" i="1"/>
  <c r="AD11" i="1"/>
  <c r="AD8" i="1"/>
  <c r="AJ7" i="1"/>
  <c r="AR6" i="1"/>
  <c r="BE6" i="1" s="1"/>
  <c r="AW5" i="1"/>
  <c r="AZ20" i="1"/>
  <c r="AR20" i="1"/>
  <c r="BE20" i="1" s="1"/>
  <c r="AH20" i="1"/>
  <c r="AV19" i="1"/>
  <c r="AL19" i="1"/>
  <c r="AD19" i="1"/>
  <c r="AZ18" i="1"/>
  <c r="AR18" i="1"/>
  <c r="BE18" i="1" s="1"/>
  <c r="AH18" i="1"/>
  <c r="AV17" i="1"/>
  <c r="AL17" i="1"/>
  <c r="AD17" i="1"/>
  <c r="AZ16" i="1"/>
  <c r="AR16" i="1"/>
  <c r="BE16" i="1" s="1"/>
  <c r="AH16" i="1"/>
  <c r="AV15" i="1"/>
  <c r="AL15" i="1"/>
  <c r="AD15" i="1"/>
  <c r="AZ14" i="1"/>
  <c r="AR14" i="1"/>
  <c r="BE14" i="1" s="1"/>
  <c r="AH14" i="1"/>
  <c r="AV13" i="1"/>
  <c r="AL13" i="1"/>
  <c r="AD13" i="1"/>
  <c r="AZ12" i="1"/>
  <c r="AR12" i="1"/>
  <c r="BE12" i="1" s="1"/>
  <c r="AH12" i="1"/>
  <c r="AV11" i="1"/>
  <c r="AZ10" i="1"/>
  <c r="AR10" i="1"/>
  <c r="BE10" i="1" s="1"/>
  <c r="AH10" i="1"/>
  <c r="AX9" i="1"/>
  <c r="AV8" i="1"/>
  <c r="BB7" i="1"/>
  <c r="AB7" i="1"/>
  <c r="AO7" i="1" s="1"/>
  <c r="AH6" i="1"/>
  <c r="AY20" i="1"/>
  <c r="AG20" i="1"/>
  <c r="AU19" i="1"/>
  <c r="AK19" i="1"/>
  <c r="AC19" i="1"/>
  <c r="AY18" i="1"/>
  <c r="AG18" i="1"/>
  <c r="AU17" i="1"/>
  <c r="AK17" i="1"/>
  <c r="AC17" i="1"/>
  <c r="AY16" i="1"/>
  <c r="AG16" i="1"/>
  <c r="AU15" i="1"/>
  <c r="AK15" i="1"/>
  <c r="AC15" i="1"/>
  <c r="AY14" i="1"/>
  <c r="AG14" i="1"/>
  <c r="AU13" i="1"/>
  <c r="AK13" i="1"/>
  <c r="AC13" i="1"/>
  <c r="AY12" i="1"/>
  <c r="AG12" i="1"/>
  <c r="AU11" i="1"/>
  <c r="AK11" i="1"/>
  <c r="AC11" i="1"/>
  <c r="AY10" i="1"/>
  <c r="AG10" i="1"/>
  <c r="AW9" i="1"/>
  <c r="AE9" i="1"/>
  <c r="AU8" i="1"/>
  <c r="AK8" i="1"/>
  <c r="AC8" i="1"/>
  <c r="BA7" i="1"/>
  <c r="AS7" i="1"/>
  <c r="AI7" i="1"/>
  <c r="AY6" i="1"/>
  <c r="AX20" i="1"/>
  <c r="AF20" i="1"/>
  <c r="BB19" i="1"/>
  <c r="AT19" i="1"/>
  <c r="AJ19" i="1"/>
  <c r="AB19" i="1"/>
  <c r="AO19" i="1" s="1"/>
  <c r="AX18" i="1"/>
  <c r="AF18" i="1"/>
  <c r="BB17" i="1"/>
  <c r="AT17" i="1"/>
  <c r="AJ17" i="1"/>
  <c r="AB17" i="1"/>
  <c r="AO17" i="1" s="1"/>
  <c r="AX16" i="1"/>
  <c r="AF16" i="1"/>
  <c r="BB15" i="1"/>
  <c r="AT15" i="1"/>
  <c r="AJ15" i="1"/>
  <c r="AB15" i="1"/>
  <c r="AO15" i="1" s="1"/>
  <c r="AX14" i="1"/>
  <c r="AF14" i="1"/>
  <c r="BB13" i="1"/>
  <c r="AT13" i="1"/>
  <c r="AJ13" i="1"/>
  <c r="AB13" i="1"/>
  <c r="AO13" i="1" s="1"/>
  <c r="AX12" i="1"/>
  <c r="AF12" i="1"/>
  <c r="BB11" i="1"/>
  <c r="AT11" i="1"/>
  <c r="AJ11" i="1"/>
  <c r="AB11" i="1"/>
  <c r="AO11" i="1" s="1"/>
  <c r="AX10" i="1"/>
  <c r="AF10" i="1"/>
  <c r="AV9" i="1"/>
  <c r="AL9" i="1"/>
  <c r="AD9" i="1"/>
  <c r="BB8" i="1"/>
  <c r="AT8" i="1"/>
  <c r="AJ8" i="1"/>
  <c r="AB8" i="1"/>
  <c r="AO8" i="1" s="1"/>
  <c r="AZ7" i="1"/>
  <c r="AR7" i="1"/>
  <c r="BE7" i="1" s="1"/>
  <c r="AH7" i="1"/>
  <c r="AX6" i="1"/>
  <c r="AF6" i="1"/>
  <c r="AU5" i="1"/>
  <c r="AK5" i="1"/>
  <c r="AC5" i="1"/>
  <c r="AZ4" i="1"/>
  <c r="AR4" i="1"/>
  <c r="BE4" i="1" s="1"/>
  <c r="AH4" i="1"/>
  <c r="AW3" i="1"/>
  <c r="AE3" i="1"/>
  <c r="AW14" i="1"/>
  <c r="AS13" i="1"/>
  <c r="BA11" i="1"/>
  <c r="AS11" i="1"/>
  <c r="AK9" i="1"/>
  <c r="BA8" i="1"/>
  <c r="AI8" i="1"/>
  <c r="AY7" i="1"/>
  <c r="AG7" i="1"/>
  <c r="AW6" i="1"/>
  <c r="BB5" i="1"/>
  <c r="AJ5" i="1"/>
  <c r="AY4" i="1"/>
  <c r="AG4" i="1"/>
  <c r="AV3" i="1"/>
  <c r="AD3" i="1"/>
  <c r="AD10" i="1"/>
  <c r="AH8" i="1"/>
  <c r="AF7" i="1"/>
  <c r="AD6" i="1"/>
  <c r="AI5" i="1"/>
  <c r="AG3" i="1"/>
  <c r="AX3" i="1"/>
  <c r="AF4" i="1"/>
  <c r="AX4" i="1"/>
  <c r="AE5" i="1"/>
  <c r="BO160" i="12" l="1"/>
  <c r="BN160" i="12"/>
  <c r="BL160" i="12"/>
  <c r="BO145" i="12"/>
  <c r="BN145" i="12"/>
  <c r="BL145" i="12"/>
  <c r="BN143" i="12"/>
  <c r="BK133" i="12"/>
  <c r="BJ133" i="12"/>
  <c r="BK137" i="12"/>
  <c r="BJ137" i="12"/>
  <c r="BM159" i="12"/>
  <c r="BQ159" i="12"/>
  <c r="BP159" i="12"/>
  <c r="BO144" i="12"/>
  <c r="BN144" i="12"/>
  <c r="BL144" i="12"/>
  <c r="BP144" i="12"/>
  <c r="BM144" i="12"/>
  <c r="BQ144" i="12"/>
  <c r="BO146" i="12"/>
  <c r="BN146" i="12"/>
  <c r="BL146" i="12"/>
  <c r="BK125" i="12"/>
  <c r="BJ125" i="12"/>
  <c r="BK129" i="12"/>
  <c r="BJ129" i="12"/>
  <c r="BM143" i="12"/>
  <c r="BQ143" i="12"/>
  <c r="BP143" i="12"/>
  <c r="BQ145" i="12"/>
  <c r="BP145" i="12"/>
  <c r="BM145" i="12"/>
  <c r="BM146" i="12"/>
  <c r="BK134" i="12"/>
  <c r="BJ134" i="12"/>
  <c r="BJ138" i="12"/>
  <c r="BK138" i="12"/>
  <c r="BO153" i="12"/>
  <c r="BN153" i="12"/>
  <c r="BL153" i="12"/>
  <c r="BO154" i="12"/>
  <c r="BN154" i="12"/>
  <c r="BL154" i="12"/>
  <c r="BP146" i="12"/>
  <c r="BL151" i="12"/>
  <c r="BK126" i="12"/>
  <c r="BJ126" i="12"/>
  <c r="BJ130" i="12"/>
  <c r="BK130" i="12"/>
  <c r="BH130" i="12" s="1"/>
  <c r="BP152" i="12"/>
  <c r="BM152" i="12"/>
  <c r="BQ152" i="12"/>
  <c r="BQ153" i="12"/>
  <c r="BP153" i="12"/>
  <c r="BM153" i="12"/>
  <c r="BQ146" i="12"/>
  <c r="BN151" i="12"/>
  <c r="BK135" i="12"/>
  <c r="BH135" i="12" s="1"/>
  <c r="BJ135" i="12"/>
  <c r="BJ122" i="12"/>
  <c r="BH122" i="12"/>
  <c r="BK122" i="12"/>
  <c r="BO152" i="12"/>
  <c r="BN152" i="12"/>
  <c r="BL152" i="12"/>
  <c r="BO161" i="12"/>
  <c r="BN161" i="12"/>
  <c r="BL161" i="12"/>
  <c r="BQ161" i="12"/>
  <c r="BP161" i="12"/>
  <c r="BM161" i="12"/>
  <c r="BL159" i="12"/>
  <c r="BK127" i="12"/>
  <c r="BJ127" i="12"/>
  <c r="BK139" i="12"/>
  <c r="BJ139" i="12"/>
  <c r="BH139" i="12" s="1"/>
  <c r="BM151" i="12"/>
  <c r="BQ151" i="12"/>
  <c r="BP151" i="12"/>
  <c r="BP160" i="12"/>
  <c r="BM160" i="12"/>
  <c r="BQ160" i="12"/>
  <c r="BN159" i="12"/>
  <c r="BK132" i="12"/>
  <c r="BJ132" i="12"/>
  <c r="BH132" i="12" s="1"/>
  <c r="BK136" i="12"/>
  <c r="BJ136" i="12"/>
  <c r="BK131" i="12"/>
  <c r="BJ131" i="12"/>
  <c r="BL143" i="12"/>
  <c r="BO159" i="12"/>
  <c r="BK124" i="12"/>
  <c r="BJ124" i="12"/>
  <c r="BK128" i="12"/>
  <c r="BJ128" i="12"/>
  <c r="BK123" i="12"/>
  <c r="BJ123" i="12"/>
  <c r="BH123" i="12" s="1"/>
  <c r="BK1" i="5"/>
  <c r="BI1" i="5"/>
  <c r="CF3" i="5" s="1"/>
  <c r="BT1" i="5"/>
  <c r="BR1" i="5"/>
  <c r="CF4" i="5" s="1"/>
  <c r="AO3" i="4"/>
  <c r="AK1" i="4"/>
  <c r="AI1" i="4"/>
  <c r="BH2" i="4" s="1"/>
  <c r="AV1" i="4"/>
  <c r="AT1" i="4"/>
  <c r="BH3" i="4" s="1"/>
  <c r="BE3" i="4"/>
  <c r="AV1" i="3"/>
  <c r="AT1" i="3"/>
  <c r="BH3" i="3" s="1"/>
  <c r="BE3" i="3"/>
  <c r="AK1" i="3"/>
  <c r="AX1" i="3" s="1"/>
  <c r="BH4" i="3" s="1"/>
  <c r="AI1" i="3"/>
  <c r="BH2" i="3" s="1"/>
  <c r="AO3" i="3"/>
  <c r="AV1" i="2"/>
  <c r="AT1" i="2"/>
  <c r="BH3" i="2" s="1"/>
  <c r="BE3" i="2"/>
  <c r="AI1" i="2"/>
  <c r="BH2" i="2" s="1"/>
  <c r="AO3" i="2"/>
  <c r="AK1" i="2"/>
  <c r="AX1" i="2" s="1"/>
  <c r="BH4" i="2" s="1"/>
  <c r="BE3" i="1"/>
  <c r="AV1" i="1"/>
  <c r="AT1" i="1"/>
  <c r="BH3" i="1" s="1"/>
  <c r="AK1" i="1"/>
  <c r="AX1" i="1" s="1"/>
  <c r="BH4" i="1" s="1"/>
  <c r="AI1" i="1"/>
  <c r="BH2" i="1" s="1"/>
  <c r="AO3" i="1"/>
  <c r="BH133" i="12" l="1"/>
  <c r="BI133" i="12" s="1"/>
  <c r="BH129" i="12"/>
  <c r="BH137" i="12"/>
  <c r="BH127" i="12"/>
  <c r="BH138" i="12"/>
  <c r="BH124" i="12"/>
  <c r="BH136" i="12"/>
  <c r="BH126" i="12"/>
  <c r="BH131" i="12"/>
  <c r="BH134" i="12"/>
  <c r="BH128" i="12"/>
  <c r="BH125" i="12"/>
  <c r="BO127" i="12"/>
  <c r="BN127" i="12"/>
  <c r="BL127" i="12"/>
  <c r="BI127" i="12" s="1"/>
  <c r="BO135" i="12"/>
  <c r="BN135" i="12"/>
  <c r="BL135" i="12"/>
  <c r="BI135" i="12" s="1"/>
  <c r="BM125" i="12"/>
  <c r="BQ125" i="12"/>
  <c r="BP125" i="12"/>
  <c r="BQ123" i="12"/>
  <c r="BP123" i="12"/>
  <c r="BM123" i="12"/>
  <c r="BO130" i="12"/>
  <c r="BN130" i="12"/>
  <c r="BL130" i="12"/>
  <c r="BI130" i="12" s="1"/>
  <c r="BQ138" i="12"/>
  <c r="BP138" i="12"/>
  <c r="BM138" i="12"/>
  <c r="BL125" i="12"/>
  <c r="BI125" i="12" s="1"/>
  <c r="BO125" i="12"/>
  <c r="BN125" i="12"/>
  <c r="BO123" i="12"/>
  <c r="BN123" i="12"/>
  <c r="BL123" i="12"/>
  <c r="BI123" i="12" s="1"/>
  <c r="BQ132" i="12"/>
  <c r="BP132" i="12"/>
  <c r="BM132" i="12"/>
  <c r="BM133" i="12"/>
  <c r="BQ133" i="12"/>
  <c r="BP133" i="12"/>
  <c r="BP128" i="12"/>
  <c r="BM128" i="12"/>
  <c r="BQ128" i="12"/>
  <c r="BL132" i="12"/>
  <c r="BI132" i="12" s="1"/>
  <c r="BO132" i="12"/>
  <c r="BN132" i="12"/>
  <c r="BO122" i="12"/>
  <c r="BN122" i="12"/>
  <c r="BL122" i="12"/>
  <c r="BI122" i="12" s="1"/>
  <c r="BQ130" i="12"/>
  <c r="BP130" i="12"/>
  <c r="BM130" i="12"/>
  <c r="BM134" i="12"/>
  <c r="BQ134" i="12"/>
  <c r="BP134" i="12"/>
  <c r="BL133" i="12"/>
  <c r="BO133" i="12"/>
  <c r="BN133" i="12"/>
  <c r="BL124" i="12"/>
  <c r="BI124" i="12" s="1"/>
  <c r="BO124" i="12"/>
  <c r="BN124" i="12"/>
  <c r="BO128" i="12"/>
  <c r="BN128" i="12"/>
  <c r="BL128" i="12"/>
  <c r="BI128" i="12" s="1"/>
  <c r="BQ131" i="12"/>
  <c r="BP131" i="12"/>
  <c r="BM131" i="12"/>
  <c r="BQ139" i="12"/>
  <c r="BP139" i="12"/>
  <c r="BM139" i="12"/>
  <c r="BN134" i="12"/>
  <c r="BL134" i="12"/>
  <c r="BO134" i="12"/>
  <c r="BQ129" i="12"/>
  <c r="BP129" i="12"/>
  <c r="BM129" i="12"/>
  <c r="BO131" i="12"/>
  <c r="BN131" i="12"/>
  <c r="BL131" i="12"/>
  <c r="BI131" i="12" s="1"/>
  <c r="BO139" i="12"/>
  <c r="BN139" i="12"/>
  <c r="BL139" i="12"/>
  <c r="BI139" i="12" s="1"/>
  <c r="BQ122" i="12"/>
  <c r="BP122" i="12"/>
  <c r="BM122" i="12"/>
  <c r="BM126" i="12"/>
  <c r="BQ126" i="12"/>
  <c r="BP126" i="12"/>
  <c r="BO129" i="12"/>
  <c r="BN129" i="12"/>
  <c r="BL129" i="12"/>
  <c r="BI129" i="12" s="1"/>
  <c r="BP136" i="12"/>
  <c r="BM136" i="12"/>
  <c r="BQ136" i="12"/>
  <c r="BN126" i="12"/>
  <c r="BL126" i="12"/>
  <c r="BI126" i="12" s="1"/>
  <c r="BO126" i="12"/>
  <c r="BQ137" i="12"/>
  <c r="BP137" i="12"/>
  <c r="BM137" i="12"/>
  <c r="BQ124" i="12"/>
  <c r="BP124" i="12"/>
  <c r="BM124" i="12"/>
  <c r="BO136" i="12"/>
  <c r="BN136" i="12"/>
  <c r="BL136" i="12"/>
  <c r="BI136" i="12" s="1"/>
  <c r="BM127" i="12"/>
  <c r="BQ127" i="12"/>
  <c r="BP127" i="12"/>
  <c r="BM135" i="12"/>
  <c r="BQ135" i="12"/>
  <c r="BP135" i="12"/>
  <c r="BO138" i="12"/>
  <c r="BN138" i="12"/>
  <c r="BL138" i="12"/>
  <c r="BI138" i="12" s="1"/>
  <c r="BO137" i="12"/>
  <c r="BN137" i="12"/>
  <c r="BL137" i="12"/>
  <c r="BI137" i="12" s="1"/>
  <c r="BV1" i="5"/>
  <c r="CF5" i="5" s="1"/>
  <c r="CF7" i="5" s="1"/>
  <c r="AX1" i="4"/>
  <c r="BH4" i="4" s="1"/>
  <c r="BH15" i="4" s="1"/>
  <c r="BH13" i="4"/>
  <c r="BH14" i="4"/>
  <c r="BI7" i="3"/>
  <c r="BI8" i="3"/>
  <c r="BI9" i="3" s="1"/>
  <c r="BI6" i="3"/>
  <c r="BH7" i="3"/>
  <c r="BH8" i="3" s="1"/>
  <c r="BH6" i="3"/>
  <c r="BH9" i="3" s="1"/>
  <c r="BI7" i="2"/>
  <c r="BI8" i="2"/>
  <c r="BI9" i="2" s="1"/>
  <c r="BI6" i="2"/>
  <c r="BH7" i="2"/>
  <c r="BH8" i="2" s="1"/>
  <c r="BH6" i="2"/>
  <c r="BH9" i="2" s="1"/>
  <c r="BH7" i="1"/>
  <c r="BH8" i="1" s="1"/>
  <c r="BH6" i="1"/>
  <c r="BH9" i="1" s="1"/>
  <c r="BI7" i="1"/>
  <c r="BI8" i="1"/>
  <c r="BI9" i="1" s="1"/>
  <c r="BI6" i="1"/>
  <c r="BI134" i="12" l="1"/>
  <c r="CG10" i="5"/>
  <c r="CF8" i="5"/>
  <c r="CF9" i="5"/>
  <c r="CG9" i="5"/>
  <c r="CG7" i="5"/>
  <c r="CG8" i="5"/>
  <c r="CF10" i="5"/>
  <c r="BI7" i="4"/>
  <c r="BI6" i="4"/>
  <c r="BI10" i="4" s="1"/>
  <c r="BI8" i="4"/>
  <c r="BI9" i="4" s="1"/>
  <c r="BH7" i="4"/>
  <c r="BH8" i="4" s="1"/>
  <c r="BH6" i="4"/>
  <c r="BH9" i="4" l="1"/>
  <c r="BH10" i="4"/>
</calcChain>
</file>

<file path=xl/sharedStrings.xml><?xml version="1.0" encoding="utf-8"?>
<sst xmlns="http://schemas.openxmlformats.org/spreadsheetml/2006/main" count="418" uniqueCount="227">
  <si>
    <t>Sensitivität</t>
  </si>
  <si>
    <t>Superposition</t>
  </si>
  <si>
    <t>scl</t>
  </si>
  <si>
    <t>Cx</t>
  </si>
  <si>
    <t>Dx</t>
  </si>
  <si>
    <t>Cy</t>
  </si>
  <si>
    <t>Dy</t>
  </si>
  <si>
    <t>R</t>
  </si>
  <si>
    <t>Sensitivitäten</t>
  </si>
  <si>
    <t>x</t>
  </si>
  <si>
    <t>y</t>
  </si>
  <si>
    <t>Cz</t>
  </si>
  <si>
    <t>fac</t>
  </si>
  <si>
    <t>n1</t>
  </si>
  <si>
    <t>n2</t>
  </si>
  <si>
    <t>n3</t>
  </si>
  <si>
    <t>n4</t>
  </si>
  <si>
    <t>Moment</t>
  </si>
  <si>
    <t>Momente</t>
  </si>
  <si>
    <t>Querkraft</t>
  </si>
  <si>
    <t>Querkräfte</t>
  </si>
  <si>
    <t>Normalkraft</t>
  </si>
  <si>
    <t>Normalkräfte</t>
  </si>
  <si>
    <t>Systemgeometrie</t>
  </si>
  <si>
    <t>globale Verformung</t>
  </si>
  <si>
    <t>max Verf.</t>
  </si>
  <si>
    <t>max x</t>
  </si>
  <si>
    <t>max y</t>
  </si>
  <si>
    <t>Bounding Box</t>
  </si>
  <si>
    <r>
      <rPr>
        <b/>
        <sz val="10"/>
        <rFont val="Arial"/>
        <family val="2"/>
      </rPr>
      <t>y - Achse</t>
    </r>
    <r>
      <rPr>
        <sz val="10"/>
        <rFont val="Arial"/>
        <family val="2"/>
      </rPr>
      <t xml:space="preserve"> in 1/10 Schritten</t>
    </r>
  </si>
  <si>
    <r>
      <t xml:space="preserve">Datenreihe: </t>
    </r>
    <r>
      <rPr>
        <b/>
        <sz val="10"/>
        <rFont val="Arial"/>
        <family val="2"/>
      </rPr>
      <t>verformt</t>
    </r>
  </si>
  <si>
    <t>Geometrie</t>
  </si>
  <si>
    <t>Deformation</t>
  </si>
  <si>
    <t>Vorlesung</t>
  </si>
  <si>
    <t>Baufortschritt</t>
  </si>
  <si>
    <t>Standard</t>
  </si>
  <si>
    <t>Abmessungen</t>
  </si>
  <si>
    <t>BTW</t>
  </si>
  <si>
    <t>Xmin</t>
  </si>
  <si>
    <t>Xmax</t>
  </si>
  <si>
    <t>Vorspannung</t>
  </si>
  <si>
    <t>Zmin</t>
  </si>
  <si>
    <t>WinklerBettung</t>
  </si>
  <si>
    <t>Zmax</t>
  </si>
  <si>
    <t>Zuschnitt</t>
  </si>
  <si>
    <t>Rastereinteilung</t>
  </si>
  <si>
    <t>Dz</t>
  </si>
  <si>
    <t>Einstellungen</t>
  </si>
  <si>
    <t>Theorie</t>
  </si>
  <si>
    <t>Traglast</t>
  </si>
  <si>
    <t>ThIIO_Acc</t>
  </si>
  <si>
    <t>ThIIO_Maxit</t>
  </si>
  <si>
    <t>ThIIO_EW_Acc</t>
  </si>
  <si>
    <t>ThIIO_EW_Maxit</t>
  </si>
  <si>
    <t>Abbildung</t>
  </si>
  <si>
    <t>Ax</t>
  </si>
  <si>
    <t>Bx</t>
  </si>
  <si>
    <t>Az</t>
  </si>
  <si>
    <t>Bz</t>
  </si>
  <si>
    <t>Internes</t>
  </si>
  <si>
    <t>Lager</t>
  </si>
  <si>
    <t>dopp. Lager</t>
  </si>
  <si>
    <t>Lagerkräfte zeigen</t>
  </si>
  <si>
    <t>Lasten</t>
  </si>
  <si>
    <t>gestr. Faser</t>
  </si>
  <si>
    <t>Mpl zeigen</t>
  </si>
  <si>
    <t>IdForce</t>
  </si>
  <si>
    <t>StdKnoten</t>
  </si>
  <si>
    <t>StdElement</t>
  </si>
  <si>
    <t>DispSclFac</t>
  </si>
  <si>
    <t>Sensitivity</t>
  </si>
  <si>
    <t>Einflusslinie</t>
  </si>
  <si>
    <t>Projekt</t>
  </si>
  <si>
    <t>Hangar</t>
  </si>
  <si>
    <t>GraphTextScale</t>
  </si>
  <si>
    <t>BackgroundPicture</t>
  </si>
  <si>
    <t>GUI Input Device</t>
  </si>
  <si>
    <t>Maus</t>
  </si>
  <si>
    <t>GUI Fangradius</t>
  </si>
  <si>
    <t>Bildschirm B:H</t>
  </si>
  <si>
    <t>Rasterstärke</t>
  </si>
  <si>
    <t>Disp.Opt.RESULTANTS</t>
  </si>
  <si>
    <t>Temp. Input Type</t>
  </si>
  <si>
    <t>Last Ele Tab</t>
  </si>
  <si>
    <t>Last Nod Tab</t>
  </si>
  <si>
    <t>Lastschritt</t>
  </si>
  <si>
    <t>Verschiebung</t>
  </si>
  <si>
    <t>Lastfaktor</t>
  </si>
  <si>
    <t>FG</t>
  </si>
  <si>
    <t>Last-Verschiebungs-Diagramm</t>
  </si>
  <si>
    <t>minX</t>
  </si>
  <si>
    <t>minY</t>
  </si>
  <si>
    <t>maxX</t>
  </si>
  <si>
    <t>maxY</t>
  </si>
  <si>
    <t>deltaX</t>
  </si>
  <si>
    <t>deltaY</t>
  </si>
  <si>
    <t>maxN</t>
  </si>
  <si>
    <t>Skalierung</t>
  </si>
  <si>
    <t>Größe</t>
  </si>
  <si>
    <t>Verläufe</t>
  </si>
  <si>
    <t>Keine Sensitivität</t>
  </si>
  <si>
    <t>Element</t>
  </si>
  <si>
    <t>Antwort</t>
  </si>
  <si>
    <t>Parameter</t>
  </si>
  <si>
    <t>max. M</t>
  </si>
  <si>
    <t>Korrektur</t>
  </si>
  <si>
    <t>Ref.Größe</t>
  </si>
  <si>
    <t>relativ</t>
  </si>
  <si>
    <t>maxSens</t>
  </si>
  <si>
    <t>minSens</t>
  </si>
  <si>
    <t>Biegemomente</t>
  </si>
  <si>
    <t>Schnittkraftverläufe</t>
  </si>
  <si>
    <t>Länge</t>
  </si>
  <si>
    <t>maxM</t>
  </si>
  <si>
    <t>minM</t>
  </si>
  <si>
    <t>max. Q</t>
  </si>
  <si>
    <t>maxQ</t>
  </si>
  <si>
    <t>minQ</t>
  </si>
  <si>
    <t>max. N</t>
  </si>
  <si>
    <t>relatv</t>
  </si>
  <si>
    <t>minN</t>
  </si>
  <si>
    <t>konstante Linienlasten</t>
  </si>
  <si>
    <t>lineare Linienlasten</t>
  </si>
  <si>
    <t>Temperaturlasten</t>
  </si>
  <si>
    <t>Theorie II. Ordnung</t>
  </si>
  <si>
    <t>Tragwerkslasten</t>
  </si>
  <si>
    <t>elast. Bettung</t>
  </si>
  <si>
    <t>Fließgelenk</t>
  </si>
  <si>
    <t>Knotennummer</t>
  </si>
  <si>
    <t>Winkel</t>
  </si>
  <si>
    <t>Steifigkeiten</t>
  </si>
  <si>
    <t>lokal</t>
  </si>
  <si>
    <t>global</t>
  </si>
  <si>
    <t>Spannkraft</t>
  </si>
  <si>
    <t>Abstände am Rand</t>
  </si>
  <si>
    <t>Seilstich</t>
  </si>
  <si>
    <t>deltaT</t>
  </si>
  <si>
    <t>T const.</t>
  </si>
  <si>
    <t>alphaT</t>
  </si>
  <si>
    <t>Höhe</t>
  </si>
  <si>
    <t>Vorverkrümmung</t>
  </si>
  <si>
    <t>Schrägstellung</t>
  </si>
  <si>
    <t>Stablängs</t>
  </si>
  <si>
    <t>kraft</t>
  </si>
  <si>
    <t>ThIIIO</t>
  </si>
  <si>
    <t>ständig</t>
  </si>
  <si>
    <t>veränderlich</t>
  </si>
  <si>
    <t>Bettungsziffer</t>
  </si>
  <si>
    <t>plast. Moment</t>
  </si>
  <si>
    <t>gesplittet</t>
  </si>
  <si>
    <t>a</t>
  </si>
  <si>
    <t>b</t>
  </si>
  <si>
    <t>L</t>
  </si>
  <si>
    <t>alpha</t>
  </si>
  <si>
    <t>EI</t>
  </si>
  <si>
    <t>EA</t>
  </si>
  <si>
    <t>GAs</t>
  </si>
  <si>
    <t>GE</t>
  </si>
  <si>
    <t>qx</t>
  </si>
  <si>
    <t>qz</t>
  </si>
  <si>
    <t>qxi</t>
  </si>
  <si>
    <t>qxk</t>
  </si>
  <si>
    <t>qzi</t>
  </si>
  <si>
    <t>qzk</t>
  </si>
  <si>
    <t>P</t>
  </si>
  <si>
    <t>e1</t>
  </si>
  <si>
    <t>e2</t>
  </si>
  <si>
    <t>f</t>
  </si>
  <si>
    <t>Tu -To</t>
  </si>
  <si>
    <t>T ||</t>
  </si>
  <si>
    <t>αT</t>
  </si>
  <si>
    <t>h</t>
  </si>
  <si>
    <t>w0</t>
  </si>
  <si>
    <t>psi0</t>
  </si>
  <si>
    <t>S</t>
  </si>
  <si>
    <t>S geschätzt</t>
  </si>
  <si>
    <t>dx</t>
  </si>
  <si>
    <t>dy</t>
  </si>
  <si>
    <t>psi</t>
  </si>
  <si>
    <t>Eigengewicht</t>
  </si>
  <si>
    <t>Schnee</t>
  </si>
  <si>
    <t>Wind</t>
  </si>
  <si>
    <t>k</t>
  </si>
  <si>
    <t>Lastgurt</t>
  </si>
  <si>
    <t>Mpl</t>
  </si>
  <si>
    <t>Response</t>
  </si>
  <si>
    <t>ja/nein</t>
  </si>
  <si>
    <t>xa</t>
  </si>
  <si>
    <t>xb</t>
  </si>
  <si>
    <t>za</t>
  </si>
  <si>
    <t>zb</t>
  </si>
  <si>
    <t>sin</t>
  </si>
  <si>
    <t>cos</t>
  </si>
  <si>
    <t>Koordinaten</t>
  </si>
  <si>
    <t>Freiheitsgrad
Nummer</t>
  </si>
  <si>
    <t>Knotenlasten</t>
  </si>
  <si>
    <t>Auflagerkräfte</t>
  </si>
  <si>
    <t>Federhärte</t>
  </si>
  <si>
    <t>Federkräfte</t>
  </si>
  <si>
    <t>Knoten-
verdrehung</t>
  </si>
  <si>
    <t>plast.
Moment</t>
  </si>
  <si>
    <t>plast.
Verdrehung</t>
  </si>
  <si>
    <t>Versatz</t>
  </si>
  <si>
    <t>Vorverformung</t>
  </si>
  <si>
    <t>Knoten</t>
  </si>
  <si>
    <t>z</t>
  </si>
  <si>
    <t>u</t>
  </si>
  <si>
    <t>w</t>
  </si>
  <si>
    <t>phi</t>
  </si>
  <si>
    <t>Px</t>
  </si>
  <si>
    <t>Pz</t>
  </si>
  <si>
    <t>My</t>
  </si>
  <si>
    <t>A x</t>
  </si>
  <si>
    <t>k_u</t>
  </si>
  <si>
    <t>k_w</t>
  </si>
  <si>
    <t>k_phi</t>
  </si>
  <si>
    <t>θ</t>
  </si>
  <si>
    <t>j_pl</t>
  </si>
  <si>
    <t>x0</t>
  </si>
  <si>
    <t>z0</t>
  </si>
  <si>
    <t>u0</t>
  </si>
  <si>
    <t>j0</t>
  </si>
  <si>
    <t>Wert</t>
  </si>
  <si>
    <t>##</t>
  </si>
  <si>
    <t>c</t>
  </si>
  <si>
    <t>Verschiebungs-</t>
  </si>
  <si>
    <t>skalierung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</si>
</sst>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color theme="1" tint="4.9989318521683403E-2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12"/>
      <color rgb="FF969696"/>
      <name val="Arial"/>
      <family val="2"/>
    </font>
    <font>
      <sz val="12"/>
      <color theme="0" tint="-0.499984740745262"/>
      <name val="Arial"/>
      <family val="2"/>
    </font>
    <font>
      <sz val="11"/>
      <color theme="0" tint="-0.34998626667073579"/>
      <name val="Arial"/>
      <family val="2"/>
    </font>
    <font>
      <sz val="11"/>
      <color rgb="FF969696"/>
      <name val="Arial"/>
      <family val="2"/>
    </font>
    <font>
      <sz val="11"/>
      <color theme="0" tint="-0.499984740745262"/>
      <name val="Arial"/>
      <family val="2"/>
    </font>
    <font>
      <sz val="10"/>
      <color theme="0" tint="-0.34998626667073579"/>
      <name val="Arial"/>
      <family val="2"/>
    </font>
    <font>
      <sz val="10"/>
      <color rgb="FF969696"/>
      <name val="Arial"/>
      <family val="2"/>
    </font>
    <font>
      <sz val="10"/>
      <color theme="0" tint="-0.499984740745262"/>
      <name val="Arial"/>
      <family val="2"/>
    </font>
    <font>
      <sz val="10"/>
      <name val="Calibri"/>
      <family val="2"/>
    </font>
    <font>
      <sz val="10"/>
      <name val="Symbol"/>
      <family val="1"/>
      <charset val="2"/>
    </font>
    <font>
      <sz val="10"/>
      <color theme="2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3FFF96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DE9D9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ACB9CA"/>
        <bgColor rgb="FF000000"/>
      </patternFill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/>
      <diagonal/>
    </border>
    <border>
      <left style="thin">
        <color rgb="FF969696"/>
      </left>
      <right/>
      <top style="medium">
        <color rgb="FF969696"/>
      </top>
      <bottom/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thin">
        <color rgb="FF969696"/>
      </right>
      <top style="medium">
        <color rgb="FF969696"/>
      </top>
      <bottom/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  <border>
      <left/>
      <right style="thin">
        <color rgb="FF969696"/>
      </right>
      <top style="medium">
        <color theme="0" tint="-0.249977111117893"/>
      </top>
      <bottom style="thin">
        <color rgb="FF969696"/>
      </bottom>
      <diagonal/>
    </border>
    <border>
      <left style="thin">
        <color rgb="FF969696"/>
      </left>
      <right style="medium">
        <color theme="0" tint="-0.249977111117893"/>
      </right>
      <top style="medium">
        <color theme="0" tint="-0.249977111117893"/>
      </top>
      <bottom style="thin">
        <color rgb="FF969696"/>
      </bottom>
      <diagonal/>
    </border>
    <border>
      <left style="medium">
        <color theme="0" tint="-0.249977111117893"/>
      </left>
      <right style="thin">
        <color rgb="FF969696"/>
      </right>
      <top style="medium">
        <color theme="0" tint="-0.249977111117893"/>
      </top>
      <bottom style="thin">
        <color rgb="FF969696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rgb="FF969696"/>
      </bottom>
      <diagonal/>
    </border>
    <border>
      <left style="medium">
        <color theme="0" tint="-0.249977111117893"/>
      </left>
      <right style="thin">
        <color theme="0" tint="-0.34998626667073579"/>
      </right>
      <top style="medium">
        <color theme="0" tint="-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medium">
        <color theme="0" tint="-0.249977111117893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theme="0" tint="-0.249977111117893"/>
      </top>
      <bottom style="thin">
        <color rgb="FF969696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9">
    <xf numFmtId="0" fontId="0" fillId="0" borderId="0" xfId="0"/>
    <xf numFmtId="0" fontId="1" fillId="0" borderId="0" xfId="1"/>
    <xf numFmtId="0" fontId="1" fillId="0" borderId="0" xfId="1" applyFont="1"/>
    <xf numFmtId="0" fontId="1" fillId="2" borderId="0" xfId="1" applyFill="1"/>
    <xf numFmtId="0" fontId="1" fillId="0" borderId="1" xfId="1" applyFont="1" applyBorder="1"/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1" fillId="0" borderId="5" xfId="1" applyFont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1" xfId="1" applyBorder="1"/>
    <xf numFmtId="0" fontId="1" fillId="0" borderId="9" xfId="1" applyBorder="1"/>
    <xf numFmtId="0" fontId="1" fillId="0" borderId="10" xfId="1" applyBorder="1"/>
    <xf numFmtId="0" fontId="1" fillId="0" borderId="10" xfId="1" applyFill="1" applyBorder="1"/>
    <xf numFmtId="0" fontId="1" fillId="0" borderId="7" xfId="1" applyFill="1" applyBorder="1"/>
    <xf numFmtId="0" fontId="1" fillId="0" borderId="8" xfId="1" applyFill="1" applyBorder="1"/>
    <xf numFmtId="0" fontId="1" fillId="0" borderId="11" xfId="1" applyFont="1" applyFill="1" applyBorder="1"/>
    <xf numFmtId="0" fontId="1" fillId="0" borderId="12" xfId="1" applyFill="1" applyBorder="1"/>
    <xf numFmtId="0" fontId="1" fillId="0" borderId="13" xfId="1" applyBorder="1"/>
    <xf numFmtId="0" fontId="1" fillId="0" borderId="14" xfId="1" applyBorder="1"/>
    <xf numFmtId="0" fontId="1" fillId="0" borderId="11" xfId="1" applyBorder="1"/>
    <xf numFmtId="0" fontId="1" fillId="0" borderId="12" xfId="1" applyBorder="1"/>
    <xf numFmtId="0" fontId="1" fillId="0" borderId="15" xfId="1" applyBorder="1"/>
    <xf numFmtId="0" fontId="1" fillId="0" borderId="16" xfId="1" applyBorder="1"/>
    <xf numFmtId="0" fontId="1" fillId="0" borderId="13" xfId="1" applyFont="1" applyBorder="1"/>
    <xf numFmtId="0" fontId="1" fillId="0" borderId="17" xfId="1" applyBorder="1"/>
    <xf numFmtId="0" fontId="1" fillId="0" borderId="18" xfId="1" applyBorder="1"/>
    <xf numFmtId="0" fontId="1" fillId="0" borderId="19" xfId="1" applyBorder="1"/>
    <xf numFmtId="0" fontId="1" fillId="0" borderId="20" xfId="1" applyFont="1" applyBorder="1"/>
    <xf numFmtId="0" fontId="1" fillId="0" borderId="21" xfId="1" applyBorder="1"/>
    <xf numFmtId="0" fontId="1" fillId="0" borderId="22" xfId="1" applyBorder="1"/>
    <xf numFmtId="0" fontId="1" fillId="0" borderId="23" xfId="1" applyBorder="1"/>
    <xf numFmtId="0" fontId="1" fillId="0" borderId="20" xfId="1" applyBorder="1"/>
    <xf numFmtId="0" fontId="1" fillId="0" borderId="24" xfId="1" applyBorder="1"/>
    <xf numFmtId="0" fontId="1" fillId="0" borderId="25" xfId="1" applyBorder="1"/>
    <xf numFmtId="0" fontId="1" fillId="0" borderId="22" xfId="1" applyFont="1" applyBorder="1"/>
    <xf numFmtId="0" fontId="1" fillId="0" borderId="26" xfId="1" applyFont="1" applyBorder="1"/>
    <xf numFmtId="0" fontId="1" fillId="0" borderId="27" xfId="1" applyBorder="1"/>
    <xf numFmtId="0" fontId="1" fillId="0" borderId="28" xfId="1" applyBorder="1"/>
    <xf numFmtId="0" fontId="1" fillId="0" borderId="29" xfId="1" applyBorder="1"/>
    <xf numFmtId="0" fontId="1" fillId="0" borderId="30" xfId="1" applyBorder="1"/>
    <xf numFmtId="0" fontId="1" fillId="0" borderId="31" xfId="1" applyBorder="1"/>
    <xf numFmtId="0" fontId="1" fillId="0" borderId="32" xfId="1" applyBorder="1"/>
    <xf numFmtId="0" fontId="1" fillId="0" borderId="33" xfId="1" applyBorder="1"/>
    <xf numFmtId="0" fontId="1" fillId="0" borderId="23" xfId="1" applyFill="1" applyBorder="1"/>
    <xf numFmtId="0" fontId="1" fillId="0" borderId="24" xfId="1" applyFill="1" applyBorder="1"/>
    <xf numFmtId="0" fontId="1" fillId="0" borderId="34" xfId="1" applyFill="1" applyBorder="1"/>
    <xf numFmtId="0" fontId="1" fillId="0" borderId="26" xfId="1" applyBorder="1"/>
    <xf numFmtId="0" fontId="1" fillId="0" borderId="35" xfId="1" applyFill="1" applyBorder="1"/>
    <xf numFmtId="0" fontId="1" fillId="0" borderId="36" xfId="1" applyBorder="1"/>
    <xf numFmtId="0" fontId="1" fillId="0" borderId="28" xfId="1" applyFont="1" applyBorder="1"/>
    <xf numFmtId="0" fontId="1" fillId="0" borderId="0" xfId="1" applyBorder="1"/>
    <xf numFmtId="0" fontId="1" fillId="0" borderId="0" xfId="1" applyFill="1" applyBorder="1"/>
    <xf numFmtId="0" fontId="1" fillId="2" borderId="0" xfId="1" applyFill="1" applyBorder="1"/>
    <xf numFmtId="0" fontId="1" fillId="0" borderId="0" xfId="1" applyFont="1" applyFill="1" applyBorder="1"/>
    <xf numFmtId="0" fontId="1" fillId="0" borderId="37" xfId="1" applyBorder="1"/>
    <xf numFmtId="0" fontId="1" fillId="0" borderId="38" xfId="1" applyFont="1" applyBorder="1"/>
    <xf numFmtId="0" fontId="1" fillId="0" borderId="39" xfId="1" applyFont="1" applyBorder="1"/>
    <xf numFmtId="0" fontId="1" fillId="0" borderId="6" xfId="1" applyFill="1" applyBorder="1"/>
    <xf numFmtId="0" fontId="1" fillId="0" borderId="19" xfId="1" applyFont="1" applyBorder="1"/>
    <xf numFmtId="0" fontId="1" fillId="0" borderId="0" xfId="1" applyFont="1" applyFill="1" applyBorder="1" applyAlignment="1">
      <alignment horizontal="right"/>
    </xf>
    <xf numFmtId="0" fontId="2" fillId="0" borderId="0" xfId="1" applyFont="1" applyAlignment="1">
      <alignment horizontal="center"/>
    </xf>
    <xf numFmtId="0" fontId="1" fillId="3" borderId="0" xfId="1" applyFill="1"/>
    <xf numFmtId="0" fontId="1" fillId="4" borderId="40" xfId="1" applyFont="1" applyFill="1" applyBorder="1" applyAlignment="1">
      <alignment horizontal="center"/>
    </xf>
    <xf numFmtId="0" fontId="1" fillId="4" borderId="6" xfId="1" applyFill="1" applyBorder="1"/>
    <xf numFmtId="0" fontId="1" fillId="4" borderId="7" xfId="1" applyFill="1" applyBorder="1"/>
    <xf numFmtId="0" fontId="1" fillId="4" borderId="8" xfId="1" applyFill="1" applyBorder="1"/>
    <xf numFmtId="0" fontId="1" fillId="0" borderId="41" xfId="1" applyBorder="1"/>
    <xf numFmtId="0" fontId="1" fillId="0" borderId="40" xfId="1" applyFont="1" applyBorder="1"/>
    <xf numFmtId="0" fontId="1" fillId="0" borderId="1" xfId="1" applyFill="1" applyBorder="1"/>
    <xf numFmtId="0" fontId="1" fillId="0" borderId="9" xfId="1" applyFill="1" applyBorder="1"/>
    <xf numFmtId="0" fontId="1" fillId="0" borderId="2" xfId="1" applyFill="1" applyBorder="1"/>
    <xf numFmtId="0" fontId="1" fillId="5" borderId="14" xfId="1" applyFill="1" applyBorder="1" applyAlignment="1">
      <alignment horizontal="center"/>
    </xf>
    <xf numFmtId="0" fontId="1" fillId="0" borderId="11" xfId="1" applyFill="1" applyBorder="1"/>
    <xf numFmtId="0" fontId="1" fillId="0" borderId="13" xfId="1" applyFill="1" applyBorder="1"/>
    <xf numFmtId="0" fontId="1" fillId="5" borderId="23" xfId="1" applyFill="1" applyBorder="1" applyAlignment="1">
      <alignment horizontal="center"/>
    </xf>
    <xf numFmtId="0" fontId="1" fillId="0" borderId="20" xfId="1" applyFill="1" applyBorder="1"/>
    <xf numFmtId="0" fontId="1" fillId="0" borderId="21" xfId="1" applyFill="1" applyBorder="1"/>
    <xf numFmtId="0" fontId="1" fillId="0" borderId="22" xfId="1" applyFill="1" applyBorder="1"/>
    <xf numFmtId="0" fontId="1" fillId="5" borderId="29" xfId="1" applyFill="1" applyBorder="1" applyAlignment="1">
      <alignment horizontal="center"/>
    </xf>
    <xf numFmtId="0" fontId="1" fillId="0" borderId="30" xfId="1" applyFill="1" applyBorder="1"/>
    <xf numFmtId="0" fontId="1" fillId="0" borderId="31" xfId="1" applyFill="1" applyBorder="1"/>
    <xf numFmtId="0" fontId="1" fillId="0" borderId="32" xfId="1" applyFill="1" applyBorder="1"/>
    <xf numFmtId="0" fontId="1" fillId="5" borderId="34" xfId="1" applyFill="1" applyBorder="1" applyAlignment="1">
      <alignment horizontal="center"/>
    </xf>
    <xf numFmtId="0" fontId="1" fillId="0" borderId="26" xfId="1" applyFill="1" applyBorder="1"/>
    <xf numFmtId="0" fontId="1" fillId="0" borderId="27" xfId="1" applyFill="1" applyBorder="1"/>
    <xf numFmtId="0" fontId="1" fillId="0" borderId="28" xfId="1" applyFill="1" applyBorder="1"/>
    <xf numFmtId="0" fontId="3" fillId="0" borderId="0" xfId="1" applyFont="1"/>
    <xf numFmtId="0" fontId="1" fillId="6" borderId="0" xfId="1" applyFill="1"/>
    <xf numFmtId="0" fontId="1" fillId="0" borderId="21" xfId="1" applyFont="1" applyBorder="1"/>
    <xf numFmtId="0" fontId="1" fillId="0" borderId="6" xfId="1" applyFont="1" applyBorder="1"/>
    <xf numFmtId="0" fontId="1" fillId="0" borderId="10" xfId="1" applyFont="1" applyBorder="1"/>
    <xf numFmtId="0" fontId="1" fillId="0" borderId="0" xfId="1" applyAlignment="1">
      <alignment horizontal="center"/>
    </xf>
    <xf numFmtId="0" fontId="1" fillId="7" borderId="39" xfId="1" applyFill="1" applyBorder="1" applyAlignment="1">
      <alignment horizontal="center"/>
    </xf>
    <xf numFmtId="0" fontId="1" fillId="7" borderId="42" xfId="1" applyFill="1" applyBorder="1" applyAlignment="1">
      <alignment horizontal="center"/>
    </xf>
    <xf numFmtId="0" fontId="1" fillId="7" borderId="43" xfId="1" applyFill="1" applyBorder="1" applyAlignment="1">
      <alignment horizontal="center"/>
    </xf>
    <xf numFmtId="0" fontId="4" fillId="0" borderId="0" xfId="1" applyFont="1"/>
    <xf numFmtId="0" fontId="1" fillId="7" borderId="44" xfId="1" applyFont="1" applyFill="1" applyBorder="1" applyAlignment="1">
      <alignment horizontal="center"/>
    </xf>
    <xf numFmtId="0" fontId="1" fillId="7" borderId="42" xfId="1" applyFont="1" applyFill="1" applyBorder="1" applyAlignment="1">
      <alignment horizontal="center"/>
    </xf>
    <xf numFmtId="0" fontId="1" fillId="7" borderId="43" xfId="1" applyFont="1" applyFill="1" applyBorder="1" applyAlignment="1">
      <alignment horizontal="center"/>
    </xf>
    <xf numFmtId="0" fontId="1" fillId="7" borderId="45" xfId="1" applyFill="1" applyBorder="1"/>
    <xf numFmtId="0" fontId="1" fillId="0" borderId="38" xfId="1" applyBorder="1"/>
    <xf numFmtId="0" fontId="1" fillId="0" borderId="46" xfId="1" applyFill="1" applyBorder="1" applyAlignment="1">
      <alignment horizontal="center"/>
    </xf>
    <xf numFmtId="0" fontId="1" fillId="7" borderId="11" xfId="1" applyFont="1" applyFill="1" applyBorder="1"/>
    <xf numFmtId="0" fontId="1" fillId="7" borderId="12" xfId="1" applyFill="1" applyBorder="1"/>
    <xf numFmtId="0" fontId="1" fillId="7" borderId="13" xfId="1" applyFill="1" applyBorder="1"/>
    <xf numFmtId="0" fontId="1" fillId="7" borderId="0" xfId="1" applyFill="1" applyBorder="1"/>
    <xf numFmtId="0" fontId="1" fillId="0" borderId="0" xfId="1" applyFill="1" applyBorder="1" applyAlignment="1">
      <alignment horizontal="center"/>
    </xf>
    <xf numFmtId="0" fontId="1" fillId="7" borderId="20" xfId="1" applyFont="1" applyFill="1" applyBorder="1"/>
    <xf numFmtId="0" fontId="1" fillId="7" borderId="21" xfId="1" applyFill="1" applyBorder="1"/>
    <xf numFmtId="0" fontId="1" fillId="7" borderId="22" xfId="1" applyFill="1" applyBorder="1"/>
    <xf numFmtId="0" fontId="1" fillId="7" borderId="4" xfId="1" applyFill="1" applyBorder="1"/>
    <xf numFmtId="0" fontId="1" fillId="7" borderId="26" xfId="1" applyFont="1" applyFill="1" applyBorder="1"/>
    <xf numFmtId="0" fontId="1" fillId="7" borderId="27" xfId="1" applyFill="1" applyBorder="1"/>
    <xf numFmtId="0" fontId="1" fillId="7" borderId="28" xfId="1" applyFill="1" applyBorder="1"/>
    <xf numFmtId="0" fontId="1" fillId="7" borderId="47" xfId="1" applyFill="1" applyBorder="1"/>
    <xf numFmtId="0" fontId="1" fillId="6" borderId="0" xfId="1" applyFill="1" applyBorder="1"/>
    <xf numFmtId="0" fontId="1" fillId="0" borderId="20" xfId="1" applyFont="1" applyFill="1" applyBorder="1"/>
    <xf numFmtId="0" fontId="1" fillId="0" borderId="21" xfId="1" applyFont="1" applyFill="1" applyBorder="1"/>
    <xf numFmtId="0" fontId="1" fillId="0" borderId="34" xfId="1" applyBorder="1"/>
    <xf numFmtId="0" fontId="1" fillId="8" borderId="0" xfId="1" applyFill="1" applyBorder="1"/>
    <xf numFmtId="0" fontId="1" fillId="0" borderId="0" xfId="1" applyFill="1" applyBorder="1" applyAlignment="1">
      <alignment horizontal="right"/>
    </xf>
    <xf numFmtId="0" fontId="6" fillId="0" borderId="0" xfId="1" applyFont="1" applyBorder="1"/>
    <xf numFmtId="0" fontId="7" fillId="0" borderId="0" xfId="1" applyFont="1" applyBorder="1"/>
    <xf numFmtId="0" fontId="1" fillId="0" borderId="10" xfId="1" applyFont="1" applyBorder="1" applyAlignment="1">
      <alignment horizontal="right"/>
    </xf>
    <xf numFmtId="0" fontId="7" fillId="0" borderId="0" xfId="1" applyFont="1"/>
    <xf numFmtId="0" fontId="1" fillId="0" borderId="0" xfId="1" applyBorder="1" applyAlignment="1">
      <alignment vertical="center"/>
    </xf>
    <xf numFmtId="0" fontId="1" fillId="9" borderId="40" xfId="1" applyFont="1" applyFill="1" applyBorder="1" applyAlignment="1">
      <alignment vertical="center"/>
    </xf>
    <xf numFmtId="0" fontId="1" fillId="10" borderId="16" xfId="1" applyFill="1" applyBorder="1" applyAlignment="1">
      <alignment horizontal="center" vertical="center"/>
    </xf>
    <xf numFmtId="0" fontId="1" fillId="10" borderId="12" xfId="1" applyFill="1" applyBorder="1" applyAlignment="1">
      <alignment horizontal="center" vertical="center"/>
    </xf>
    <xf numFmtId="0" fontId="1" fillId="10" borderId="48" xfId="1" applyFill="1" applyBorder="1" applyAlignment="1">
      <alignment horizontal="center" vertical="center"/>
    </xf>
    <xf numFmtId="0" fontId="1" fillId="9" borderId="38" xfId="1" applyFill="1" applyBorder="1" applyAlignment="1">
      <alignment horizontal="center" vertical="center"/>
    </xf>
    <xf numFmtId="0" fontId="1" fillId="11" borderId="43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49" xfId="1" applyFont="1" applyBorder="1" applyAlignment="1">
      <alignment horizontal="right"/>
    </xf>
    <xf numFmtId="0" fontId="1" fillId="0" borderId="50" xfId="1" applyFont="1" applyBorder="1"/>
    <xf numFmtId="0" fontId="1" fillId="9" borderId="23" xfId="1" applyFill="1" applyBorder="1"/>
    <xf numFmtId="0" fontId="1" fillId="10" borderId="16" xfId="1" applyFill="1" applyBorder="1" applyAlignment="1">
      <alignment horizontal="center"/>
    </xf>
    <xf numFmtId="0" fontId="1" fillId="10" borderId="12" xfId="1" applyFill="1" applyBorder="1" applyAlignment="1">
      <alignment horizontal="center"/>
    </xf>
    <xf numFmtId="0" fontId="1" fillId="10" borderId="48" xfId="1" applyFill="1" applyBorder="1" applyAlignment="1">
      <alignment horizontal="center"/>
    </xf>
    <xf numFmtId="0" fontId="1" fillId="9" borderId="14" xfId="1" applyFill="1" applyBorder="1" applyAlignment="1">
      <alignment horizontal="center"/>
    </xf>
    <xf numFmtId="0" fontId="1" fillId="11" borderId="51" xfId="1" applyFill="1" applyBorder="1" applyAlignment="1">
      <alignment horizontal="center"/>
    </xf>
    <xf numFmtId="0" fontId="1" fillId="0" borderId="52" xfId="1" applyFont="1" applyBorder="1" applyAlignment="1">
      <alignment horizontal="right"/>
    </xf>
    <xf numFmtId="0" fontId="1" fillId="0" borderId="53" xfId="1" applyFont="1" applyBorder="1"/>
    <xf numFmtId="0" fontId="1" fillId="10" borderId="25" xfId="1" applyFill="1" applyBorder="1" applyAlignment="1">
      <alignment horizontal="center"/>
    </xf>
    <xf numFmtId="0" fontId="1" fillId="10" borderId="21" xfId="1" applyFill="1" applyBorder="1" applyAlignment="1">
      <alignment horizontal="center"/>
    </xf>
    <xf numFmtId="0" fontId="1" fillId="10" borderId="54" xfId="1" applyFill="1" applyBorder="1" applyAlignment="1">
      <alignment horizontal="center"/>
    </xf>
    <xf numFmtId="0" fontId="1" fillId="9" borderId="23" xfId="1" applyFill="1" applyBorder="1" applyAlignment="1">
      <alignment horizontal="center"/>
    </xf>
    <xf numFmtId="0" fontId="1" fillId="11" borderId="55" xfId="1" applyFill="1" applyBorder="1" applyAlignment="1">
      <alignment horizontal="center"/>
    </xf>
    <xf numFmtId="0" fontId="1" fillId="0" borderId="52" xfId="1" applyFont="1" applyBorder="1"/>
    <xf numFmtId="0" fontId="1" fillId="0" borderId="56" xfId="1" applyFont="1" applyBorder="1"/>
    <xf numFmtId="0" fontId="1" fillId="0" borderId="57" xfId="1" applyFont="1" applyBorder="1"/>
    <xf numFmtId="0" fontId="1" fillId="10" borderId="11" xfId="1" applyFill="1" applyBorder="1" applyAlignment="1">
      <alignment horizontal="center"/>
    </xf>
    <xf numFmtId="0" fontId="1" fillId="10" borderId="13" xfId="1" applyFill="1" applyBorder="1"/>
    <xf numFmtId="0" fontId="1" fillId="10" borderId="26" xfId="1" applyFill="1" applyBorder="1" applyAlignment="1">
      <alignment horizontal="center"/>
    </xf>
    <xf numFmtId="0" fontId="1" fillId="10" borderId="28" xfId="1" applyFill="1" applyBorder="1"/>
    <xf numFmtId="0" fontId="1" fillId="9" borderId="34" xfId="1" applyFill="1" applyBorder="1"/>
    <xf numFmtId="0" fontId="1" fillId="10" borderId="36" xfId="1" applyFill="1" applyBorder="1" applyAlignment="1">
      <alignment horizontal="center"/>
    </xf>
    <xf numFmtId="0" fontId="1" fillId="10" borderId="27" xfId="1" applyFill="1" applyBorder="1" applyAlignment="1">
      <alignment horizontal="center"/>
    </xf>
    <xf numFmtId="0" fontId="1" fillId="10" borderId="58" xfId="1" applyFill="1" applyBorder="1" applyAlignment="1">
      <alignment horizontal="center"/>
    </xf>
    <xf numFmtId="0" fontId="1" fillId="9" borderId="34" xfId="1" applyFill="1" applyBorder="1" applyAlignment="1">
      <alignment horizontal="center"/>
    </xf>
    <xf numFmtId="0" fontId="1" fillId="11" borderId="59" xfId="1" applyFill="1" applyBorder="1" applyAlignment="1">
      <alignment horizontal="center"/>
    </xf>
    <xf numFmtId="11" fontId="1" fillId="0" borderId="0" xfId="1" applyNumberFormat="1" applyFill="1" applyBorder="1"/>
    <xf numFmtId="0" fontId="1" fillId="10" borderId="13" xfId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11" borderId="38" xfId="1" applyFill="1" applyBorder="1" applyAlignment="1">
      <alignment horizontal="center" vertical="center"/>
    </xf>
    <xf numFmtId="0" fontId="1" fillId="0" borderId="11" xfId="1" applyFont="1" applyBorder="1" applyAlignment="1">
      <alignment horizontal="right"/>
    </xf>
    <xf numFmtId="0" fontId="1" fillId="10" borderId="13" xfId="1" applyFill="1" applyBorder="1" applyAlignment="1">
      <alignment horizontal="center"/>
    </xf>
    <xf numFmtId="0" fontId="1" fillId="11" borderId="14" xfId="1" applyFill="1" applyBorder="1" applyAlignment="1">
      <alignment horizontal="center"/>
    </xf>
    <xf numFmtId="0" fontId="1" fillId="0" borderId="20" xfId="1" applyFont="1" applyBorder="1" applyAlignment="1">
      <alignment horizontal="right"/>
    </xf>
    <xf numFmtId="0" fontId="1" fillId="10" borderId="22" xfId="1" applyFill="1" applyBorder="1" applyAlignment="1">
      <alignment horizontal="center"/>
    </xf>
    <xf numFmtId="0" fontId="1" fillId="11" borderId="23" xfId="1" applyFill="1" applyBorder="1" applyAlignment="1">
      <alignment horizontal="center"/>
    </xf>
    <xf numFmtId="0" fontId="1" fillId="10" borderId="28" xfId="1" applyFill="1" applyBorder="1" applyAlignment="1">
      <alignment horizontal="center"/>
    </xf>
    <xf numFmtId="0" fontId="1" fillId="11" borderId="34" xfId="1" applyFill="1" applyBorder="1" applyAlignment="1">
      <alignment horizontal="center"/>
    </xf>
    <xf numFmtId="0" fontId="1" fillId="0" borderId="13" xfId="1" applyFill="1" applyBorder="1" applyAlignment="1">
      <alignment horizontal="right"/>
    </xf>
    <xf numFmtId="0" fontId="1" fillId="0" borderId="60" xfId="1" applyFill="1" applyBorder="1"/>
    <xf numFmtId="0" fontId="1" fillId="7" borderId="6" xfId="1" applyFont="1" applyFill="1" applyBorder="1"/>
    <xf numFmtId="0" fontId="1" fillId="7" borderId="8" xfId="1" applyFill="1" applyBorder="1"/>
    <xf numFmtId="0" fontId="1" fillId="7" borderId="10" xfId="1" applyFont="1" applyFill="1" applyBorder="1" applyAlignment="1">
      <alignment horizontal="right"/>
    </xf>
    <xf numFmtId="0" fontId="1" fillId="0" borderId="0" xfId="1" applyBorder="1" applyAlignment="1">
      <alignment horizontal="center" vertical="center"/>
    </xf>
    <xf numFmtId="0" fontId="1" fillId="9" borderId="38" xfId="1" applyFont="1" applyFill="1" applyBorder="1" applyAlignment="1">
      <alignment horizontal="center" vertical="center"/>
    </xf>
    <xf numFmtId="0" fontId="1" fillId="10" borderId="41" xfId="1" applyFill="1" applyBorder="1" applyAlignment="1">
      <alignment horizontal="center" vertical="center"/>
    </xf>
    <xf numFmtId="0" fontId="1" fillId="10" borderId="9" xfId="1" applyFill="1" applyBorder="1" applyAlignment="1">
      <alignment horizontal="center" vertical="center"/>
    </xf>
    <xf numFmtId="0" fontId="1" fillId="10" borderId="2" xfId="1" applyFill="1" applyBorder="1" applyAlignment="1">
      <alignment horizontal="center" vertical="center"/>
    </xf>
    <xf numFmtId="0" fontId="1" fillId="9" borderId="61" xfId="1" applyFill="1" applyBorder="1"/>
    <xf numFmtId="0" fontId="1" fillId="9" borderId="24" xfId="1" applyFill="1" applyBorder="1"/>
    <xf numFmtId="0" fontId="1" fillId="10" borderId="20" xfId="1" applyFill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10" borderId="10" xfId="1" applyFill="1" applyBorder="1" applyAlignment="1">
      <alignment horizontal="center" vertical="center"/>
    </xf>
    <xf numFmtId="0" fontId="1" fillId="10" borderId="7" xfId="1" applyFill="1" applyBorder="1" applyAlignment="1">
      <alignment horizontal="center" vertical="center"/>
    </xf>
    <xf numFmtId="0" fontId="1" fillId="10" borderId="8" xfId="1" applyFill="1" applyBorder="1" applyAlignment="1">
      <alignment horizontal="center" vertical="center"/>
    </xf>
    <xf numFmtId="0" fontId="1" fillId="0" borderId="11" xfId="1" applyFont="1" applyBorder="1" applyAlignment="1">
      <alignment horizontal="center"/>
    </xf>
    <xf numFmtId="0" fontId="1" fillId="9" borderId="62" xfId="1" applyFill="1" applyBorder="1"/>
    <xf numFmtId="0" fontId="1" fillId="10" borderId="17" xfId="1" applyFill="1" applyBorder="1" applyAlignment="1">
      <alignment horizontal="center"/>
    </xf>
    <xf numFmtId="0" fontId="1" fillId="10" borderId="18" xfId="1" applyFill="1" applyBorder="1" applyAlignment="1">
      <alignment horizontal="center"/>
    </xf>
    <xf numFmtId="0" fontId="1" fillId="10" borderId="19" xfId="1" applyFill="1" applyBorder="1" applyAlignment="1">
      <alignment horizontal="center"/>
    </xf>
    <xf numFmtId="0" fontId="1" fillId="11" borderId="62" xfId="1" applyFill="1" applyBorder="1" applyAlignment="1">
      <alignment horizontal="center"/>
    </xf>
    <xf numFmtId="0" fontId="1" fillId="0" borderId="20" xfId="1" applyFont="1" applyBorder="1" applyAlignment="1">
      <alignment horizontal="center"/>
    </xf>
    <xf numFmtId="0" fontId="1" fillId="0" borderId="26" xfId="1" applyFont="1" applyBorder="1" applyAlignment="1">
      <alignment horizontal="center"/>
    </xf>
    <xf numFmtId="0" fontId="1" fillId="10" borderId="11" xfId="1" applyFont="1" applyFill="1" applyBorder="1" applyAlignment="1">
      <alignment horizontal="center"/>
    </xf>
    <xf numFmtId="0" fontId="1" fillId="10" borderId="13" xfId="1" applyFont="1" applyFill="1" applyBorder="1"/>
    <xf numFmtId="0" fontId="1" fillId="10" borderId="26" xfId="1" applyFont="1" applyFill="1" applyBorder="1" applyAlignment="1">
      <alignment horizontal="center"/>
    </xf>
    <xf numFmtId="0" fontId="1" fillId="10" borderId="28" xfId="1" applyFont="1" applyFill="1" applyBorder="1"/>
    <xf numFmtId="0" fontId="7" fillId="0" borderId="0" xfId="1" applyFont="1" applyProtection="1"/>
    <xf numFmtId="0" fontId="7" fillId="12" borderId="39" xfId="1" applyFont="1" applyFill="1" applyBorder="1" applyAlignment="1" applyProtection="1">
      <alignment horizontal="center"/>
    </xf>
    <xf numFmtId="0" fontId="7" fillId="12" borderId="63" xfId="1" applyFont="1" applyFill="1" applyBorder="1" applyAlignment="1" applyProtection="1">
      <alignment horizontal="center"/>
    </xf>
    <xf numFmtId="0" fontId="7" fillId="0" borderId="0" xfId="1" applyFont="1" applyAlignment="1" applyProtection="1">
      <alignment horizontal="center"/>
    </xf>
    <xf numFmtId="0" fontId="7" fillId="9" borderId="44" xfId="1" applyFont="1" applyFill="1" applyBorder="1" applyAlignment="1" applyProtection="1">
      <alignment horizontal="center"/>
    </xf>
    <xf numFmtId="0" fontId="7" fillId="9" borderId="42" xfId="1" applyFont="1" applyFill="1" applyBorder="1" applyAlignment="1" applyProtection="1">
      <alignment horizontal="center"/>
    </xf>
    <xf numFmtId="0" fontId="7" fillId="9" borderId="43" xfId="1" applyFont="1" applyFill="1" applyBorder="1" applyAlignment="1" applyProtection="1">
      <alignment horizontal="center"/>
    </xf>
    <xf numFmtId="0" fontId="7" fillId="13" borderId="44" xfId="1" applyFont="1" applyFill="1" applyBorder="1" applyAlignment="1" applyProtection="1">
      <alignment horizontal="center"/>
    </xf>
    <xf numFmtId="0" fontId="7" fillId="13" borderId="42" xfId="1" applyFont="1" applyFill="1" applyBorder="1" applyAlignment="1" applyProtection="1">
      <alignment horizontal="center"/>
    </xf>
    <xf numFmtId="0" fontId="7" fillId="13" borderId="43" xfId="1" applyFont="1" applyFill="1" applyBorder="1" applyAlignment="1" applyProtection="1">
      <alignment horizontal="center"/>
    </xf>
    <xf numFmtId="0" fontId="7" fillId="14" borderId="39" xfId="1" applyFont="1" applyFill="1" applyBorder="1" applyAlignment="1" applyProtection="1">
      <alignment horizontal="center"/>
    </xf>
    <xf numFmtId="0" fontId="7" fillId="14" borderId="45" xfId="1" applyFont="1" applyFill="1" applyBorder="1" applyAlignment="1" applyProtection="1">
      <alignment horizontal="center"/>
    </xf>
    <xf numFmtId="0" fontId="7" fillId="10" borderId="39" xfId="1" applyFont="1" applyFill="1" applyBorder="1" applyAlignment="1" applyProtection="1">
      <alignment horizontal="center"/>
    </xf>
    <xf numFmtId="0" fontId="7" fillId="10" borderId="45" xfId="1" applyFont="1" applyFill="1" applyBorder="1" applyAlignment="1" applyProtection="1">
      <alignment horizontal="center"/>
    </xf>
    <xf numFmtId="0" fontId="7" fillId="10" borderId="63" xfId="1" applyFont="1" applyFill="1" applyBorder="1" applyAlignment="1" applyProtection="1">
      <alignment horizontal="center"/>
    </xf>
    <xf numFmtId="0" fontId="7" fillId="7" borderId="44" xfId="1" applyFont="1" applyFill="1" applyBorder="1" applyAlignment="1" applyProtection="1">
      <alignment horizontal="center"/>
    </xf>
    <xf numFmtId="0" fontId="7" fillId="7" borderId="42" xfId="1" applyFont="1" applyFill="1" applyBorder="1" applyAlignment="1" applyProtection="1">
      <alignment horizontal="center"/>
    </xf>
    <xf numFmtId="0" fontId="7" fillId="7" borderId="63" xfId="1" applyFont="1" applyFill="1" applyBorder="1" applyAlignment="1" applyProtection="1">
      <alignment horizontal="center"/>
    </xf>
    <xf numFmtId="0" fontId="7" fillId="15" borderId="45" xfId="1" applyFont="1" applyFill="1" applyBorder="1" applyAlignment="1" applyProtection="1">
      <alignment horizontal="center"/>
    </xf>
    <xf numFmtId="0" fontId="7" fillId="15" borderId="63" xfId="1" applyFont="1" applyFill="1" applyBorder="1" applyAlignment="1" applyProtection="1">
      <alignment horizontal="center"/>
    </xf>
    <xf numFmtId="0" fontId="7" fillId="5" borderId="40" xfId="1" applyFont="1" applyFill="1" applyBorder="1" applyProtection="1"/>
    <xf numFmtId="0" fontId="7" fillId="0" borderId="0" xfId="1" applyFont="1" applyAlignment="1" applyProtection="1">
      <alignment horizontal="right"/>
    </xf>
    <xf numFmtId="0" fontId="7" fillId="6" borderId="38" xfId="1" applyFont="1" applyFill="1" applyBorder="1" applyAlignment="1" applyProtection="1">
      <alignment horizontal="center"/>
    </xf>
    <xf numFmtId="0" fontId="7" fillId="13" borderId="40" xfId="1" applyFont="1" applyFill="1" applyBorder="1" applyAlignment="1" applyProtection="1">
      <alignment horizontal="center"/>
    </xf>
    <xf numFmtId="0" fontId="9" fillId="0" borderId="0" xfId="1" applyFont="1" applyFill="1" applyBorder="1" applyProtection="1"/>
    <xf numFmtId="0" fontId="9" fillId="0" borderId="0" xfId="1" applyFont="1" applyBorder="1" applyProtection="1"/>
    <xf numFmtId="0" fontId="10" fillId="0" borderId="0" xfId="1" applyFont="1" applyBorder="1" applyProtection="1"/>
    <xf numFmtId="0" fontId="9" fillId="0" borderId="0" xfId="1" applyFont="1" applyBorder="1" applyAlignment="1" applyProtection="1">
      <alignment horizontal="right"/>
    </xf>
    <xf numFmtId="0" fontId="7" fillId="10" borderId="44" xfId="1" applyFont="1" applyFill="1" applyBorder="1" applyAlignment="1" applyProtection="1">
      <alignment horizontal="center"/>
    </xf>
    <xf numFmtId="0" fontId="7" fillId="10" borderId="42" xfId="1" applyFont="1" applyFill="1" applyBorder="1" applyAlignment="1" applyProtection="1">
      <alignment horizontal="center"/>
    </xf>
    <xf numFmtId="0" fontId="7" fillId="12" borderId="6" xfId="1" applyFont="1" applyFill="1" applyBorder="1" applyAlignment="1" applyProtection="1">
      <alignment horizontal="center"/>
    </xf>
    <xf numFmtId="0" fontId="7" fillId="12" borderId="8" xfId="1" applyFont="1" applyFill="1" applyBorder="1" applyAlignment="1" applyProtection="1">
      <alignment horizontal="center"/>
    </xf>
    <xf numFmtId="0" fontId="7" fillId="16" borderId="44" xfId="1" applyFont="1" applyFill="1" applyBorder="1" applyAlignment="1" applyProtection="1">
      <alignment horizontal="center"/>
    </xf>
    <xf numFmtId="0" fontId="7" fillId="16" borderId="42" xfId="1" applyFont="1" applyFill="1" applyBorder="1" applyAlignment="1" applyProtection="1">
      <alignment horizontal="center"/>
    </xf>
    <xf numFmtId="0" fontId="7" fillId="16" borderId="43" xfId="1" applyFont="1" applyFill="1" applyBorder="1" applyAlignment="1" applyProtection="1">
      <alignment horizontal="center"/>
    </xf>
    <xf numFmtId="0" fontId="7" fillId="14" borderId="6" xfId="1" applyFont="1" applyFill="1" applyBorder="1" applyProtection="1"/>
    <xf numFmtId="0" fontId="7" fillId="14" borderId="7" xfId="1" applyFont="1" applyFill="1" applyBorder="1" applyAlignment="1" applyProtection="1">
      <alignment horizontal="center"/>
    </xf>
    <xf numFmtId="0" fontId="7" fillId="14" borderId="64" xfId="1" applyFont="1" applyFill="1" applyBorder="1" applyAlignment="1" applyProtection="1">
      <alignment horizontal="center"/>
    </xf>
    <xf numFmtId="0" fontId="7" fillId="10" borderId="6" xfId="1" applyFont="1" applyFill="1" applyBorder="1" applyAlignment="1" applyProtection="1">
      <alignment horizontal="center"/>
    </xf>
    <xf numFmtId="0" fontId="7" fillId="10" borderId="7" xfId="1" applyFont="1" applyFill="1" applyBorder="1" applyAlignment="1" applyProtection="1">
      <alignment horizontal="center"/>
    </xf>
    <xf numFmtId="0" fontId="7" fillId="10" borderId="64" xfId="1" applyFont="1" applyFill="1" applyBorder="1" applyAlignment="1" applyProtection="1">
      <alignment horizontal="center"/>
    </xf>
    <xf numFmtId="0" fontId="4" fillId="7" borderId="6" xfId="1" applyFont="1" applyFill="1" applyBorder="1" applyProtection="1"/>
    <xf numFmtId="0" fontId="4" fillId="7" borderId="7" xfId="1" applyFont="1" applyFill="1" applyBorder="1" applyProtection="1"/>
    <xf numFmtId="0" fontId="7" fillId="7" borderId="64" xfId="1" applyFont="1" applyFill="1" applyBorder="1" applyAlignment="1" applyProtection="1">
      <alignment horizontal="right"/>
    </xf>
    <xf numFmtId="0" fontId="7" fillId="7" borderId="42" xfId="1" applyFont="1" applyFill="1" applyBorder="1" applyAlignment="1" applyProtection="1">
      <alignment horizontal="left"/>
    </xf>
    <xf numFmtId="0" fontId="7" fillId="7" borderId="64" xfId="1" applyFont="1" applyFill="1" applyBorder="1" applyAlignment="1" applyProtection="1">
      <alignment horizontal="left"/>
    </xf>
    <xf numFmtId="0" fontId="7" fillId="7" borderId="43" xfId="1" applyFont="1" applyFill="1" applyBorder="1" applyAlignment="1" applyProtection="1">
      <alignment horizontal="center"/>
    </xf>
    <xf numFmtId="0" fontId="7" fillId="17" borderId="10" xfId="1" applyFont="1" applyFill="1" applyBorder="1" applyAlignment="1" applyProtection="1">
      <alignment horizontal="center"/>
    </xf>
    <xf numFmtId="0" fontId="7" fillId="17" borderId="7" xfId="1" applyFont="1" applyFill="1" applyBorder="1" applyAlignment="1" applyProtection="1">
      <alignment horizontal="center"/>
    </xf>
    <xf numFmtId="0" fontId="7" fillId="17" borderId="8" xfId="1" applyFont="1" applyFill="1" applyBorder="1" applyAlignment="1" applyProtection="1">
      <alignment horizontal="center"/>
    </xf>
    <xf numFmtId="0" fontId="7" fillId="5" borderId="43" xfId="1" applyFont="1" applyFill="1" applyBorder="1" applyProtection="1"/>
    <xf numFmtId="0" fontId="7" fillId="18" borderId="43" xfId="1" applyFont="1" applyFill="1" applyBorder="1" applyAlignment="1" applyProtection="1">
      <alignment horizontal="right"/>
    </xf>
    <xf numFmtId="0" fontId="7" fillId="19" borderId="6" xfId="1" applyFont="1" applyFill="1" applyBorder="1" applyAlignment="1" applyProtection="1">
      <alignment horizontal="center"/>
    </xf>
    <xf numFmtId="0" fontId="7" fillId="19" borderId="64" xfId="1" applyFont="1" applyFill="1" applyBorder="1" applyAlignment="1" applyProtection="1">
      <alignment horizontal="center"/>
    </xf>
    <xf numFmtId="0" fontId="7" fillId="13" borderId="38" xfId="1" applyFont="1" applyFill="1" applyBorder="1" applyAlignment="1" applyProtection="1">
      <alignment horizontal="center"/>
    </xf>
    <xf numFmtId="0" fontId="1" fillId="0" borderId="0" xfId="1" applyProtection="1"/>
    <xf numFmtId="0" fontId="4" fillId="20" borderId="44" xfId="1" applyFont="1" applyFill="1" applyBorder="1" applyAlignment="1" applyProtection="1">
      <alignment horizontal="center"/>
    </xf>
    <xf numFmtId="0" fontId="4" fillId="10" borderId="6" xfId="1" applyFont="1" applyFill="1" applyBorder="1" applyAlignment="1" applyProtection="1">
      <alignment horizontal="center"/>
    </xf>
    <xf numFmtId="0" fontId="4" fillId="10" borderId="8" xfId="1" applyFont="1" applyFill="1" applyBorder="1" applyAlignment="1" applyProtection="1">
      <alignment horizontal="center"/>
    </xf>
    <xf numFmtId="0" fontId="4" fillId="12" borderId="65" xfId="1" applyFont="1" applyFill="1" applyBorder="1" applyAlignment="1" applyProtection="1">
      <alignment horizontal="center"/>
    </xf>
    <xf numFmtId="0" fontId="4" fillId="12" borderId="66" xfId="1" applyFont="1" applyFill="1" applyBorder="1" applyAlignment="1" applyProtection="1">
      <alignment horizontal="center"/>
    </xf>
    <xf numFmtId="0" fontId="4" fillId="16" borderId="6" xfId="1" applyFont="1" applyFill="1" applyBorder="1" applyAlignment="1" applyProtection="1">
      <alignment horizontal="center"/>
    </xf>
    <xf numFmtId="0" fontId="4" fillId="16" borderId="7" xfId="1" applyFont="1" applyFill="1" applyBorder="1" applyAlignment="1" applyProtection="1">
      <alignment horizontal="center"/>
    </xf>
    <xf numFmtId="0" fontId="4" fillId="16" borderId="8" xfId="1" applyFont="1" applyFill="1" applyBorder="1" applyAlignment="1" applyProtection="1">
      <alignment horizontal="center"/>
    </xf>
    <xf numFmtId="0" fontId="4" fillId="21" borderId="38" xfId="1" applyFont="1" applyFill="1" applyBorder="1" applyAlignment="1" applyProtection="1">
      <alignment horizontal="center"/>
    </xf>
    <xf numFmtId="0" fontId="4" fillId="22" borderId="38" xfId="1" applyFont="1" applyFill="1" applyBorder="1" applyAlignment="1" applyProtection="1">
      <alignment horizontal="center"/>
    </xf>
    <xf numFmtId="0" fontId="4" fillId="9" borderId="6" xfId="1" applyFont="1" applyFill="1" applyBorder="1" applyAlignment="1" applyProtection="1">
      <alignment horizontal="center"/>
    </xf>
    <xf numFmtId="0" fontId="4" fillId="9" borderId="8" xfId="1" applyFont="1" applyFill="1" applyBorder="1" applyAlignment="1" applyProtection="1">
      <alignment horizontal="center"/>
    </xf>
    <xf numFmtId="0" fontId="4" fillId="9" borderId="10" xfId="1" applyFont="1" applyFill="1" applyBorder="1" applyAlignment="1" applyProtection="1">
      <alignment horizontal="center"/>
    </xf>
    <xf numFmtId="0" fontId="4" fillId="13" borderId="44" xfId="1" applyFont="1" applyFill="1" applyBorder="1" applyAlignment="1" applyProtection="1">
      <alignment horizontal="center"/>
    </xf>
    <xf numFmtId="0" fontId="4" fillId="13" borderId="64" xfId="1" applyFont="1" applyFill="1" applyBorder="1" applyAlignment="1" applyProtection="1">
      <alignment horizontal="center"/>
    </xf>
    <xf numFmtId="0" fontId="4" fillId="13" borderId="8" xfId="1" applyFont="1" applyFill="1" applyBorder="1" applyAlignment="1" applyProtection="1">
      <alignment horizontal="center"/>
    </xf>
    <xf numFmtId="0" fontId="4" fillId="13" borderId="7" xfId="1" applyFont="1" applyFill="1" applyBorder="1" applyAlignment="1" applyProtection="1">
      <alignment horizontal="center"/>
    </xf>
    <xf numFmtId="0" fontId="4" fillId="14" borderId="6" xfId="1" applyFont="1" applyFill="1" applyBorder="1" applyAlignment="1" applyProtection="1">
      <alignment horizontal="center"/>
    </xf>
    <xf numFmtId="0" fontId="4" fillId="14" borderId="7" xfId="1" applyFont="1" applyFill="1" applyBorder="1" applyAlignment="1" applyProtection="1">
      <alignment horizontal="center"/>
    </xf>
    <xf numFmtId="0" fontId="4" fillId="14" borderId="64" xfId="1" applyFont="1" applyFill="1" applyBorder="1" applyAlignment="1" applyProtection="1">
      <alignment horizontal="center"/>
    </xf>
    <xf numFmtId="0" fontId="4" fillId="10" borderId="7" xfId="1" applyFont="1" applyFill="1" applyBorder="1" applyAlignment="1" applyProtection="1">
      <alignment horizontal="center"/>
    </xf>
    <xf numFmtId="0" fontId="4" fillId="10" borderId="64" xfId="1" applyFont="1" applyFill="1" applyBorder="1" applyAlignment="1" applyProtection="1">
      <alignment horizontal="center"/>
    </xf>
    <xf numFmtId="0" fontId="4" fillId="7" borderId="6" xfId="1" applyFont="1" applyFill="1" applyBorder="1" applyAlignment="1" applyProtection="1">
      <alignment horizontal="center"/>
    </xf>
    <xf numFmtId="0" fontId="4" fillId="7" borderId="7" xfId="1" applyFont="1" applyFill="1" applyBorder="1" applyAlignment="1" applyProtection="1">
      <alignment horizontal="center"/>
    </xf>
    <xf numFmtId="0" fontId="4" fillId="7" borderId="64" xfId="1" applyFont="1" applyFill="1" applyBorder="1" applyAlignment="1" applyProtection="1">
      <alignment horizontal="center"/>
    </xf>
    <xf numFmtId="0" fontId="4" fillId="7" borderId="66" xfId="1" applyFont="1" applyFill="1" applyBorder="1" applyAlignment="1" applyProtection="1">
      <alignment horizontal="center"/>
    </xf>
    <xf numFmtId="0" fontId="4" fillId="17" borderId="6" xfId="1" applyFont="1" applyFill="1" applyBorder="1" applyProtection="1"/>
    <xf numFmtId="0" fontId="4" fillId="17" borderId="7" xfId="1" applyFont="1" applyFill="1" applyBorder="1" applyAlignment="1" applyProtection="1">
      <alignment horizontal="center"/>
    </xf>
    <xf numFmtId="0" fontId="4" fillId="17" borderId="8" xfId="1" applyFont="1" applyFill="1" applyBorder="1" applyAlignment="1" applyProtection="1">
      <alignment horizontal="center"/>
    </xf>
    <xf numFmtId="0" fontId="4" fillId="5" borderId="43" xfId="1" applyFont="1" applyFill="1" applyBorder="1" applyAlignment="1" applyProtection="1">
      <alignment horizontal="center"/>
    </xf>
    <xf numFmtId="0" fontId="4" fillId="18" borderId="42" xfId="1" applyFont="1" applyFill="1" applyBorder="1" applyAlignment="1" applyProtection="1">
      <alignment horizontal="center"/>
    </xf>
    <xf numFmtId="0" fontId="4" fillId="6" borderId="38" xfId="1" applyFont="1" applyFill="1" applyBorder="1" applyAlignment="1" applyProtection="1">
      <alignment horizontal="center"/>
    </xf>
    <xf numFmtId="0" fontId="4" fillId="19" borderId="6" xfId="1" applyFont="1" applyFill="1" applyBorder="1" applyProtection="1"/>
    <xf numFmtId="0" fontId="4" fillId="19" borderId="64" xfId="1" applyFont="1" applyFill="1" applyBorder="1" applyProtection="1"/>
    <xf numFmtId="0" fontId="4" fillId="13" borderId="38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0" fontId="12" fillId="0" borderId="0" xfId="1" applyFont="1" applyBorder="1" applyProtection="1"/>
    <xf numFmtId="0" fontId="13" fillId="0" borderId="0" xfId="1" applyFont="1" applyBorder="1" applyProtection="1"/>
    <xf numFmtId="0" fontId="12" fillId="0" borderId="0" xfId="1" applyFont="1" applyBorder="1" applyAlignment="1" applyProtection="1">
      <alignment horizontal="right"/>
    </xf>
    <xf numFmtId="0" fontId="12" fillId="0" borderId="0" xfId="1" applyFont="1" applyBorder="1" applyAlignment="1" applyProtection="1">
      <alignment horizontal="center"/>
    </xf>
    <xf numFmtId="0" fontId="12" fillId="0" borderId="0" xfId="1" applyFont="1" applyFill="1" applyBorder="1" applyProtection="1"/>
    <xf numFmtId="0" fontId="4" fillId="0" borderId="0" xfId="1" applyFont="1" applyProtection="1"/>
    <xf numFmtId="0" fontId="1" fillId="20" borderId="14" xfId="1" applyFill="1" applyBorder="1" applyProtection="1"/>
    <xf numFmtId="0" fontId="1" fillId="10" borderId="11" xfId="1" applyFill="1" applyBorder="1" applyAlignment="1" applyProtection="1">
      <alignment horizontal="center"/>
      <protection locked="0"/>
    </xf>
    <xf numFmtId="0" fontId="1" fillId="10" borderId="13" xfId="1" applyFill="1" applyBorder="1" applyAlignment="1" applyProtection="1">
      <alignment horizontal="center"/>
      <protection locked="0"/>
    </xf>
    <xf numFmtId="0" fontId="1" fillId="12" borderId="37" xfId="1" applyFont="1" applyFill="1" applyBorder="1" applyAlignment="1" applyProtection="1">
      <alignment horizontal="center"/>
      <protection locked="0"/>
    </xf>
    <xf numFmtId="0" fontId="1" fillId="12" borderId="67" xfId="1" applyFont="1" applyFill="1" applyBorder="1" applyAlignment="1" applyProtection="1">
      <alignment horizontal="center"/>
      <protection locked="0"/>
    </xf>
    <xf numFmtId="11" fontId="1" fillId="16" borderId="37" xfId="1" applyNumberFormat="1" applyFill="1" applyBorder="1" applyAlignment="1" applyProtection="1">
      <alignment horizontal="center"/>
      <protection locked="0"/>
    </xf>
    <xf numFmtId="11" fontId="1" fillId="16" borderId="21" xfId="1" applyNumberFormat="1" applyFill="1" applyBorder="1" applyAlignment="1" applyProtection="1">
      <alignment horizontal="center"/>
      <protection locked="0"/>
    </xf>
    <xf numFmtId="11" fontId="1" fillId="16" borderId="67" xfId="1" applyNumberFormat="1" applyFill="1" applyBorder="1" applyAlignment="1" applyProtection="1">
      <alignment horizontal="center"/>
      <protection locked="0"/>
    </xf>
    <xf numFmtId="0" fontId="1" fillId="21" borderId="14" xfId="1" applyFont="1" applyFill="1" applyBorder="1" applyAlignment="1" applyProtection="1">
      <alignment horizontal="center"/>
      <protection locked="0"/>
    </xf>
    <xf numFmtId="0" fontId="1" fillId="22" borderId="14" xfId="1" applyFill="1" applyBorder="1" applyAlignment="1" applyProtection="1">
      <alignment horizontal="center"/>
      <protection locked="0"/>
    </xf>
    <xf numFmtId="0" fontId="1" fillId="9" borderId="16" xfId="1" applyFill="1" applyBorder="1" applyAlignment="1" applyProtection="1">
      <alignment horizontal="center"/>
      <protection locked="0"/>
    </xf>
    <xf numFmtId="0" fontId="1" fillId="9" borderId="13" xfId="1" applyFill="1" applyBorder="1" applyAlignment="1" applyProtection="1">
      <alignment horizontal="center"/>
      <protection locked="0"/>
    </xf>
    <xf numFmtId="0" fontId="1" fillId="9" borderId="11" xfId="1" applyFill="1" applyBorder="1" applyAlignment="1" applyProtection="1">
      <alignment horizontal="center"/>
      <protection locked="0"/>
    </xf>
    <xf numFmtId="0" fontId="1" fillId="9" borderId="48" xfId="1" applyFill="1" applyBorder="1" applyAlignment="1" applyProtection="1">
      <alignment horizontal="center"/>
      <protection locked="0"/>
    </xf>
    <xf numFmtId="0" fontId="1" fillId="13" borderId="11" xfId="1" applyFont="1" applyFill="1" applyBorder="1" applyAlignment="1" applyProtection="1">
      <alignment horizontal="center"/>
      <protection locked="0"/>
    </xf>
    <xf numFmtId="0" fontId="1" fillId="13" borderId="12" xfId="1" applyFont="1" applyFill="1" applyBorder="1" applyAlignment="1" applyProtection="1">
      <alignment horizontal="center"/>
      <protection locked="0"/>
    </xf>
    <xf numFmtId="0" fontId="1" fillId="13" borderId="13" xfId="1" applyFont="1" applyFill="1" applyBorder="1" applyAlignment="1" applyProtection="1">
      <alignment horizontal="center"/>
      <protection locked="0"/>
    </xf>
    <xf numFmtId="0" fontId="1" fillId="13" borderId="11" xfId="1" applyFill="1" applyBorder="1" applyAlignment="1" applyProtection="1">
      <alignment horizontal="center"/>
      <protection locked="0"/>
    </xf>
    <xf numFmtId="0" fontId="1" fillId="13" borderId="12" xfId="1" applyFill="1" applyBorder="1" applyAlignment="1" applyProtection="1">
      <alignment horizontal="center"/>
      <protection locked="0"/>
    </xf>
    <xf numFmtId="0" fontId="1" fillId="13" borderId="48" xfId="1" applyFill="1" applyBorder="1" applyAlignment="1" applyProtection="1">
      <alignment horizontal="center"/>
      <protection locked="0"/>
    </xf>
    <xf numFmtId="0" fontId="1" fillId="14" borderId="11" xfId="1" applyFill="1" applyBorder="1" applyAlignment="1" applyProtection="1">
      <alignment horizontal="center"/>
      <protection locked="0"/>
    </xf>
    <xf numFmtId="0" fontId="1" fillId="14" borderId="12" xfId="1" applyFill="1" applyBorder="1" applyAlignment="1" applyProtection="1">
      <alignment horizontal="center"/>
      <protection locked="0"/>
    </xf>
    <xf numFmtId="0" fontId="1" fillId="14" borderId="48" xfId="1" applyFill="1" applyBorder="1" applyAlignment="1" applyProtection="1">
      <alignment horizontal="center"/>
      <protection locked="0"/>
    </xf>
    <xf numFmtId="0" fontId="1" fillId="10" borderId="37" xfId="1" applyFill="1" applyBorder="1" applyAlignment="1" applyProtection="1">
      <alignment horizontal="center"/>
      <protection locked="0"/>
    </xf>
    <xf numFmtId="0" fontId="1" fillId="10" borderId="18" xfId="1" applyFill="1" applyBorder="1" applyAlignment="1" applyProtection="1">
      <alignment horizontal="center"/>
      <protection locked="0"/>
    </xf>
    <xf numFmtId="0" fontId="1" fillId="10" borderId="67" xfId="1" applyFill="1" applyBorder="1" applyAlignment="1" applyProtection="1">
      <alignment horizontal="center"/>
      <protection locked="0"/>
    </xf>
    <xf numFmtId="0" fontId="1" fillId="7" borderId="11" xfId="1" applyFill="1" applyBorder="1" applyAlignment="1" applyProtection="1">
      <alignment horizontal="center"/>
      <protection locked="0"/>
    </xf>
    <xf numFmtId="0" fontId="1" fillId="7" borderId="12" xfId="1" applyFill="1" applyBorder="1" applyAlignment="1" applyProtection="1">
      <alignment horizontal="center"/>
      <protection locked="0"/>
    </xf>
    <xf numFmtId="0" fontId="1" fillId="7" borderId="48" xfId="1" applyFill="1" applyBorder="1" applyAlignment="1" applyProtection="1">
      <alignment horizontal="center"/>
      <protection locked="0"/>
    </xf>
    <xf numFmtId="0" fontId="1" fillId="17" borderId="11" xfId="1" applyFill="1" applyBorder="1" applyAlignment="1" applyProtection="1">
      <alignment horizontal="center"/>
      <protection locked="0"/>
    </xf>
    <xf numFmtId="0" fontId="1" fillId="17" borderId="12" xfId="1" applyFill="1" applyBorder="1" applyAlignment="1" applyProtection="1">
      <alignment horizontal="center"/>
      <protection locked="0"/>
    </xf>
    <xf numFmtId="0" fontId="1" fillId="17" borderId="13" xfId="1" applyFill="1" applyBorder="1" applyAlignment="1" applyProtection="1">
      <alignment horizontal="center"/>
      <protection locked="0"/>
    </xf>
    <xf numFmtId="0" fontId="1" fillId="5" borderId="55" xfId="1" applyFill="1" applyBorder="1" applyAlignment="1" applyProtection="1">
      <alignment horizontal="center"/>
      <protection locked="0"/>
    </xf>
    <xf numFmtId="0" fontId="1" fillId="18" borderId="68" xfId="1" applyFill="1" applyBorder="1" applyAlignment="1" applyProtection="1">
      <alignment horizontal="center"/>
      <protection locked="0"/>
    </xf>
    <xf numFmtId="0" fontId="1" fillId="6" borderId="62" xfId="1" applyFill="1" applyBorder="1" applyAlignment="1" applyProtection="1">
      <alignment horizontal="center"/>
      <protection locked="0"/>
    </xf>
    <xf numFmtId="0" fontId="1" fillId="19" borderId="18" xfId="1" applyFill="1" applyBorder="1" applyProtection="1"/>
    <xf numFmtId="0" fontId="1" fillId="19" borderId="67" xfId="1" applyFill="1" applyBorder="1" applyProtection="1"/>
    <xf numFmtId="0" fontId="1" fillId="13" borderId="62" xfId="1" applyFill="1" applyBorder="1" applyProtection="1"/>
    <xf numFmtId="0" fontId="14" fillId="0" borderId="0" xfId="1" applyFont="1" applyFill="1" applyBorder="1" applyProtection="1"/>
    <xf numFmtId="0" fontId="15" fillId="0" borderId="0" xfId="1" applyFont="1" applyBorder="1" applyProtection="1"/>
    <xf numFmtId="0" fontId="16" fillId="0" borderId="0" xfId="1" applyFont="1" applyBorder="1" applyProtection="1"/>
    <xf numFmtId="0" fontId="15" fillId="0" borderId="0" xfId="1" applyFont="1" applyBorder="1" applyAlignment="1" applyProtection="1">
      <alignment horizontal="right"/>
    </xf>
    <xf numFmtId="0" fontId="15" fillId="0" borderId="0" xfId="1" applyFont="1" applyFill="1" applyBorder="1" applyProtection="1"/>
    <xf numFmtId="0" fontId="1" fillId="20" borderId="23" xfId="1" applyFill="1" applyBorder="1" applyProtection="1"/>
    <xf numFmtId="0" fontId="1" fillId="10" borderId="20" xfId="1" applyFill="1" applyBorder="1" applyAlignment="1" applyProtection="1">
      <alignment horizontal="center"/>
      <protection locked="0"/>
    </xf>
    <xf numFmtId="0" fontId="1" fillId="10" borderId="22" xfId="1" applyFill="1" applyBorder="1" applyAlignment="1" applyProtection="1">
      <alignment horizontal="center"/>
      <protection locked="0"/>
    </xf>
    <xf numFmtId="0" fontId="1" fillId="12" borderId="20" xfId="1" applyFont="1" applyFill="1" applyBorder="1" applyAlignment="1" applyProtection="1">
      <alignment horizontal="center"/>
      <protection locked="0"/>
    </xf>
    <xf numFmtId="0" fontId="1" fillId="12" borderId="54" xfId="1" applyFont="1" applyFill="1" applyBorder="1" applyAlignment="1" applyProtection="1">
      <alignment horizontal="center"/>
      <protection locked="0"/>
    </xf>
    <xf numFmtId="0" fontId="1" fillId="21" borderId="23" xfId="1" applyFont="1" applyFill="1" applyBorder="1" applyAlignment="1" applyProtection="1">
      <alignment horizontal="center"/>
      <protection locked="0"/>
    </xf>
    <xf numFmtId="0" fontId="1" fillId="22" borderId="23" xfId="1" applyFill="1" applyBorder="1" applyAlignment="1" applyProtection="1">
      <alignment horizontal="center"/>
      <protection locked="0"/>
    </xf>
    <xf numFmtId="0" fontId="1" fillId="9" borderId="25" xfId="1" applyFill="1" applyBorder="1" applyAlignment="1" applyProtection="1">
      <alignment horizontal="center"/>
      <protection locked="0"/>
    </xf>
    <xf numFmtId="0" fontId="1" fillId="9" borderId="22" xfId="1" applyFill="1" applyBorder="1" applyAlignment="1" applyProtection="1">
      <alignment horizontal="center"/>
      <protection locked="0"/>
    </xf>
    <xf numFmtId="0" fontId="1" fillId="9" borderId="20" xfId="1" applyFill="1" applyBorder="1" applyAlignment="1" applyProtection="1">
      <alignment horizontal="center"/>
      <protection locked="0"/>
    </xf>
    <xf numFmtId="0" fontId="1" fillId="9" borderId="54" xfId="1" applyFill="1" applyBorder="1" applyAlignment="1" applyProtection="1">
      <alignment horizontal="center"/>
      <protection locked="0"/>
    </xf>
    <xf numFmtId="0" fontId="1" fillId="13" borderId="20" xfId="1" applyFont="1" applyFill="1" applyBorder="1" applyAlignment="1" applyProtection="1">
      <alignment horizontal="center"/>
      <protection locked="0"/>
    </xf>
    <xf numFmtId="0" fontId="1" fillId="13" borderId="21" xfId="1" applyFont="1" applyFill="1" applyBorder="1" applyAlignment="1" applyProtection="1">
      <alignment horizontal="center"/>
      <protection locked="0"/>
    </xf>
    <xf numFmtId="0" fontId="1" fillId="13" borderId="22" xfId="1" applyFont="1" applyFill="1" applyBorder="1" applyAlignment="1" applyProtection="1">
      <alignment horizontal="center"/>
      <protection locked="0"/>
    </xf>
    <xf numFmtId="0" fontId="1" fillId="13" borderId="20" xfId="1" applyFill="1" applyBorder="1" applyAlignment="1" applyProtection="1">
      <alignment horizontal="center"/>
      <protection locked="0"/>
    </xf>
    <xf numFmtId="0" fontId="1" fillId="13" borderId="21" xfId="1" applyFill="1" applyBorder="1" applyAlignment="1" applyProtection="1">
      <alignment horizontal="center"/>
      <protection locked="0"/>
    </xf>
    <xf numFmtId="0" fontId="1" fillId="13" borderId="54" xfId="1" applyFill="1" applyBorder="1" applyAlignment="1" applyProtection="1">
      <alignment horizontal="center"/>
      <protection locked="0"/>
    </xf>
    <xf numFmtId="0" fontId="1" fillId="14" borderId="20" xfId="1" applyFill="1" applyBorder="1" applyAlignment="1" applyProtection="1">
      <alignment horizontal="center"/>
      <protection locked="0"/>
    </xf>
    <xf numFmtId="0" fontId="1" fillId="14" borderId="21" xfId="1" applyFill="1" applyBorder="1" applyAlignment="1" applyProtection="1">
      <alignment horizontal="center"/>
      <protection locked="0"/>
    </xf>
    <xf numFmtId="0" fontId="1" fillId="14" borderId="54" xfId="1" applyFill="1" applyBorder="1" applyAlignment="1" applyProtection="1">
      <alignment horizontal="center"/>
      <protection locked="0"/>
    </xf>
    <xf numFmtId="0" fontId="1" fillId="10" borderId="21" xfId="1" applyFill="1" applyBorder="1" applyAlignment="1" applyProtection="1">
      <alignment horizontal="center"/>
      <protection locked="0"/>
    </xf>
    <xf numFmtId="0" fontId="1" fillId="10" borderId="54" xfId="1" applyFill="1" applyBorder="1" applyAlignment="1" applyProtection="1">
      <alignment horizontal="center"/>
      <protection locked="0"/>
    </xf>
    <xf numFmtId="0" fontId="1" fillId="7" borderId="20" xfId="1" applyFill="1" applyBorder="1" applyAlignment="1" applyProtection="1">
      <alignment horizontal="center"/>
      <protection locked="0"/>
    </xf>
    <xf numFmtId="0" fontId="1" fillId="7" borderId="21" xfId="1" applyFill="1" applyBorder="1" applyAlignment="1" applyProtection="1">
      <alignment horizontal="center"/>
      <protection locked="0"/>
    </xf>
    <xf numFmtId="0" fontId="1" fillId="7" borderId="54" xfId="1" applyFill="1" applyBorder="1" applyAlignment="1" applyProtection="1">
      <alignment horizontal="center"/>
      <protection locked="0"/>
    </xf>
    <xf numFmtId="0" fontId="1" fillId="17" borderId="20" xfId="1" applyFill="1" applyBorder="1" applyAlignment="1" applyProtection="1">
      <alignment horizontal="center"/>
      <protection locked="0"/>
    </xf>
    <xf numFmtId="0" fontId="1" fillId="17" borderId="21" xfId="1" applyFill="1" applyBorder="1" applyAlignment="1" applyProtection="1">
      <alignment horizontal="center"/>
      <protection locked="0"/>
    </xf>
    <xf numFmtId="0" fontId="1" fillId="17" borderId="22" xfId="1" applyFill="1" applyBorder="1" applyAlignment="1" applyProtection="1">
      <alignment horizontal="center"/>
      <protection locked="0"/>
    </xf>
    <xf numFmtId="0" fontId="1" fillId="19" borderId="37" xfId="1" applyFill="1" applyBorder="1" applyProtection="1"/>
    <xf numFmtId="0" fontId="1" fillId="13" borderId="23" xfId="1" applyFill="1" applyBorder="1" applyProtection="1"/>
    <xf numFmtId="11" fontId="1" fillId="16" borderId="20" xfId="1" applyNumberFormat="1" applyFill="1" applyBorder="1" applyAlignment="1" applyProtection="1">
      <alignment horizontal="center"/>
      <protection locked="0"/>
    </xf>
    <xf numFmtId="0" fontId="1" fillId="21" borderId="23" xfId="1" applyFill="1" applyBorder="1" applyAlignment="1" applyProtection="1">
      <alignment horizontal="center"/>
      <protection locked="0"/>
    </xf>
    <xf numFmtId="0" fontId="1" fillId="19" borderId="20" xfId="1" applyFill="1" applyBorder="1" applyProtection="1"/>
    <xf numFmtId="0" fontId="1" fillId="19" borderId="54" xfId="1" applyFill="1" applyBorder="1" applyProtection="1"/>
    <xf numFmtId="11" fontId="1" fillId="16" borderId="54" xfId="1" applyNumberFormat="1" applyFill="1" applyBorder="1" applyAlignment="1" applyProtection="1">
      <alignment horizontal="center"/>
      <protection locked="0"/>
    </xf>
    <xf numFmtId="0" fontId="1" fillId="6" borderId="23" xfId="1" applyFill="1" applyBorder="1" applyAlignment="1" applyProtection="1">
      <alignment horizontal="center"/>
      <protection locked="0"/>
    </xf>
    <xf numFmtId="0" fontId="1" fillId="16" borderId="20" xfId="1" applyFill="1" applyBorder="1" applyAlignment="1" applyProtection="1">
      <alignment horizontal="center"/>
      <protection locked="0"/>
    </xf>
    <xf numFmtId="0" fontId="1" fillId="16" borderId="21" xfId="1" applyFill="1" applyBorder="1" applyAlignment="1" applyProtection="1">
      <alignment horizontal="center"/>
      <protection locked="0"/>
    </xf>
    <xf numFmtId="0" fontId="1" fillId="16" borderId="54" xfId="1" applyFill="1" applyBorder="1" applyAlignment="1" applyProtection="1">
      <alignment horizontal="center"/>
      <protection locked="0"/>
    </xf>
    <xf numFmtId="0" fontId="1" fillId="18" borderId="69" xfId="1" applyFill="1" applyBorder="1" applyAlignment="1" applyProtection="1">
      <alignment horizontal="center"/>
      <protection locked="0"/>
    </xf>
    <xf numFmtId="0" fontId="15" fillId="13" borderId="23" xfId="1" applyFont="1" applyFill="1" applyBorder="1" applyAlignment="1" applyProtection="1">
      <alignment horizontal="right"/>
    </xf>
    <xf numFmtId="0" fontId="1" fillId="20" borderId="29" xfId="1" applyFill="1" applyBorder="1" applyProtection="1"/>
    <xf numFmtId="0" fontId="1" fillId="5" borderId="70" xfId="1" applyFill="1" applyBorder="1" applyAlignment="1" applyProtection="1">
      <alignment horizontal="center"/>
      <protection locked="0"/>
    </xf>
    <xf numFmtId="0" fontId="1" fillId="0" borderId="0" xfId="1" applyFont="1" applyBorder="1" applyProtection="1"/>
    <xf numFmtId="0" fontId="1" fillId="20" borderId="34" xfId="1" applyFill="1" applyBorder="1" applyProtection="1"/>
    <xf numFmtId="0" fontId="1" fillId="10" borderId="26" xfId="1" applyFill="1" applyBorder="1" applyAlignment="1" applyProtection="1">
      <alignment horizontal="center"/>
      <protection locked="0"/>
    </xf>
    <xf numFmtId="0" fontId="1" fillId="10" borderId="28" xfId="1" applyFill="1" applyBorder="1" applyAlignment="1" applyProtection="1">
      <alignment horizontal="center"/>
      <protection locked="0"/>
    </xf>
    <xf numFmtId="0" fontId="1" fillId="12" borderId="26" xfId="1" applyFont="1" applyFill="1" applyBorder="1" applyAlignment="1" applyProtection="1">
      <alignment horizontal="center"/>
      <protection locked="0"/>
    </xf>
    <xf numFmtId="0" fontId="1" fillId="12" borderId="58" xfId="1" applyFont="1" applyFill="1" applyBorder="1" applyAlignment="1" applyProtection="1">
      <alignment horizontal="center"/>
      <protection locked="0"/>
    </xf>
    <xf numFmtId="0" fontId="1" fillId="16" borderId="26" xfId="1" applyFill="1" applyBorder="1" applyAlignment="1" applyProtection="1">
      <alignment horizontal="center"/>
      <protection locked="0"/>
    </xf>
    <xf numFmtId="0" fontId="1" fillId="16" borderId="27" xfId="1" applyFill="1" applyBorder="1" applyAlignment="1" applyProtection="1">
      <alignment horizontal="center"/>
      <protection locked="0"/>
    </xf>
    <xf numFmtId="0" fontId="1" fillId="16" borderId="58" xfId="1" applyFill="1" applyBorder="1" applyAlignment="1" applyProtection="1">
      <alignment horizontal="center"/>
      <protection locked="0"/>
    </xf>
    <xf numFmtId="0" fontId="1" fillId="21" borderId="34" xfId="1" applyFill="1" applyBorder="1" applyAlignment="1" applyProtection="1">
      <alignment horizontal="center"/>
      <protection locked="0"/>
    </xf>
    <xf numFmtId="0" fontId="1" fillId="22" borderId="34" xfId="1" applyFill="1" applyBorder="1" applyAlignment="1" applyProtection="1">
      <alignment horizontal="center"/>
      <protection locked="0"/>
    </xf>
    <xf numFmtId="0" fontId="1" fillId="9" borderId="36" xfId="1" applyFill="1" applyBorder="1" applyAlignment="1" applyProtection="1">
      <alignment horizontal="center"/>
      <protection locked="0"/>
    </xf>
    <xf numFmtId="0" fontId="1" fillId="9" borderId="28" xfId="1" applyFill="1" applyBorder="1" applyAlignment="1" applyProtection="1">
      <alignment horizontal="center"/>
      <protection locked="0"/>
    </xf>
    <xf numFmtId="0" fontId="1" fillId="9" borderId="26" xfId="1" applyFill="1" applyBorder="1" applyAlignment="1" applyProtection="1">
      <alignment horizontal="center"/>
      <protection locked="0"/>
    </xf>
    <xf numFmtId="0" fontId="1" fillId="9" borderId="58" xfId="1" applyFill="1" applyBorder="1" applyAlignment="1" applyProtection="1">
      <alignment horizontal="center"/>
      <protection locked="0"/>
    </xf>
    <xf numFmtId="0" fontId="1" fillId="13" borderId="26" xfId="1" applyFont="1" applyFill="1" applyBorder="1" applyAlignment="1" applyProtection="1">
      <alignment horizontal="center"/>
      <protection locked="0"/>
    </xf>
    <xf numFmtId="0" fontId="1" fillId="13" borderId="27" xfId="1" applyFont="1" applyFill="1" applyBorder="1" applyAlignment="1" applyProtection="1">
      <alignment horizontal="center"/>
      <protection locked="0"/>
    </xf>
    <xf numFmtId="0" fontId="1" fillId="13" borderId="28" xfId="1" applyFont="1" applyFill="1" applyBorder="1" applyAlignment="1" applyProtection="1">
      <alignment horizontal="center"/>
      <protection locked="0"/>
    </xf>
    <xf numFmtId="0" fontId="1" fillId="13" borderId="26" xfId="1" applyFill="1" applyBorder="1" applyAlignment="1" applyProtection="1">
      <alignment horizontal="center"/>
      <protection locked="0"/>
    </xf>
    <xf numFmtId="0" fontId="1" fillId="13" borderId="27" xfId="1" applyFill="1" applyBorder="1" applyAlignment="1" applyProtection="1">
      <alignment horizontal="center"/>
      <protection locked="0"/>
    </xf>
    <xf numFmtId="0" fontId="1" fillId="13" borderId="58" xfId="1" applyFill="1" applyBorder="1" applyAlignment="1" applyProtection="1">
      <alignment horizontal="center"/>
      <protection locked="0"/>
    </xf>
    <xf numFmtId="0" fontId="1" fillId="14" borderId="26" xfId="1" applyFill="1" applyBorder="1" applyAlignment="1" applyProtection="1">
      <alignment horizontal="center"/>
      <protection locked="0"/>
    </xf>
    <xf numFmtId="0" fontId="1" fillId="14" borderId="27" xfId="1" applyFill="1" applyBorder="1" applyAlignment="1" applyProtection="1">
      <alignment horizontal="center"/>
      <protection locked="0"/>
    </xf>
    <xf numFmtId="0" fontId="1" fillId="14" borderId="58" xfId="1" applyFill="1" applyBorder="1" applyAlignment="1" applyProtection="1">
      <alignment horizontal="center"/>
      <protection locked="0"/>
    </xf>
    <xf numFmtId="0" fontId="1" fillId="10" borderId="27" xfId="1" applyFill="1" applyBorder="1" applyAlignment="1" applyProtection="1">
      <alignment horizontal="center"/>
      <protection locked="0"/>
    </xf>
    <xf numFmtId="0" fontId="1" fillId="10" borderId="58" xfId="1" applyFill="1" applyBorder="1" applyAlignment="1" applyProtection="1">
      <alignment horizontal="center"/>
      <protection locked="0"/>
    </xf>
    <xf numFmtId="0" fontId="1" fillId="7" borderId="26" xfId="1" applyFill="1" applyBorder="1" applyAlignment="1" applyProtection="1">
      <alignment horizontal="center"/>
      <protection locked="0"/>
    </xf>
    <xf numFmtId="0" fontId="1" fillId="7" borderId="27" xfId="1" applyFill="1" applyBorder="1" applyAlignment="1" applyProtection="1">
      <alignment horizontal="center"/>
      <protection locked="0"/>
    </xf>
    <xf numFmtId="0" fontId="1" fillId="7" borderId="58" xfId="1" applyFill="1" applyBorder="1" applyAlignment="1" applyProtection="1">
      <alignment horizontal="center"/>
      <protection locked="0"/>
    </xf>
    <xf numFmtId="0" fontId="1" fillId="17" borderId="26" xfId="1" applyFill="1" applyBorder="1" applyAlignment="1" applyProtection="1">
      <alignment horizontal="center"/>
      <protection locked="0"/>
    </xf>
    <xf numFmtId="0" fontId="1" fillId="17" borderId="27" xfId="1" applyFill="1" applyBorder="1" applyAlignment="1" applyProtection="1">
      <alignment horizontal="center"/>
      <protection locked="0"/>
    </xf>
    <xf numFmtId="0" fontId="1" fillId="17" borderId="28" xfId="1" applyFill="1" applyBorder="1" applyAlignment="1" applyProtection="1">
      <alignment horizontal="center"/>
      <protection locked="0"/>
    </xf>
    <xf numFmtId="0" fontId="1" fillId="5" borderId="59" xfId="1" applyFill="1" applyBorder="1" applyAlignment="1" applyProtection="1">
      <alignment horizontal="center"/>
      <protection locked="0"/>
    </xf>
    <xf numFmtId="0" fontId="1" fillId="18" borderId="71" xfId="1" applyFill="1" applyBorder="1" applyAlignment="1" applyProtection="1">
      <alignment horizontal="center"/>
      <protection locked="0"/>
    </xf>
    <xf numFmtId="0" fontId="1" fillId="6" borderId="34" xfId="1" applyFill="1" applyBorder="1" applyAlignment="1" applyProtection="1">
      <alignment horizontal="center"/>
      <protection locked="0"/>
    </xf>
    <xf numFmtId="0" fontId="1" fillId="19" borderId="26" xfId="1" applyFill="1" applyBorder="1" applyProtection="1"/>
    <xf numFmtId="0" fontId="1" fillId="19" borderId="58" xfId="1" applyFill="1" applyBorder="1" applyProtection="1"/>
    <xf numFmtId="0" fontId="1" fillId="13" borderId="34" xfId="1" applyFill="1" applyBorder="1" applyProtection="1"/>
    <xf numFmtId="0" fontId="1" fillId="0" borderId="0" xfId="1" applyBorder="1" applyProtection="1"/>
    <xf numFmtId="0" fontId="15" fillId="0" borderId="0" xfId="1" applyFont="1" applyFill="1" applyBorder="1" applyAlignment="1" applyProtection="1">
      <alignment horizontal="center"/>
    </xf>
    <xf numFmtId="0" fontId="1" fillId="0" borderId="0" xfId="1" applyAlignment="1" applyProtection="1">
      <alignment horizontal="right"/>
    </xf>
    <xf numFmtId="0" fontId="1" fillId="0" borderId="0" xfId="1" applyBorder="1" applyAlignment="1" applyProtection="1">
      <alignment horizontal="right"/>
    </xf>
    <xf numFmtId="0" fontId="1" fillId="0" borderId="0" xfId="1" applyFill="1" applyBorder="1" applyAlignment="1" applyProtection="1">
      <alignment horizontal="center"/>
    </xf>
    <xf numFmtId="0" fontId="1" fillId="0" borderId="0" xfId="1" applyFill="1" applyBorder="1" applyAlignment="1" applyProtection="1">
      <alignment horizontal="right"/>
    </xf>
    <xf numFmtId="0" fontId="1" fillId="0" borderId="0" xfId="1" applyFill="1" applyBorder="1" applyProtection="1"/>
    <xf numFmtId="0" fontId="1" fillId="0" borderId="0" xfId="1" applyBorder="1" applyAlignment="1" applyProtection="1">
      <alignment horizontal="center"/>
    </xf>
    <xf numFmtId="0" fontId="1" fillId="0" borderId="0" xfId="1" applyAlignment="1" applyProtection="1">
      <alignment horizontal="center"/>
    </xf>
    <xf numFmtId="0" fontId="15" fillId="0" borderId="0" xfId="1" applyFont="1" applyBorder="1" applyAlignment="1" applyProtection="1">
      <alignment horizontal="center"/>
    </xf>
    <xf numFmtId="0" fontId="15" fillId="3" borderId="72" xfId="1" applyFont="1" applyFill="1" applyBorder="1" applyProtection="1"/>
    <xf numFmtId="0" fontId="15" fillId="3" borderId="73" xfId="1" applyFont="1" applyFill="1" applyBorder="1" applyProtection="1"/>
    <xf numFmtId="0" fontId="15" fillId="7" borderId="74" xfId="1" applyFont="1" applyFill="1" applyBorder="1" applyAlignment="1" applyProtection="1">
      <alignment horizontal="center"/>
    </xf>
    <xf numFmtId="0" fontId="15" fillId="7" borderId="75" xfId="1" applyFont="1" applyFill="1" applyBorder="1" applyAlignment="1" applyProtection="1">
      <alignment horizontal="center"/>
    </xf>
    <xf numFmtId="0" fontId="15" fillId="7" borderId="76" xfId="1" applyFont="1" applyFill="1" applyBorder="1" applyAlignment="1" applyProtection="1">
      <alignment horizontal="center"/>
    </xf>
    <xf numFmtId="0" fontId="14" fillId="7" borderId="77" xfId="1" applyFont="1" applyFill="1" applyBorder="1" applyAlignment="1" applyProtection="1">
      <alignment horizontal="center"/>
    </xf>
    <xf numFmtId="0" fontId="14" fillId="7" borderId="78" xfId="1" applyFont="1" applyFill="1" applyBorder="1" applyAlignment="1" applyProtection="1">
      <alignment horizontal="center"/>
    </xf>
    <xf numFmtId="0" fontId="15" fillId="7" borderId="79" xfId="1" applyFont="1" applyFill="1" applyBorder="1" applyAlignment="1" applyProtection="1">
      <alignment horizontal="center"/>
    </xf>
    <xf numFmtId="0" fontId="15" fillId="7" borderId="80" xfId="1" applyFont="1" applyFill="1" applyBorder="1" applyAlignment="1" applyProtection="1">
      <alignment horizontal="center"/>
    </xf>
    <xf numFmtId="0" fontId="1" fillId="7" borderId="21" xfId="1" applyFill="1" applyBorder="1" applyAlignment="1" applyProtection="1">
      <alignment horizontal="center"/>
    </xf>
    <xf numFmtId="0" fontId="15" fillId="3" borderId="81" xfId="1" applyFont="1" applyFill="1" applyBorder="1" applyProtection="1"/>
    <xf numFmtId="0" fontId="15" fillId="3" borderId="82" xfId="1" applyFont="1" applyFill="1" applyBorder="1" applyProtection="1"/>
    <xf numFmtId="0" fontId="15" fillId="3" borderId="83" xfId="1" applyFont="1" applyFill="1" applyBorder="1" applyProtection="1"/>
    <xf numFmtId="0" fontId="15" fillId="3" borderId="84" xfId="1" applyFont="1" applyFill="1" applyBorder="1" applyProtection="1"/>
    <xf numFmtId="0" fontId="14" fillId="0" borderId="85" xfId="1" applyFont="1" applyFill="1" applyBorder="1" applyProtection="1"/>
    <xf numFmtId="0" fontId="14" fillId="0" borderId="86" xfId="1" applyFont="1" applyFill="1" applyBorder="1" applyProtection="1"/>
    <xf numFmtId="0" fontId="15" fillId="3" borderId="87" xfId="1" applyFont="1" applyFill="1" applyBorder="1" applyProtection="1"/>
    <xf numFmtId="0" fontId="7" fillId="0" borderId="0" xfId="1" applyFont="1" applyFill="1" applyBorder="1" applyAlignment="1" applyProtection="1">
      <alignment vertical="center"/>
    </xf>
    <xf numFmtId="0" fontId="7" fillId="23" borderId="44" xfId="1" applyFont="1" applyFill="1" applyBorder="1" applyAlignment="1" applyProtection="1">
      <alignment horizontal="center" vertical="center"/>
    </xf>
    <xf numFmtId="0" fontId="7" fillId="23" borderId="43" xfId="1" applyFont="1" applyFill="1" applyBorder="1" applyAlignment="1" applyProtection="1">
      <alignment horizontal="center" vertical="center"/>
    </xf>
    <xf numFmtId="0" fontId="7" fillId="24" borderId="44" xfId="1" applyFont="1" applyFill="1" applyBorder="1" applyAlignment="1" applyProtection="1">
      <alignment horizontal="center" vertical="center" wrapText="1"/>
    </xf>
    <xf numFmtId="0" fontId="7" fillId="24" borderId="42" xfId="1" applyFont="1" applyFill="1" applyBorder="1" applyAlignment="1" applyProtection="1">
      <alignment horizontal="center" vertical="center"/>
    </xf>
    <xf numFmtId="0" fontId="7" fillId="24" borderId="43" xfId="1" applyFont="1" applyFill="1" applyBorder="1" applyAlignment="1" applyProtection="1">
      <alignment horizontal="center" vertical="center"/>
    </xf>
    <xf numFmtId="0" fontId="7" fillId="25" borderId="44" xfId="1" applyFont="1" applyFill="1" applyBorder="1" applyAlignment="1" applyProtection="1">
      <alignment horizontal="center" vertical="center"/>
    </xf>
    <xf numFmtId="0" fontId="7" fillId="25" borderId="42" xfId="1" applyFont="1" applyFill="1" applyBorder="1" applyAlignment="1" applyProtection="1">
      <alignment horizontal="center" vertical="center"/>
    </xf>
    <xf numFmtId="0" fontId="7" fillId="26" borderId="44" xfId="1" applyFont="1" applyFill="1" applyBorder="1" applyAlignment="1" applyProtection="1">
      <alignment horizontal="center" vertical="center"/>
    </xf>
    <xf numFmtId="0" fontId="7" fillId="26" borderId="42" xfId="1" applyFont="1" applyFill="1" applyBorder="1" applyAlignment="1" applyProtection="1">
      <alignment horizontal="center" vertical="center"/>
    </xf>
    <xf numFmtId="0" fontId="7" fillId="26" borderId="43" xfId="1" applyFont="1" applyFill="1" applyBorder="1" applyAlignment="1" applyProtection="1">
      <alignment horizontal="center" vertical="center"/>
    </xf>
    <xf numFmtId="0" fontId="7" fillId="27" borderId="39" xfId="1" applyFont="1" applyFill="1" applyBorder="1" applyAlignment="1" applyProtection="1">
      <alignment horizontal="center" vertical="center" wrapText="1"/>
    </xf>
    <xf numFmtId="0" fontId="7" fillId="27" borderId="45" xfId="1" applyFont="1" applyFill="1" applyBorder="1" applyAlignment="1" applyProtection="1">
      <alignment horizontal="center" vertical="center"/>
    </xf>
    <xf numFmtId="0" fontId="7" fillId="27" borderId="63" xfId="1" applyFont="1" applyFill="1" applyBorder="1" applyAlignment="1" applyProtection="1">
      <alignment horizontal="center" vertical="center"/>
    </xf>
    <xf numFmtId="0" fontId="7" fillId="28" borderId="39" xfId="1" applyFont="1" applyFill="1" applyBorder="1" applyAlignment="1" applyProtection="1">
      <alignment horizontal="center" vertical="center"/>
    </xf>
    <xf numFmtId="0" fontId="7" fillId="28" borderId="45" xfId="1" applyFont="1" applyFill="1" applyBorder="1" applyAlignment="1" applyProtection="1">
      <alignment horizontal="center" vertical="center"/>
    </xf>
    <xf numFmtId="0" fontId="7" fillId="28" borderId="63" xfId="1" applyFont="1" applyFill="1" applyBorder="1" applyAlignment="1" applyProtection="1">
      <alignment horizontal="center" vertical="center"/>
    </xf>
    <xf numFmtId="0" fontId="7" fillId="29" borderId="39" xfId="1" applyFont="1" applyFill="1" applyBorder="1" applyAlignment="1" applyProtection="1">
      <alignment horizontal="center" vertical="center"/>
    </xf>
    <xf numFmtId="0" fontId="7" fillId="29" borderId="45" xfId="1" applyFont="1" applyFill="1" applyBorder="1" applyAlignment="1" applyProtection="1">
      <alignment horizontal="center" vertical="center"/>
    </xf>
    <xf numFmtId="0" fontId="7" fillId="29" borderId="63" xfId="1" applyFont="1" applyFill="1" applyBorder="1" applyAlignment="1" applyProtection="1">
      <alignment horizontal="center" vertical="center"/>
    </xf>
    <xf numFmtId="0" fontId="7" fillId="30" borderId="44" xfId="1" applyFont="1" applyFill="1" applyBorder="1" applyAlignment="1" applyProtection="1">
      <alignment horizontal="center" vertical="center" wrapText="1"/>
    </xf>
    <xf numFmtId="0" fontId="7" fillId="31" borderId="6" xfId="1" applyFont="1" applyFill="1" applyBorder="1" applyAlignment="1" applyProtection="1">
      <alignment horizontal="center" vertical="center" wrapText="1"/>
    </xf>
    <xf numFmtId="0" fontId="7" fillId="32" borderId="8" xfId="1" applyFont="1" applyFill="1" applyBorder="1" applyAlignment="1" applyProtection="1">
      <alignment horizontal="center" vertical="center" wrapText="1"/>
    </xf>
    <xf numFmtId="0" fontId="7" fillId="33" borderId="42" xfId="1" applyFont="1" applyFill="1" applyBorder="1" applyAlignment="1" applyProtection="1">
      <alignment horizontal="center" vertical="center"/>
    </xf>
    <xf numFmtId="0" fontId="7" fillId="33" borderId="43" xfId="1" applyFont="1" applyFill="1" applyBorder="1" applyAlignment="1" applyProtection="1">
      <alignment horizontal="center" vertical="center"/>
    </xf>
    <xf numFmtId="0" fontId="7" fillId="34" borderId="44" xfId="1" applyFont="1" applyFill="1" applyBorder="1" applyAlignment="1" applyProtection="1">
      <alignment horizontal="center" vertical="center"/>
    </xf>
    <xf numFmtId="0" fontId="7" fillId="34" borderId="42" xfId="1" applyFont="1" applyFill="1" applyBorder="1" applyAlignment="1" applyProtection="1">
      <alignment horizontal="center" vertical="center"/>
    </xf>
    <xf numFmtId="0" fontId="7" fillId="35" borderId="40" xfId="1" applyFont="1" applyFill="1" applyBorder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7" fillId="0" borderId="0" xfId="1" applyFont="1" applyBorder="1" applyAlignment="1" applyProtection="1">
      <alignment vertical="center"/>
    </xf>
    <xf numFmtId="0" fontId="1" fillId="0" borderId="0" xfId="1" applyFont="1" applyFill="1" applyBorder="1" applyAlignment="1" applyProtection="1">
      <alignment vertical="center"/>
    </xf>
    <xf numFmtId="0" fontId="1" fillId="28" borderId="38" xfId="1" applyFont="1" applyFill="1" applyBorder="1" applyAlignment="1" applyProtection="1">
      <alignment horizontal="center" vertical="center"/>
    </xf>
    <xf numFmtId="0" fontId="1" fillId="23" borderId="41" xfId="1" applyFont="1" applyFill="1" applyBorder="1" applyAlignment="1" applyProtection="1">
      <alignment horizontal="center" vertical="center"/>
    </xf>
    <xf numFmtId="0" fontId="1" fillId="23" borderId="2" xfId="1" applyFont="1" applyFill="1" applyBorder="1" applyAlignment="1" applyProtection="1">
      <alignment horizontal="center" vertical="center"/>
    </xf>
    <xf numFmtId="0" fontId="1" fillId="24" borderId="1" xfId="1" applyFont="1" applyFill="1" applyBorder="1" applyAlignment="1" applyProtection="1">
      <alignment horizontal="center" vertical="center"/>
    </xf>
    <xf numFmtId="0" fontId="1" fillId="24" borderId="9" xfId="1" applyFont="1" applyFill="1" applyBorder="1" applyAlignment="1" applyProtection="1">
      <alignment horizontal="center" vertical="center"/>
    </xf>
    <xf numFmtId="0" fontId="1" fillId="24" borderId="2" xfId="1" applyFont="1" applyFill="1" applyBorder="1" applyAlignment="1" applyProtection="1">
      <alignment horizontal="center" vertical="center"/>
    </xf>
    <xf numFmtId="0" fontId="1" fillId="25" borderId="6" xfId="1" applyFont="1" applyFill="1" applyBorder="1" applyAlignment="1" applyProtection="1">
      <alignment horizontal="center" vertical="center"/>
    </xf>
    <xf numFmtId="0" fontId="1" fillId="25" borderId="7" xfId="1" applyFont="1" applyFill="1" applyBorder="1" applyAlignment="1" applyProtection="1">
      <alignment horizontal="center" vertical="center"/>
    </xf>
    <xf numFmtId="0" fontId="1" fillId="25" borderId="64" xfId="1" applyFont="1" applyFill="1" applyBorder="1" applyAlignment="1" applyProtection="1">
      <alignment horizontal="center" vertical="center"/>
    </xf>
    <xf numFmtId="0" fontId="1" fillId="26" borderId="1" xfId="1" applyFont="1" applyFill="1" applyBorder="1" applyAlignment="1" applyProtection="1">
      <alignment horizontal="center" vertical="center"/>
    </xf>
    <xf numFmtId="0" fontId="1" fillId="26" borderId="9" xfId="1" applyFont="1" applyFill="1" applyBorder="1" applyAlignment="1" applyProtection="1">
      <alignment horizontal="center" vertical="center"/>
    </xf>
    <xf numFmtId="0" fontId="1" fillId="26" borderId="3" xfId="1" applyFont="1" applyFill="1" applyBorder="1" applyAlignment="1" applyProtection="1">
      <alignment horizontal="center" vertical="center"/>
    </xf>
    <xf numFmtId="0" fontId="1" fillId="27" borderId="1" xfId="1" applyFont="1" applyFill="1" applyBorder="1" applyAlignment="1" applyProtection="1">
      <alignment horizontal="center" vertical="center"/>
    </xf>
    <xf numFmtId="0" fontId="1" fillId="27" borderId="9" xfId="1" applyFont="1" applyFill="1" applyBorder="1" applyAlignment="1" applyProtection="1">
      <alignment horizontal="center" vertical="center"/>
    </xf>
    <xf numFmtId="0" fontId="1" fillId="27" borderId="2" xfId="1" applyFont="1" applyFill="1" applyBorder="1" applyAlignment="1" applyProtection="1">
      <alignment horizontal="center" vertical="center"/>
    </xf>
    <xf numFmtId="0" fontId="1" fillId="28" borderId="6" xfId="1" applyFont="1" applyFill="1" applyBorder="1" applyAlignment="1" applyProtection="1">
      <alignment horizontal="center" vertical="center"/>
    </xf>
    <xf numFmtId="0" fontId="1" fillId="28" borderId="7" xfId="1" applyFont="1" applyFill="1" applyBorder="1" applyAlignment="1" applyProtection="1">
      <alignment horizontal="center" vertical="center"/>
    </xf>
    <xf numFmtId="0" fontId="1" fillId="28" borderId="8" xfId="1" applyFont="1" applyFill="1" applyBorder="1" applyAlignment="1" applyProtection="1">
      <alignment horizontal="center" vertical="center"/>
    </xf>
    <xf numFmtId="0" fontId="1" fillId="29" borderId="1" xfId="1" applyFont="1" applyFill="1" applyBorder="1" applyAlignment="1" applyProtection="1">
      <alignment horizontal="center" vertical="center"/>
    </xf>
    <xf numFmtId="0" fontId="1" fillId="29" borderId="9" xfId="1" applyFont="1" applyFill="1" applyBorder="1" applyAlignment="1" applyProtection="1">
      <alignment horizontal="center" vertical="center"/>
    </xf>
    <xf numFmtId="0" fontId="1" fillId="29" borderId="45" xfId="1" applyFont="1" applyFill="1" applyBorder="1" applyAlignment="1" applyProtection="1">
      <alignment horizontal="center" vertical="center"/>
    </xf>
    <xf numFmtId="0" fontId="17" fillId="30" borderId="44" xfId="1" applyFont="1" applyFill="1" applyBorder="1" applyAlignment="1" applyProtection="1">
      <alignment horizontal="center" vertical="center"/>
    </xf>
    <xf numFmtId="0" fontId="1" fillId="31" borderId="6" xfId="1" applyFont="1" applyFill="1" applyBorder="1" applyAlignment="1" applyProtection="1">
      <alignment horizontal="center" vertical="center"/>
    </xf>
    <xf numFmtId="0" fontId="1" fillId="32" borderId="8" xfId="1" applyFont="1" applyFill="1" applyBorder="1" applyAlignment="1" applyProtection="1">
      <alignment horizontal="center" vertical="center"/>
    </xf>
    <xf numFmtId="0" fontId="1" fillId="33" borderId="10" xfId="1" applyFont="1" applyFill="1" applyBorder="1" applyAlignment="1" applyProtection="1">
      <alignment horizontal="center" vertical="center"/>
    </xf>
    <xf numFmtId="0" fontId="1" fillId="33" borderId="8" xfId="1" applyFont="1" applyFill="1" applyBorder="1" applyAlignment="1" applyProtection="1">
      <alignment horizontal="center" vertical="center"/>
    </xf>
    <xf numFmtId="0" fontId="1" fillId="34" borderId="10" xfId="1" applyFont="1" applyFill="1" applyBorder="1" applyAlignment="1" applyProtection="1">
      <alignment horizontal="center" vertical="center"/>
    </xf>
    <xf numFmtId="0" fontId="1" fillId="34" borderId="7" xfId="1" applyFont="1" applyFill="1" applyBorder="1" applyAlignment="1" applyProtection="1">
      <alignment horizontal="center" vertical="center"/>
    </xf>
    <xf numFmtId="0" fontId="18" fillId="34" borderId="64" xfId="1" applyFont="1" applyFill="1" applyBorder="1" applyAlignment="1" applyProtection="1">
      <alignment horizontal="center" vertical="center"/>
    </xf>
    <xf numFmtId="0" fontId="1" fillId="35" borderId="38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19" fillId="0" borderId="0" xfId="1" applyFont="1" applyBorder="1" applyAlignment="1" applyProtection="1">
      <alignment vertical="center"/>
    </xf>
    <xf numFmtId="0" fontId="1" fillId="0" borderId="0" xfId="1" applyFont="1" applyBorder="1" applyAlignment="1" applyProtection="1">
      <alignment vertical="center"/>
    </xf>
    <xf numFmtId="0" fontId="1" fillId="0" borderId="0" xfId="1" applyFont="1" applyFill="1" applyBorder="1" applyProtection="1"/>
    <xf numFmtId="0" fontId="1" fillId="28" borderId="62" xfId="1" applyFont="1" applyFill="1" applyBorder="1" applyAlignment="1" applyProtection="1">
      <alignment horizontal="center" vertical="center"/>
    </xf>
    <xf numFmtId="0" fontId="1" fillId="23" borderId="16" xfId="1" applyFont="1" applyFill="1" applyBorder="1" applyAlignment="1" applyProtection="1">
      <alignment horizontal="center"/>
      <protection locked="0"/>
    </xf>
    <xf numFmtId="0" fontId="1" fillId="23" borderId="13" xfId="1" applyFont="1" applyFill="1" applyBorder="1" applyAlignment="1" applyProtection="1">
      <alignment horizontal="center"/>
      <protection locked="0"/>
    </xf>
    <xf numFmtId="0" fontId="1" fillId="24" borderId="11" xfId="1" applyFont="1" applyFill="1" applyBorder="1" applyAlignment="1" applyProtection="1">
      <alignment horizontal="center"/>
      <protection locked="0"/>
    </xf>
    <xf numFmtId="0" fontId="1" fillId="24" borderId="12" xfId="1" applyFont="1" applyFill="1" applyBorder="1" applyAlignment="1" applyProtection="1">
      <alignment horizontal="center"/>
      <protection locked="0"/>
    </xf>
    <xf numFmtId="0" fontId="1" fillId="24" borderId="13" xfId="1" applyFont="1" applyFill="1" applyBorder="1" applyAlignment="1" applyProtection="1">
      <alignment horizontal="center"/>
      <protection locked="0"/>
    </xf>
    <xf numFmtId="0" fontId="1" fillId="25" borderId="11" xfId="1" applyFont="1" applyFill="1" applyBorder="1" applyAlignment="1" applyProtection="1">
      <alignment horizontal="center"/>
      <protection locked="0"/>
    </xf>
    <xf numFmtId="0" fontId="1" fillId="25" borderId="12" xfId="1" applyFont="1" applyFill="1" applyBorder="1" applyAlignment="1" applyProtection="1">
      <alignment horizontal="center"/>
      <protection locked="0"/>
    </xf>
    <xf numFmtId="0" fontId="1" fillId="25" borderId="48" xfId="1" applyFont="1" applyFill="1" applyBorder="1" applyAlignment="1" applyProtection="1">
      <alignment horizontal="center"/>
      <protection locked="0"/>
    </xf>
    <xf numFmtId="0" fontId="1" fillId="26" borderId="11" xfId="1" applyFont="1" applyFill="1" applyBorder="1" applyAlignment="1" applyProtection="1">
      <alignment horizontal="center"/>
      <protection locked="0"/>
    </xf>
    <xf numFmtId="0" fontId="1" fillId="26" borderId="12" xfId="1" applyFont="1" applyFill="1" applyBorder="1" applyAlignment="1" applyProtection="1">
      <alignment horizontal="center"/>
      <protection locked="0"/>
    </xf>
    <xf numFmtId="0" fontId="1" fillId="26" borderId="48" xfId="1" applyFont="1" applyFill="1" applyBorder="1" applyAlignment="1" applyProtection="1">
      <alignment horizontal="center"/>
      <protection locked="0"/>
    </xf>
    <xf numFmtId="0" fontId="1" fillId="27" borderId="11" xfId="1" applyFont="1" applyFill="1" applyBorder="1" applyAlignment="1" applyProtection="1">
      <alignment horizontal="center"/>
      <protection locked="0"/>
    </xf>
    <xf numFmtId="0" fontId="1" fillId="27" borderId="12" xfId="1" applyFont="1" applyFill="1" applyBorder="1" applyAlignment="1" applyProtection="1">
      <alignment horizontal="center"/>
      <protection locked="0"/>
    </xf>
    <xf numFmtId="0" fontId="1" fillId="27" borderId="13" xfId="1" applyFont="1" applyFill="1" applyBorder="1" applyAlignment="1" applyProtection="1">
      <alignment horizontal="center"/>
      <protection locked="0"/>
    </xf>
    <xf numFmtId="0" fontId="1" fillId="28" borderId="17" xfId="1" applyFont="1" applyFill="1" applyBorder="1" applyAlignment="1" applyProtection="1">
      <alignment horizontal="center"/>
      <protection locked="0"/>
    </xf>
    <xf numFmtId="0" fontId="1" fillId="28" borderId="18" xfId="1" applyFont="1" applyFill="1" applyBorder="1" applyAlignment="1" applyProtection="1">
      <alignment horizontal="center"/>
      <protection locked="0"/>
    </xf>
    <xf numFmtId="0" fontId="1" fillId="28" borderId="19" xfId="1" applyFont="1" applyFill="1" applyBorder="1" applyAlignment="1" applyProtection="1">
      <alignment horizontal="center"/>
      <protection locked="0"/>
    </xf>
    <xf numFmtId="0" fontId="1" fillId="29" borderId="11" xfId="1" applyFont="1" applyFill="1" applyBorder="1" applyAlignment="1" applyProtection="1">
      <alignment horizontal="center"/>
      <protection locked="0"/>
    </xf>
    <xf numFmtId="0" fontId="1" fillId="29" borderId="12" xfId="1" applyFont="1" applyFill="1" applyBorder="1" applyAlignment="1" applyProtection="1">
      <alignment horizontal="center"/>
      <protection locked="0"/>
    </xf>
    <xf numFmtId="0" fontId="1" fillId="29" borderId="13" xfId="1" applyFont="1" applyFill="1" applyBorder="1" applyAlignment="1" applyProtection="1">
      <alignment horizontal="center"/>
      <protection locked="0"/>
    </xf>
    <xf numFmtId="0" fontId="1" fillId="30" borderId="15" xfId="1" applyFont="1" applyFill="1" applyBorder="1" applyAlignment="1" applyProtection="1">
      <alignment horizontal="center"/>
      <protection locked="0"/>
    </xf>
    <xf numFmtId="0" fontId="1" fillId="31" borderId="37" xfId="1" applyFont="1" applyFill="1" applyBorder="1" applyAlignment="1" applyProtection="1">
      <alignment horizontal="center"/>
      <protection locked="0"/>
    </xf>
    <xf numFmtId="0" fontId="1" fillId="32" borderId="19" xfId="1" applyFill="1" applyBorder="1" applyProtection="1">
      <protection locked="0"/>
    </xf>
    <xf numFmtId="0" fontId="1" fillId="33" borderId="16" xfId="1" applyFont="1" applyFill="1" applyBorder="1" applyAlignment="1" applyProtection="1">
      <alignment horizontal="center"/>
      <protection locked="0"/>
    </xf>
    <xf numFmtId="0" fontId="1" fillId="33" borderId="13" xfId="1" applyFont="1" applyFill="1" applyBorder="1" applyAlignment="1" applyProtection="1">
      <alignment horizontal="center"/>
      <protection locked="0"/>
    </xf>
    <xf numFmtId="0" fontId="1" fillId="34" borderId="16" xfId="1" applyFont="1" applyFill="1" applyBorder="1" applyAlignment="1" applyProtection="1">
      <alignment horizontal="center"/>
      <protection locked="0"/>
    </xf>
    <xf numFmtId="0" fontId="1" fillId="34" borderId="12" xfId="1" applyFont="1" applyFill="1" applyBorder="1" applyAlignment="1" applyProtection="1">
      <alignment horizontal="center"/>
      <protection locked="0"/>
    </xf>
    <xf numFmtId="0" fontId="1" fillId="34" borderId="48" xfId="1" applyFont="1" applyFill="1" applyBorder="1" applyAlignment="1" applyProtection="1">
      <alignment horizontal="center"/>
      <protection locked="0"/>
    </xf>
    <xf numFmtId="0" fontId="1" fillId="35" borderId="62" xfId="1" applyFont="1" applyFill="1" applyBorder="1" applyProtection="1">
      <protection locked="0"/>
    </xf>
    <xf numFmtId="0" fontId="19" fillId="0" borderId="0" xfId="1" applyFont="1" applyFill="1" applyBorder="1" applyProtection="1"/>
    <xf numFmtId="0" fontId="19" fillId="0" borderId="0" xfId="1" applyFont="1" applyBorder="1" applyProtection="1"/>
    <xf numFmtId="0" fontId="1" fillId="28" borderId="62" xfId="1" applyFont="1" applyFill="1" applyBorder="1" applyAlignment="1" applyProtection="1">
      <alignment horizontal="center"/>
    </xf>
    <xf numFmtId="0" fontId="1" fillId="23" borderId="88" xfId="1" applyFont="1" applyFill="1" applyBorder="1" applyAlignment="1" applyProtection="1">
      <alignment horizontal="center"/>
      <protection locked="0"/>
    </xf>
    <xf numFmtId="0" fontId="1" fillId="23" borderId="32" xfId="1" applyFont="1" applyFill="1" applyBorder="1" applyAlignment="1" applyProtection="1">
      <alignment horizontal="center"/>
      <protection locked="0"/>
    </xf>
    <xf numFmtId="0" fontId="1" fillId="24" borderId="20" xfId="1" applyFont="1" applyFill="1" applyBorder="1" applyAlignment="1" applyProtection="1">
      <alignment horizontal="center"/>
      <protection locked="0"/>
    </xf>
    <xf numFmtId="0" fontId="1" fillId="24" borderId="21" xfId="1" applyFont="1" applyFill="1" applyBorder="1" applyAlignment="1" applyProtection="1">
      <alignment horizontal="center"/>
      <protection locked="0"/>
    </xf>
    <xf numFmtId="0" fontId="1" fillId="24" borderId="22" xfId="1" applyFont="1" applyFill="1" applyBorder="1" applyAlignment="1" applyProtection="1">
      <alignment horizontal="center"/>
      <protection locked="0"/>
    </xf>
    <xf numFmtId="0" fontId="1" fillId="25" borderId="20" xfId="1" applyFont="1" applyFill="1" applyBorder="1" applyAlignment="1" applyProtection="1">
      <alignment horizontal="center"/>
      <protection locked="0"/>
    </xf>
    <xf numFmtId="0" fontId="1" fillId="25" borderId="21" xfId="1" applyFont="1" applyFill="1" applyBorder="1" applyAlignment="1" applyProtection="1">
      <alignment horizontal="center"/>
      <protection locked="0"/>
    </xf>
    <xf numFmtId="0" fontId="1" fillId="25" borderId="54" xfId="1" applyFont="1" applyFill="1" applyBorder="1" applyAlignment="1" applyProtection="1">
      <alignment horizontal="center"/>
      <protection locked="0"/>
    </xf>
    <xf numFmtId="0" fontId="1" fillId="26" borderId="20" xfId="1" applyFont="1" applyFill="1" applyBorder="1" applyAlignment="1" applyProtection="1">
      <alignment horizontal="center"/>
      <protection locked="0"/>
    </xf>
    <xf numFmtId="0" fontId="1" fillId="26" borderId="21" xfId="1" applyFont="1" applyFill="1" applyBorder="1" applyAlignment="1" applyProtection="1">
      <alignment horizontal="center"/>
      <protection locked="0"/>
    </xf>
    <xf numFmtId="0" fontId="1" fillId="26" borderId="54" xfId="1" applyFont="1" applyFill="1" applyBorder="1" applyAlignment="1" applyProtection="1">
      <alignment horizontal="center"/>
      <protection locked="0"/>
    </xf>
    <xf numFmtId="0" fontId="1" fillId="27" borderId="20" xfId="1" applyFont="1" applyFill="1" applyBorder="1" applyAlignment="1" applyProtection="1">
      <alignment horizontal="center"/>
      <protection locked="0"/>
    </xf>
    <xf numFmtId="0" fontId="1" fillId="27" borderId="21" xfId="1" applyFont="1" applyFill="1" applyBorder="1" applyAlignment="1" applyProtection="1">
      <alignment horizontal="center"/>
      <protection locked="0"/>
    </xf>
    <xf numFmtId="0" fontId="1" fillId="27" borderId="22" xfId="1" applyFont="1" applyFill="1" applyBorder="1" applyAlignment="1" applyProtection="1">
      <alignment horizontal="center"/>
      <protection locked="0"/>
    </xf>
    <xf numFmtId="0" fontId="1" fillId="28" borderId="25" xfId="1" applyFont="1" applyFill="1" applyBorder="1" applyAlignment="1" applyProtection="1">
      <alignment horizontal="center"/>
      <protection locked="0"/>
    </xf>
    <xf numFmtId="0" fontId="1" fillId="28" borderId="21" xfId="1" applyFont="1" applyFill="1" applyBorder="1" applyAlignment="1" applyProtection="1">
      <alignment horizontal="center"/>
      <protection locked="0"/>
    </xf>
    <xf numFmtId="0" fontId="1" fillId="28" borderId="22" xfId="1" applyFont="1" applyFill="1" applyBorder="1" applyAlignment="1" applyProtection="1">
      <alignment horizontal="center"/>
      <protection locked="0"/>
    </xf>
    <xf numFmtId="0" fontId="1" fillId="29" borderId="20" xfId="1" applyFont="1" applyFill="1" applyBorder="1" applyAlignment="1" applyProtection="1">
      <alignment horizontal="center"/>
      <protection locked="0"/>
    </xf>
    <xf numFmtId="0" fontId="1" fillId="29" borderId="21" xfId="1" applyFont="1" applyFill="1" applyBorder="1" applyAlignment="1" applyProtection="1">
      <alignment horizontal="center"/>
      <protection locked="0"/>
    </xf>
    <xf numFmtId="0" fontId="1" fillId="29" borderId="22" xfId="1" applyFont="1" applyFill="1" applyBorder="1" applyAlignment="1" applyProtection="1">
      <alignment horizontal="center"/>
      <protection locked="0"/>
    </xf>
    <xf numFmtId="0" fontId="1" fillId="30" borderId="24" xfId="1" applyFont="1" applyFill="1" applyBorder="1" applyAlignment="1" applyProtection="1">
      <alignment horizontal="center"/>
      <protection locked="0"/>
    </xf>
    <xf numFmtId="0" fontId="1" fillId="31" borderId="20" xfId="1" applyFont="1" applyFill="1" applyBorder="1" applyAlignment="1" applyProtection="1">
      <alignment horizontal="center"/>
      <protection locked="0"/>
    </xf>
    <xf numFmtId="0" fontId="1" fillId="32" borderId="22" xfId="1" applyFill="1" applyBorder="1" applyProtection="1">
      <protection locked="0"/>
    </xf>
    <xf numFmtId="0" fontId="1" fillId="33" borderId="25" xfId="1" applyFont="1" applyFill="1" applyBorder="1" applyAlignment="1" applyProtection="1">
      <alignment horizontal="center"/>
      <protection locked="0"/>
    </xf>
    <xf numFmtId="0" fontId="1" fillId="33" borderId="22" xfId="1" applyFont="1" applyFill="1" applyBorder="1" applyAlignment="1" applyProtection="1">
      <alignment horizontal="center"/>
      <protection locked="0"/>
    </xf>
    <xf numFmtId="0" fontId="1" fillId="34" borderId="25" xfId="1" applyFont="1" applyFill="1" applyBorder="1" applyAlignment="1" applyProtection="1">
      <alignment horizontal="center"/>
      <protection locked="0"/>
    </xf>
    <xf numFmtId="0" fontId="1" fillId="34" borderId="21" xfId="1" applyFont="1" applyFill="1" applyBorder="1" applyAlignment="1" applyProtection="1">
      <alignment horizontal="center"/>
      <protection locked="0"/>
    </xf>
    <xf numFmtId="0" fontId="1" fillId="34" borderId="54" xfId="1" applyFont="1" applyFill="1" applyBorder="1" applyAlignment="1" applyProtection="1">
      <alignment horizontal="center"/>
      <protection locked="0"/>
    </xf>
    <xf numFmtId="0" fontId="1" fillId="35" borderId="23" xfId="1" applyFont="1" applyFill="1" applyBorder="1" applyProtection="1">
      <protection locked="0"/>
    </xf>
    <xf numFmtId="0" fontId="1" fillId="28" borderId="23" xfId="1" applyFont="1" applyFill="1" applyBorder="1" applyAlignment="1" applyProtection="1">
      <alignment horizontal="center"/>
    </xf>
    <xf numFmtId="0" fontId="1" fillId="23" borderId="22" xfId="1" applyFont="1" applyFill="1" applyBorder="1" applyAlignment="1" applyProtection="1">
      <alignment horizontal="center"/>
      <protection locked="0"/>
    </xf>
    <xf numFmtId="0" fontId="1" fillId="24" borderId="18" xfId="1" applyFont="1" applyFill="1" applyBorder="1" applyAlignment="1" applyProtection="1">
      <alignment horizontal="center"/>
      <protection locked="0"/>
    </xf>
    <xf numFmtId="0" fontId="1" fillId="24" borderId="32" xfId="1" applyFont="1" applyFill="1" applyBorder="1" applyAlignment="1" applyProtection="1">
      <alignment horizontal="center"/>
      <protection locked="0"/>
    </xf>
    <xf numFmtId="0" fontId="1" fillId="25" borderId="18" xfId="1" applyFont="1" applyFill="1" applyBorder="1" applyAlignment="1" applyProtection="1">
      <alignment horizontal="center"/>
      <protection locked="0"/>
    </xf>
    <xf numFmtId="0" fontId="1" fillId="23" borderId="25" xfId="1" applyFont="1" applyFill="1" applyBorder="1" applyAlignment="1" applyProtection="1">
      <alignment horizontal="center"/>
      <protection locked="0"/>
    </xf>
    <xf numFmtId="0" fontId="20" fillId="0" borderId="0" xfId="1" applyFont="1" applyFill="1" applyBorder="1" applyProtection="1"/>
    <xf numFmtId="0" fontId="1" fillId="32" borderId="22" xfId="1" applyFont="1" applyFill="1" applyBorder="1" applyProtection="1">
      <protection locked="0"/>
    </xf>
    <xf numFmtId="0" fontId="1" fillId="0" borderId="89" xfId="1" applyFont="1" applyFill="1" applyBorder="1" applyProtection="1"/>
    <xf numFmtId="0" fontId="1" fillId="0" borderId="90" xfId="1" applyFont="1" applyFill="1" applyBorder="1" applyProtection="1"/>
    <xf numFmtId="0" fontId="1" fillId="0" borderId="91" xfId="1" applyFont="1" applyFill="1" applyBorder="1" applyProtection="1"/>
    <xf numFmtId="0" fontId="1" fillId="0" borderId="92" xfId="1" applyFont="1" applyFill="1" applyBorder="1" applyProtection="1"/>
    <xf numFmtId="0" fontId="1" fillId="0" borderId="93" xfId="1" applyFont="1" applyFill="1" applyBorder="1" applyProtection="1"/>
    <xf numFmtId="0" fontId="1" fillId="0" borderId="94" xfId="1" applyFont="1" applyFill="1" applyBorder="1" applyProtection="1"/>
    <xf numFmtId="0" fontId="1" fillId="0" borderId="10" xfId="1" applyFill="1" applyBorder="1" applyProtection="1"/>
    <xf numFmtId="0" fontId="1" fillId="0" borderId="8" xfId="1" applyFill="1" applyBorder="1" applyProtection="1">
      <protection locked="0"/>
    </xf>
    <xf numFmtId="0" fontId="1" fillId="0" borderId="0" xfId="1" applyFill="1" applyProtection="1"/>
    <xf numFmtId="0" fontId="1" fillId="28" borderId="29" xfId="1" applyFont="1" applyFill="1" applyBorder="1" applyAlignment="1" applyProtection="1">
      <alignment horizontal="center"/>
    </xf>
    <xf numFmtId="0" fontId="1" fillId="28" borderId="34" xfId="1" applyFont="1" applyFill="1" applyBorder="1" applyAlignment="1" applyProtection="1">
      <alignment horizontal="center"/>
    </xf>
    <xf numFmtId="0" fontId="1" fillId="23" borderId="36" xfId="1" applyFont="1" applyFill="1" applyBorder="1" applyAlignment="1" applyProtection="1">
      <alignment horizontal="center"/>
      <protection locked="0"/>
    </xf>
    <xf numFmtId="0" fontId="1" fillId="23" borderId="28" xfId="1" applyFont="1" applyFill="1" applyBorder="1" applyAlignment="1" applyProtection="1">
      <alignment horizontal="center"/>
      <protection locked="0"/>
    </xf>
    <xf numFmtId="0" fontId="1" fillId="24" borderId="26" xfId="1" applyFont="1" applyFill="1" applyBorder="1" applyAlignment="1" applyProtection="1">
      <alignment horizontal="center"/>
      <protection locked="0"/>
    </xf>
    <xf numFmtId="0" fontId="1" fillId="24" borderId="27" xfId="1" applyFont="1" applyFill="1" applyBorder="1" applyAlignment="1" applyProtection="1">
      <alignment horizontal="center"/>
      <protection locked="0"/>
    </xf>
    <xf numFmtId="0" fontId="1" fillId="24" borderId="28" xfId="1" applyFont="1" applyFill="1" applyBorder="1" applyAlignment="1" applyProtection="1">
      <alignment horizontal="center"/>
      <protection locked="0"/>
    </xf>
    <xf numFmtId="0" fontId="1" fillId="25" borderId="26" xfId="1" applyFont="1" applyFill="1" applyBorder="1" applyAlignment="1" applyProtection="1">
      <alignment horizontal="center"/>
      <protection locked="0"/>
    </xf>
    <xf numFmtId="0" fontId="1" fillId="25" borderId="27" xfId="1" applyFont="1" applyFill="1" applyBorder="1" applyAlignment="1" applyProtection="1">
      <alignment horizontal="center"/>
      <protection locked="0"/>
    </xf>
    <xf numFmtId="0" fontId="1" fillId="25" borderId="58" xfId="1" applyFont="1" applyFill="1" applyBorder="1" applyAlignment="1" applyProtection="1">
      <alignment horizontal="center"/>
      <protection locked="0"/>
    </xf>
    <xf numFmtId="0" fontId="1" fillId="26" borderId="26" xfId="1" applyFont="1" applyFill="1" applyBorder="1" applyAlignment="1" applyProtection="1">
      <alignment horizontal="center"/>
      <protection locked="0"/>
    </xf>
    <xf numFmtId="0" fontId="1" fillId="26" borderId="27" xfId="1" applyFont="1" applyFill="1" applyBorder="1" applyAlignment="1" applyProtection="1">
      <alignment horizontal="center"/>
      <protection locked="0"/>
    </xf>
    <xf numFmtId="0" fontId="1" fillId="26" borderId="58" xfId="1" applyFont="1" applyFill="1" applyBorder="1" applyAlignment="1" applyProtection="1">
      <alignment horizontal="center"/>
      <protection locked="0"/>
    </xf>
    <xf numFmtId="0" fontId="1" fillId="27" borderId="26" xfId="1" applyFont="1" applyFill="1" applyBorder="1" applyAlignment="1" applyProtection="1">
      <alignment horizontal="center"/>
      <protection locked="0"/>
    </xf>
    <xf numFmtId="0" fontId="1" fillId="27" borderId="27" xfId="1" applyFont="1" applyFill="1" applyBorder="1" applyAlignment="1" applyProtection="1">
      <alignment horizontal="center"/>
      <protection locked="0"/>
    </xf>
    <xf numFmtId="0" fontId="1" fillId="27" borderId="28" xfId="1" applyFont="1" applyFill="1" applyBorder="1" applyAlignment="1" applyProtection="1">
      <alignment horizontal="center"/>
      <protection locked="0"/>
    </xf>
    <xf numFmtId="0" fontId="1" fillId="28" borderId="36" xfId="1" applyFont="1" applyFill="1" applyBorder="1" applyAlignment="1" applyProtection="1">
      <alignment horizontal="center"/>
      <protection locked="0"/>
    </xf>
    <xf numFmtId="0" fontId="1" fillId="28" borderId="27" xfId="1" applyFont="1" applyFill="1" applyBorder="1" applyAlignment="1" applyProtection="1">
      <alignment horizontal="center"/>
      <protection locked="0"/>
    </xf>
    <xf numFmtId="0" fontId="1" fillId="28" borderId="28" xfId="1" applyFont="1" applyFill="1" applyBorder="1" applyAlignment="1" applyProtection="1">
      <alignment horizontal="center"/>
      <protection locked="0"/>
    </xf>
    <xf numFmtId="0" fontId="1" fillId="29" borderId="26" xfId="1" applyFont="1" applyFill="1" applyBorder="1" applyAlignment="1" applyProtection="1">
      <alignment horizontal="center"/>
      <protection locked="0"/>
    </xf>
    <xf numFmtId="0" fontId="1" fillId="29" borderId="27" xfId="1" applyFont="1" applyFill="1" applyBorder="1" applyAlignment="1" applyProtection="1">
      <alignment horizontal="center"/>
      <protection locked="0"/>
    </xf>
    <xf numFmtId="0" fontId="1" fillId="29" borderId="28" xfId="1" applyFont="1" applyFill="1" applyBorder="1" applyAlignment="1" applyProtection="1">
      <alignment horizontal="center"/>
      <protection locked="0"/>
    </xf>
    <xf numFmtId="0" fontId="1" fillId="30" borderId="35" xfId="1" applyFont="1" applyFill="1" applyBorder="1" applyAlignment="1" applyProtection="1">
      <alignment horizontal="center"/>
      <protection locked="0"/>
    </xf>
    <xf numFmtId="0" fontId="1" fillId="31" borderId="26" xfId="1" applyFont="1" applyFill="1" applyBorder="1" applyAlignment="1" applyProtection="1">
      <alignment horizontal="center"/>
      <protection locked="0"/>
    </xf>
    <xf numFmtId="0" fontId="1" fillId="32" borderId="28" xfId="1" applyFill="1" applyBorder="1" applyProtection="1">
      <protection locked="0"/>
    </xf>
    <xf numFmtId="0" fontId="1" fillId="33" borderId="36" xfId="1" applyFont="1" applyFill="1" applyBorder="1" applyAlignment="1" applyProtection="1">
      <alignment horizontal="center"/>
      <protection locked="0"/>
    </xf>
    <xf numFmtId="0" fontId="1" fillId="33" borderId="28" xfId="1" applyFont="1" applyFill="1" applyBorder="1" applyAlignment="1" applyProtection="1">
      <alignment horizontal="center"/>
      <protection locked="0"/>
    </xf>
    <xf numFmtId="0" fontId="1" fillId="34" borderId="36" xfId="1" applyFont="1" applyFill="1" applyBorder="1" applyAlignment="1" applyProtection="1">
      <alignment horizontal="center"/>
      <protection locked="0"/>
    </xf>
    <xf numFmtId="0" fontId="1" fillId="34" borderId="27" xfId="1" applyFont="1" applyFill="1" applyBorder="1" applyAlignment="1" applyProtection="1">
      <alignment horizontal="center"/>
      <protection locked="0"/>
    </xf>
    <xf numFmtId="0" fontId="1" fillId="34" borderId="58" xfId="1" applyFont="1" applyFill="1" applyBorder="1" applyAlignment="1" applyProtection="1">
      <alignment horizontal="center"/>
      <protection locked="0"/>
    </xf>
    <xf numFmtId="0" fontId="1" fillId="35" borderId="34" xfId="1" applyFont="1" applyFill="1" applyBorder="1" applyProtection="1">
      <protection locked="0"/>
    </xf>
    <xf numFmtId="0" fontId="21" fillId="0" borderId="0" xfId="1" applyFont="1" applyFill="1" applyBorder="1" applyProtection="1"/>
    <xf numFmtId="0" fontId="21" fillId="0" borderId="0" xfId="1" applyFont="1" applyProtection="1"/>
    <xf numFmtId="0" fontId="1" fillId="36" borderId="39" xfId="1" applyFill="1" applyBorder="1" applyProtection="1"/>
    <xf numFmtId="0" fontId="1" fillId="36" borderId="63" xfId="1" applyFill="1" applyBorder="1" applyProtection="1"/>
    <xf numFmtId="0" fontId="1" fillId="36" borderId="60" xfId="1" applyFill="1" applyBorder="1" applyProtection="1"/>
    <xf numFmtId="0" fontId="1" fillId="36" borderId="95" xfId="1" applyFill="1" applyBorder="1" applyProtection="1"/>
    <xf numFmtId="0" fontId="1" fillId="36" borderId="38" xfId="1" applyFill="1" applyBorder="1" applyProtection="1">
      <protection locked="0"/>
    </xf>
    <xf numFmtId="0" fontId="5" fillId="0" borderId="0" xfId="1" applyFont="1" applyFill="1" applyBorder="1" applyProtection="1"/>
  </cellXfs>
  <cellStyles count="2">
    <cellStyle name="Standard" xfId="0" builtinId="0"/>
    <cellStyle name="Standard 2" xfId="1"/>
  </cellStyles>
  <dxfs count="1">
    <dxf>
      <fill>
        <patternFill>
          <bgColor rgb="FFFFD9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950358500176313E-2"/>
          <c:y val="1.6443420012939549E-2"/>
          <c:w val="0.94428822092300757"/>
          <c:h val="0.95606951802941853"/>
        </c:manualLayout>
      </c:layout>
      <c:scatterChart>
        <c:scatterStyle val="lineMarker"/>
        <c:varyColors val="0"/>
        <c:ser>
          <c:idx val="252"/>
          <c:order val="0"/>
          <c:tx>
            <c:v>BoundingBox</c:v>
          </c:tx>
          <c:spPr>
            <a:ln w="635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[1]PlotData!$CB$7:$CB$10</c:f>
              <c:numCache>
                <c:formatCode>General</c:formatCode>
                <c:ptCount val="4"/>
                <c:pt idx="0">
                  <c:v>-7.6490740387899514</c:v>
                </c:pt>
                <c:pt idx="1">
                  <c:v>16.649074038789951</c:v>
                </c:pt>
                <c:pt idx="2">
                  <c:v>16.649074038789951</c:v>
                </c:pt>
                <c:pt idx="3">
                  <c:v>-7.6490740387899514</c:v>
                </c:pt>
              </c:numCache>
            </c:numRef>
          </c:xVal>
          <c:yVal>
            <c:numRef>
              <c:f>[1]PlotData!$CC$7:$CC$10</c:f>
              <c:numCache>
                <c:formatCode>General</c:formatCode>
                <c:ptCount val="4"/>
                <c:pt idx="0">
                  <c:v>16.649074038789951</c:v>
                </c:pt>
                <c:pt idx="1">
                  <c:v>16.649074038789951</c:v>
                </c:pt>
                <c:pt idx="2">
                  <c:v>-7.6490740387899514</c:v>
                </c:pt>
                <c:pt idx="3">
                  <c:v>-7.6490740387899514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3E-43EB-864A-36A200ACFDC6}"/>
            </c:ext>
          </c:extLst>
        </c:ser>
        <c:ser>
          <c:idx val="253"/>
          <c:order val="1"/>
          <c:tx>
            <c:v>LagerV1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[1]Symbole!$C$6:$F$6</c:f>
              <c:numCache>
                <c:formatCode>General</c:formatCode>
                <c:ptCount val="4"/>
                <c:pt idx="0">
                  <c:v>-4</c:v>
                </c:pt>
                <c:pt idx="1">
                  <c:v>-3.3925462980605023</c:v>
                </c:pt>
                <c:pt idx="2">
                  <c:v>-4.6074537019394981</c:v>
                </c:pt>
                <c:pt idx="3">
                  <c:v>-4</c:v>
                </c:pt>
              </c:numCache>
            </c:numRef>
          </c:xVal>
          <c:yVal>
            <c:numRef>
              <c:f>[1]Symbole!$G$6:$J$6</c:f>
              <c:numCache>
                <c:formatCode>General</c:formatCode>
                <c:ptCount val="4"/>
                <c:pt idx="0">
                  <c:v>10</c:v>
                </c:pt>
                <c:pt idx="1">
                  <c:v>11.052109811759211</c:v>
                </c:pt>
                <c:pt idx="2">
                  <c:v>11.052109811759211</c:v>
                </c:pt>
                <c:pt idx="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3E-43EB-864A-36A200ACFDC6}"/>
            </c:ext>
          </c:extLst>
        </c:ser>
        <c:ser>
          <c:idx val="254"/>
          <c:order val="2"/>
          <c:tx>
            <c:v>LagerV2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[1]Symbole!$C$7:$F$7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xVal>
          <c:yVal>
            <c:numRef>
              <c:f>[1]Symbole!$G$7:$J$7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43E-43EB-864A-36A200ACFDC6}"/>
            </c:ext>
          </c:extLst>
        </c:ser>
        <c:ser>
          <c:idx val="23"/>
          <c:order val="3"/>
          <c:tx>
            <c:v>LagerV3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[1]Symbole!$C$8:$F$8</c:f>
              <c:numCache>
                <c:formatCode>General</c:formatCode>
                <c:ptCount val="4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</c:numCache>
            </c:numRef>
          </c:xVal>
          <c:yVal>
            <c:numRef>
              <c:f>[1]Symbole!$G$8:$J$8</c:f>
              <c:numCache>
                <c:formatCode>General</c:formatCode>
                <c:ptCount val="4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43E-43EB-864A-36A200ACFDC6}"/>
            </c:ext>
          </c:extLst>
        </c:ser>
        <c:ser>
          <c:idx val="24"/>
          <c:order val="4"/>
          <c:tx>
            <c:v>LagerV4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[1]Symbole!$C$9:$F$9</c:f>
              <c:numCache>
                <c:formatCode>General</c:formatCode>
                <c:ptCount val="4"/>
                <c:pt idx="0">
                  <c:v>13</c:v>
                </c:pt>
                <c:pt idx="1">
                  <c:v>13.607453701939498</c:v>
                </c:pt>
                <c:pt idx="2">
                  <c:v>12.392546298060502</c:v>
                </c:pt>
                <c:pt idx="3">
                  <c:v>13</c:v>
                </c:pt>
              </c:numCache>
            </c:numRef>
          </c:xVal>
          <c:yVal>
            <c:numRef>
              <c:f>[1]Symbole!$G$9:$J$9</c:f>
              <c:numCache>
                <c:formatCode>General</c:formatCode>
                <c:ptCount val="4"/>
                <c:pt idx="0">
                  <c:v>10</c:v>
                </c:pt>
                <c:pt idx="1">
                  <c:v>11.052109811759211</c:v>
                </c:pt>
                <c:pt idx="2">
                  <c:v>11.052109811759211</c:v>
                </c:pt>
                <c:pt idx="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43E-43EB-864A-36A200ACFDC6}"/>
            </c:ext>
          </c:extLst>
        </c:ser>
        <c:ser>
          <c:idx val="25"/>
          <c:order val="5"/>
          <c:tx>
            <c:v>LagerV5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[1]Symbole!$C$10:$F$10</c:f>
              <c:numCache>
                <c:formatCode>General</c:formatCode>
                <c:ptCount val="4"/>
                <c:pt idx="0">
                  <c:v>1.6326429843902588</c:v>
                </c:pt>
                <c:pt idx="1">
                  <c:v>1.6326429843902588</c:v>
                </c:pt>
                <c:pt idx="2">
                  <c:v>1.6326429843902588</c:v>
                </c:pt>
                <c:pt idx="3">
                  <c:v>1.6326429843902588</c:v>
                </c:pt>
              </c:numCache>
            </c:numRef>
          </c:xVal>
          <c:yVal>
            <c:numRef>
              <c:f>[1]Symbole!$G$10:$J$10</c:f>
              <c:numCache>
                <c:formatCode>General</c:formatCode>
                <c:ptCount val="4"/>
                <c:pt idx="0">
                  <c:v>1.8639600276947021</c:v>
                </c:pt>
                <c:pt idx="1">
                  <c:v>1.8639600276947021</c:v>
                </c:pt>
                <c:pt idx="2">
                  <c:v>1.8639600276947021</c:v>
                </c:pt>
                <c:pt idx="3">
                  <c:v>1.8639600276947021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43E-43EB-864A-36A200ACFDC6}"/>
            </c:ext>
          </c:extLst>
        </c:ser>
        <c:ser>
          <c:idx val="26"/>
          <c:order val="6"/>
          <c:tx>
            <c:v>LagerV6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[1]Symbole!$C$11:$F$11</c:f>
              <c:numCache>
                <c:formatCode>General</c:formatCode>
                <c:ptCount val="4"/>
                <c:pt idx="0">
                  <c:v>-1.0121190547943115</c:v>
                </c:pt>
                <c:pt idx="1">
                  <c:v>-1.0121190547943115</c:v>
                </c:pt>
                <c:pt idx="2">
                  <c:v>-1.0121190547943115</c:v>
                </c:pt>
                <c:pt idx="3">
                  <c:v>-1.0121190547943115</c:v>
                </c:pt>
              </c:numCache>
            </c:numRef>
          </c:xVal>
          <c:yVal>
            <c:numRef>
              <c:f>[1]Symbole!$G$11:$J$11</c:f>
              <c:numCache>
                <c:formatCode>General</c:formatCode>
                <c:ptCount val="4"/>
                <c:pt idx="0">
                  <c:v>2.5302970409393311</c:v>
                </c:pt>
                <c:pt idx="1">
                  <c:v>2.5302970409393311</c:v>
                </c:pt>
                <c:pt idx="2">
                  <c:v>2.5302970409393311</c:v>
                </c:pt>
                <c:pt idx="3">
                  <c:v>2.5302970409393311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43E-43EB-864A-36A200ACFDC6}"/>
            </c:ext>
          </c:extLst>
        </c:ser>
        <c:ser>
          <c:idx val="27"/>
          <c:order val="7"/>
          <c:tx>
            <c:v>LagerV7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[1]Symbole!$C$12:$F$12</c:f>
              <c:numCache>
                <c:formatCode>General</c:formatCode>
                <c:ptCount val="4"/>
                <c:pt idx="0">
                  <c:v>3.0875000953674316</c:v>
                </c:pt>
                <c:pt idx="1">
                  <c:v>3.0875000953674316</c:v>
                </c:pt>
                <c:pt idx="2">
                  <c:v>3.0875000953674316</c:v>
                </c:pt>
                <c:pt idx="3">
                  <c:v>3.0875000953674316</c:v>
                </c:pt>
              </c:numCache>
            </c:numRef>
          </c:xVal>
          <c:yVal>
            <c:numRef>
              <c:f>[1]Symbole!$G$12:$J$12</c:f>
              <c:numCache>
                <c:formatCode>General</c:formatCode>
                <c:ptCount val="4"/>
                <c:pt idx="0">
                  <c:v>-0.23749999701976776</c:v>
                </c:pt>
                <c:pt idx="1">
                  <c:v>-0.23749999701976776</c:v>
                </c:pt>
                <c:pt idx="2">
                  <c:v>-0.23749999701976776</c:v>
                </c:pt>
                <c:pt idx="3">
                  <c:v>-0.23749999701976776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43E-43EB-864A-36A200ACFDC6}"/>
            </c:ext>
          </c:extLst>
        </c:ser>
        <c:ser>
          <c:idx val="28"/>
          <c:order val="8"/>
          <c:tx>
            <c:v>LagerV8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[1]Symbole!$C$13:$F$13</c:f>
              <c:numCache>
                <c:formatCode>General</c:formatCode>
                <c:ptCount val="4"/>
                <c:pt idx="0">
                  <c:v>-2.506058931350708</c:v>
                </c:pt>
                <c:pt idx="1">
                  <c:v>-2.506058931350708</c:v>
                </c:pt>
                <c:pt idx="2">
                  <c:v>-2.506058931350708</c:v>
                </c:pt>
                <c:pt idx="3">
                  <c:v>-2.506058931350708</c:v>
                </c:pt>
              </c:numCache>
            </c:numRef>
          </c:xVal>
          <c:yVal>
            <c:numRef>
              <c:f>[1]Symbole!$G$13:$J$13</c:f>
              <c:numCache>
                <c:formatCode>General</c:formatCode>
                <c:ptCount val="4"/>
                <c:pt idx="0">
                  <c:v>6.2651491165161133</c:v>
                </c:pt>
                <c:pt idx="1">
                  <c:v>6.2651491165161133</c:v>
                </c:pt>
                <c:pt idx="2">
                  <c:v>6.2651491165161133</c:v>
                </c:pt>
                <c:pt idx="3">
                  <c:v>6.2651491165161133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43E-43EB-864A-36A200ACFDC6}"/>
            </c:ext>
          </c:extLst>
        </c:ser>
        <c:ser>
          <c:idx val="29"/>
          <c:order val="9"/>
          <c:tx>
            <c:v>LagerV9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[1]Symbole!$C$14:$F$14</c:f>
              <c:numCache>
                <c:formatCode>General</c:formatCode>
                <c:ptCount val="4"/>
                <c:pt idx="0">
                  <c:v>-1.1836789846420288</c:v>
                </c:pt>
                <c:pt idx="1">
                  <c:v>-1.1836789846420288</c:v>
                </c:pt>
                <c:pt idx="2">
                  <c:v>-1.1836789846420288</c:v>
                </c:pt>
                <c:pt idx="3">
                  <c:v>-1.1836789846420288</c:v>
                </c:pt>
              </c:numCache>
            </c:numRef>
          </c:xVal>
          <c:yVal>
            <c:numRef>
              <c:f>[1]Symbole!$G$14:$J$14</c:f>
              <c:numCache>
                <c:formatCode>General</c:formatCode>
                <c:ptCount val="4"/>
                <c:pt idx="0">
                  <c:v>5.9319801330566406</c:v>
                </c:pt>
                <c:pt idx="1">
                  <c:v>5.9319801330566406</c:v>
                </c:pt>
                <c:pt idx="2">
                  <c:v>5.9319801330566406</c:v>
                </c:pt>
                <c:pt idx="3">
                  <c:v>5.9319801330566406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43E-43EB-864A-36A200ACFDC6}"/>
            </c:ext>
          </c:extLst>
        </c:ser>
        <c:ser>
          <c:idx val="30"/>
          <c:order val="10"/>
          <c:tx>
            <c:v>LagerV10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[1]Symbole!$C$15:$F$15</c:f>
              <c:numCache>
                <c:formatCode>General</c:formatCode>
                <c:ptCount val="4"/>
                <c:pt idx="0">
                  <c:v>7.3163208961486816</c:v>
                </c:pt>
                <c:pt idx="1">
                  <c:v>7.3163208961486816</c:v>
                </c:pt>
                <c:pt idx="2">
                  <c:v>7.3163208961486816</c:v>
                </c:pt>
                <c:pt idx="3">
                  <c:v>7.3163208961486816</c:v>
                </c:pt>
              </c:numCache>
            </c:numRef>
          </c:xVal>
          <c:yVal>
            <c:numRef>
              <c:f>[1]Symbole!$G$15:$J$15</c:f>
              <c:numCache>
                <c:formatCode>General</c:formatCode>
                <c:ptCount val="4"/>
                <c:pt idx="0">
                  <c:v>0.43198001384735107</c:v>
                </c:pt>
                <c:pt idx="1">
                  <c:v>0.43198001384735107</c:v>
                </c:pt>
                <c:pt idx="2">
                  <c:v>0.43198001384735107</c:v>
                </c:pt>
                <c:pt idx="3">
                  <c:v>0.43198001384735107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43E-43EB-864A-36A200ACFDC6}"/>
            </c:ext>
          </c:extLst>
        </c:ser>
        <c:ser>
          <c:idx val="31"/>
          <c:order val="11"/>
          <c:tx>
            <c:v>LagerV11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[1]Symbole!$C$16:$F$16</c:f>
              <c:numCache>
                <c:formatCode>General</c:formatCode>
                <c:ptCount val="4"/>
                <c:pt idx="0">
                  <c:v>8.0437498092651367</c:v>
                </c:pt>
                <c:pt idx="1">
                  <c:v>8.0437498092651367</c:v>
                </c:pt>
                <c:pt idx="2">
                  <c:v>8.0437498092651367</c:v>
                </c:pt>
                <c:pt idx="3">
                  <c:v>8.0437498092651367</c:v>
                </c:pt>
              </c:numCache>
            </c:numRef>
          </c:xVal>
          <c:yVal>
            <c:numRef>
              <c:f>[1]Symbole!$G$16:$J$16</c:f>
              <c:numCache>
                <c:formatCode>General</c:formatCode>
                <c:ptCount val="4"/>
                <c:pt idx="0">
                  <c:v>-0.61874997615814209</c:v>
                </c:pt>
                <c:pt idx="1">
                  <c:v>-0.61874997615814209</c:v>
                </c:pt>
                <c:pt idx="2">
                  <c:v>-0.61874997615814209</c:v>
                </c:pt>
                <c:pt idx="3">
                  <c:v>-0.61874997615814209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43E-43EB-864A-36A200ACFDC6}"/>
            </c:ext>
          </c:extLst>
        </c:ser>
        <c:ser>
          <c:idx val="32"/>
          <c:order val="12"/>
          <c:tx>
            <c:v>LagerV12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[1]Symbole!$C$17:$F$17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[1]Symbole!$G$17:$J$17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43E-43EB-864A-36A200ACFDC6}"/>
            </c:ext>
          </c:extLst>
        </c:ser>
        <c:ser>
          <c:idx val="33"/>
          <c:order val="13"/>
          <c:tx>
            <c:v>LagerV13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[1]Symbole!$C$18:$F$18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[1]Symbole!$G$18:$J$18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43E-43EB-864A-36A200ACFDC6}"/>
            </c:ext>
          </c:extLst>
        </c:ser>
        <c:ser>
          <c:idx val="34"/>
          <c:order val="14"/>
          <c:tx>
            <c:v>LagerV14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[1]Symbole!$C$19:$F$19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[1]Symbole!$G$19:$J$19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43E-43EB-864A-36A200ACFDC6}"/>
            </c:ext>
          </c:extLst>
        </c:ser>
        <c:ser>
          <c:idx val="35"/>
          <c:order val="15"/>
          <c:tx>
            <c:v>LagerV15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[1]Symbole!$C$20:$F$20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[1]Symbole!$G$20:$J$20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43E-43EB-864A-36A200ACFDC6}"/>
            </c:ext>
          </c:extLst>
        </c:ser>
        <c:ser>
          <c:idx val="36"/>
          <c:order val="16"/>
          <c:tx>
            <c:v>LagerV16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[1]Symbole!$C$21:$F$21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[1]Symbole!$G$21:$J$21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43E-43EB-864A-36A200ACFDC6}"/>
            </c:ext>
          </c:extLst>
        </c:ser>
        <c:ser>
          <c:idx val="37"/>
          <c:order val="17"/>
          <c:tx>
            <c:v>LagerV17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[1]Symbole!$C$22:$F$22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[1]Symbole!$G$22:$J$22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43E-43EB-864A-36A200ACFDC6}"/>
            </c:ext>
          </c:extLst>
        </c:ser>
        <c:ser>
          <c:idx val="38"/>
          <c:order val="18"/>
          <c:tx>
            <c:v>LagerV18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[1]Symbole!$C$23:$F$23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[1]Symbole!$G$23:$J$23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43E-43EB-864A-36A200ACFDC6}"/>
            </c:ext>
          </c:extLst>
        </c:ser>
        <c:ser>
          <c:idx val="39"/>
          <c:order val="19"/>
          <c:tx>
            <c:v>LagerV19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[1]Symbole!$C$24:$F$24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[1]Symbole!$G$24:$J$24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43E-43EB-864A-36A200ACFDC6}"/>
            </c:ext>
          </c:extLst>
        </c:ser>
        <c:ser>
          <c:idx val="40"/>
          <c:order val="20"/>
          <c:tx>
            <c:v>LagerV20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[1]Symbole!$C$25:$F$25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[1]Symbole!$G$25:$J$25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43E-43EB-864A-36A200ACFDC6}"/>
            </c:ext>
          </c:extLst>
        </c:ser>
        <c:ser>
          <c:idx val="41"/>
          <c:order val="21"/>
          <c:tx>
            <c:v>LagerH1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[1]Symbole!$C$29:$F$29</c:f>
              <c:numCache>
                <c:formatCode>General</c:formatCode>
                <c:ptCount val="4"/>
                <c:pt idx="0">
                  <c:v>-4</c:v>
                </c:pt>
                <c:pt idx="1">
                  <c:v>-2.9478901882407902</c:v>
                </c:pt>
                <c:pt idx="2">
                  <c:v>-2.9478901882407902</c:v>
                </c:pt>
                <c:pt idx="3">
                  <c:v>-4</c:v>
                </c:pt>
              </c:numCache>
            </c:numRef>
          </c:xVal>
          <c:yVal>
            <c:numRef>
              <c:f>[1]Symbole!$G$29:$J$29</c:f>
              <c:numCache>
                <c:formatCode>General</c:formatCode>
                <c:ptCount val="4"/>
                <c:pt idx="0">
                  <c:v>10</c:v>
                </c:pt>
                <c:pt idx="1">
                  <c:v>10.607453701939498</c:v>
                </c:pt>
                <c:pt idx="2">
                  <c:v>9.3925462980605019</c:v>
                </c:pt>
                <c:pt idx="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43E-43EB-864A-36A200ACFDC6}"/>
            </c:ext>
          </c:extLst>
        </c:ser>
        <c:ser>
          <c:idx val="42"/>
          <c:order val="22"/>
          <c:tx>
            <c:v>LagerH2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[1]Symbole!$C$30:$F$30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xVal>
          <c:yVal>
            <c:numRef>
              <c:f>[1]Symbole!$G$30:$J$30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543E-43EB-864A-36A200ACFDC6}"/>
            </c:ext>
          </c:extLst>
        </c:ser>
        <c:ser>
          <c:idx val="43"/>
          <c:order val="23"/>
          <c:tx>
            <c:v>LagerH3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[1]Symbole!$C$31:$F$31</c:f>
              <c:numCache>
                <c:formatCode>General</c:formatCode>
                <c:ptCount val="4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</c:numCache>
            </c:numRef>
          </c:xVal>
          <c:yVal>
            <c:numRef>
              <c:f>[1]Symbole!$G$31:$J$31</c:f>
              <c:numCache>
                <c:formatCode>General</c:formatCode>
                <c:ptCount val="4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543E-43EB-864A-36A200ACFDC6}"/>
            </c:ext>
          </c:extLst>
        </c:ser>
        <c:ser>
          <c:idx val="44"/>
          <c:order val="24"/>
          <c:tx>
            <c:v>LagerH4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[1]Symbole!$C$32:$F$32</c:f>
              <c:numCache>
                <c:formatCode>General</c:formatCode>
                <c:ptCount val="4"/>
                <c:pt idx="0">
                  <c:v>13</c:v>
                </c:pt>
                <c:pt idx="1">
                  <c:v>14.052109811759211</c:v>
                </c:pt>
                <c:pt idx="2">
                  <c:v>14.052109811759211</c:v>
                </c:pt>
                <c:pt idx="3">
                  <c:v>13</c:v>
                </c:pt>
              </c:numCache>
            </c:numRef>
          </c:xVal>
          <c:yVal>
            <c:numRef>
              <c:f>[1]Symbole!$G$32:$J$32</c:f>
              <c:numCache>
                <c:formatCode>General</c:formatCode>
                <c:ptCount val="4"/>
                <c:pt idx="0">
                  <c:v>10</c:v>
                </c:pt>
                <c:pt idx="1">
                  <c:v>10.607453701939498</c:v>
                </c:pt>
                <c:pt idx="2">
                  <c:v>9.3925462980605019</c:v>
                </c:pt>
                <c:pt idx="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543E-43EB-864A-36A200ACFDC6}"/>
            </c:ext>
          </c:extLst>
        </c:ser>
        <c:ser>
          <c:idx val="45"/>
          <c:order val="25"/>
          <c:tx>
            <c:v>LagerH5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[1]Symbole!$C$33:$F$33</c:f>
              <c:numCache>
                <c:formatCode>General</c:formatCode>
                <c:ptCount val="4"/>
                <c:pt idx="0">
                  <c:v>1.6326429843902588</c:v>
                </c:pt>
                <c:pt idx="1">
                  <c:v>1.6326429843902588</c:v>
                </c:pt>
                <c:pt idx="2">
                  <c:v>1.6326429843902588</c:v>
                </c:pt>
                <c:pt idx="3">
                  <c:v>1.6326429843902588</c:v>
                </c:pt>
              </c:numCache>
            </c:numRef>
          </c:xVal>
          <c:yVal>
            <c:numRef>
              <c:f>[1]Symbole!$G$33:$J$33</c:f>
              <c:numCache>
                <c:formatCode>General</c:formatCode>
                <c:ptCount val="4"/>
                <c:pt idx="0">
                  <c:v>1.8639600276947021</c:v>
                </c:pt>
                <c:pt idx="1">
                  <c:v>1.8639600276947021</c:v>
                </c:pt>
                <c:pt idx="2">
                  <c:v>1.8639600276947021</c:v>
                </c:pt>
                <c:pt idx="3">
                  <c:v>1.8639600276947021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543E-43EB-864A-36A200ACFDC6}"/>
            </c:ext>
          </c:extLst>
        </c:ser>
        <c:ser>
          <c:idx val="46"/>
          <c:order val="26"/>
          <c:tx>
            <c:v>LagerH6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[1]Symbole!$C$34:$F$34</c:f>
              <c:numCache>
                <c:formatCode>General</c:formatCode>
                <c:ptCount val="4"/>
                <c:pt idx="0">
                  <c:v>-1.0121190547943115</c:v>
                </c:pt>
                <c:pt idx="1">
                  <c:v>-1.0121190547943115</c:v>
                </c:pt>
                <c:pt idx="2">
                  <c:v>-1.0121190547943115</c:v>
                </c:pt>
                <c:pt idx="3">
                  <c:v>-1.0121190547943115</c:v>
                </c:pt>
              </c:numCache>
            </c:numRef>
          </c:xVal>
          <c:yVal>
            <c:numRef>
              <c:f>[1]Symbole!$G$34:$J$34</c:f>
              <c:numCache>
                <c:formatCode>General</c:formatCode>
                <c:ptCount val="4"/>
                <c:pt idx="0">
                  <c:v>2.5302970409393311</c:v>
                </c:pt>
                <c:pt idx="1">
                  <c:v>2.5302970409393311</c:v>
                </c:pt>
                <c:pt idx="2">
                  <c:v>2.5302970409393311</c:v>
                </c:pt>
                <c:pt idx="3">
                  <c:v>2.5302970409393311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543E-43EB-864A-36A200ACFDC6}"/>
            </c:ext>
          </c:extLst>
        </c:ser>
        <c:ser>
          <c:idx val="47"/>
          <c:order val="27"/>
          <c:tx>
            <c:v>LagerH7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[1]Symbole!$C$35:$F$35</c:f>
              <c:numCache>
                <c:formatCode>General</c:formatCode>
                <c:ptCount val="4"/>
                <c:pt idx="0">
                  <c:v>3.0875000953674316</c:v>
                </c:pt>
                <c:pt idx="1">
                  <c:v>3.0875000953674316</c:v>
                </c:pt>
                <c:pt idx="2">
                  <c:v>3.0875000953674316</c:v>
                </c:pt>
                <c:pt idx="3">
                  <c:v>3.0875000953674316</c:v>
                </c:pt>
              </c:numCache>
            </c:numRef>
          </c:xVal>
          <c:yVal>
            <c:numRef>
              <c:f>[1]Symbole!$G$35:$J$35</c:f>
              <c:numCache>
                <c:formatCode>General</c:formatCode>
                <c:ptCount val="4"/>
                <c:pt idx="0">
                  <c:v>-0.23749999701976776</c:v>
                </c:pt>
                <c:pt idx="1">
                  <c:v>-0.23749999701976776</c:v>
                </c:pt>
                <c:pt idx="2">
                  <c:v>-0.23749999701976776</c:v>
                </c:pt>
                <c:pt idx="3">
                  <c:v>-0.23749999701976776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543E-43EB-864A-36A200ACFDC6}"/>
            </c:ext>
          </c:extLst>
        </c:ser>
        <c:ser>
          <c:idx val="48"/>
          <c:order val="28"/>
          <c:tx>
            <c:v>LagerH8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[1]Symbole!$C$36:$F$36</c:f>
              <c:numCache>
                <c:formatCode>General</c:formatCode>
                <c:ptCount val="4"/>
                <c:pt idx="0">
                  <c:v>-2.506058931350708</c:v>
                </c:pt>
                <c:pt idx="1">
                  <c:v>-2.506058931350708</c:v>
                </c:pt>
                <c:pt idx="2">
                  <c:v>-2.506058931350708</c:v>
                </c:pt>
                <c:pt idx="3">
                  <c:v>-2.506058931350708</c:v>
                </c:pt>
              </c:numCache>
            </c:numRef>
          </c:xVal>
          <c:yVal>
            <c:numRef>
              <c:f>[1]Symbole!$G$36:$J$36</c:f>
              <c:numCache>
                <c:formatCode>General</c:formatCode>
                <c:ptCount val="4"/>
                <c:pt idx="0">
                  <c:v>6.2651491165161133</c:v>
                </c:pt>
                <c:pt idx="1">
                  <c:v>6.2651491165161133</c:v>
                </c:pt>
                <c:pt idx="2">
                  <c:v>6.2651491165161133</c:v>
                </c:pt>
                <c:pt idx="3">
                  <c:v>6.2651491165161133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543E-43EB-864A-36A200ACFDC6}"/>
            </c:ext>
          </c:extLst>
        </c:ser>
        <c:ser>
          <c:idx val="49"/>
          <c:order val="29"/>
          <c:tx>
            <c:v>LagerH9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[1]Symbole!$C$37:$F$37</c:f>
              <c:numCache>
                <c:formatCode>General</c:formatCode>
                <c:ptCount val="4"/>
                <c:pt idx="0">
                  <c:v>-1.1836789846420288</c:v>
                </c:pt>
                <c:pt idx="1">
                  <c:v>-1.1836789846420288</c:v>
                </c:pt>
                <c:pt idx="2">
                  <c:v>-1.1836789846420288</c:v>
                </c:pt>
                <c:pt idx="3">
                  <c:v>-1.1836789846420288</c:v>
                </c:pt>
              </c:numCache>
            </c:numRef>
          </c:xVal>
          <c:yVal>
            <c:numRef>
              <c:f>[1]Symbole!$G$37:$J$37</c:f>
              <c:numCache>
                <c:formatCode>General</c:formatCode>
                <c:ptCount val="4"/>
                <c:pt idx="0">
                  <c:v>5.9319801330566406</c:v>
                </c:pt>
                <c:pt idx="1">
                  <c:v>5.9319801330566406</c:v>
                </c:pt>
                <c:pt idx="2">
                  <c:v>5.9319801330566406</c:v>
                </c:pt>
                <c:pt idx="3">
                  <c:v>5.9319801330566406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543E-43EB-864A-36A200ACFDC6}"/>
            </c:ext>
          </c:extLst>
        </c:ser>
        <c:ser>
          <c:idx val="50"/>
          <c:order val="30"/>
          <c:tx>
            <c:v>LagerH10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[1]Symbole!$C$38:$F$38</c:f>
              <c:numCache>
                <c:formatCode>General</c:formatCode>
                <c:ptCount val="4"/>
                <c:pt idx="0">
                  <c:v>7.3163208961486816</c:v>
                </c:pt>
                <c:pt idx="1">
                  <c:v>7.3163208961486816</c:v>
                </c:pt>
                <c:pt idx="2">
                  <c:v>7.3163208961486816</c:v>
                </c:pt>
                <c:pt idx="3">
                  <c:v>7.3163208961486816</c:v>
                </c:pt>
              </c:numCache>
            </c:numRef>
          </c:xVal>
          <c:yVal>
            <c:numRef>
              <c:f>[1]Symbole!$G$38:$J$38</c:f>
              <c:numCache>
                <c:formatCode>General</c:formatCode>
                <c:ptCount val="4"/>
                <c:pt idx="0">
                  <c:v>0.43198001384735107</c:v>
                </c:pt>
                <c:pt idx="1">
                  <c:v>0.43198001384735107</c:v>
                </c:pt>
                <c:pt idx="2">
                  <c:v>0.43198001384735107</c:v>
                </c:pt>
                <c:pt idx="3">
                  <c:v>0.43198001384735107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543E-43EB-864A-36A200ACFDC6}"/>
            </c:ext>
          </c:extLst>
        </c:ser>
        <c:ser>
          <c:idx val="51"/>
          <c:order val="31"/>
          <c:tx>
            <c:v>LagerH11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[1]Symbole!$C$39:$F$39</c:f>
              <c:numCache>
                <c:formatCode>General</c:formatCode>
                <c:ptCount val="4"/>
                <c:pt idx="0">
                  <c:v>8.0437498092651367</c:v>
                </c:pt>
                <c:pt idx="1">
                  <c:v>8.0437498092651367</c:v>
                </c:pt>
                <c:pt idx="2">
                  <c:v>8.0437498092651367</c:v>
                </c:pt>
                <c:pt idx="3">
                  <c:v>8.0437498092651367</c:v>
                </c:pt>
              </c:numCache>
            </c:numRef>
          </c:xVal>
          <c:yVal>
            <c:numRef>
              <c:f>[1]Symbole!$G$39:$J$39</c:f>
              <c:numCache>
                <c:formatCode>General</c:formatCode>
                <c:ptCount val="4"/>
                <c:pt idx="0">
                  <c:v>-0.61874997615814209</c:v>
                </c:pt>
                <c:pt idx="1">
                  <c:v>-0.61874997615814209</c:v>
                </c:pt>
                <c:pt idx="2">
                  <c:v>-0.61874997615814209</c:v>
                </c:pt>
                <c:pt idx="3">
                  <c:v>-0.61874997615814209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543E-43EB-864A-36A200ACFDC6}"/>
            </c:ext>
          </c:extLst>
        </c:ser>
        <c:ser>
          <c:idx val="52"/>
          <c:order val="32"/>
          <c:tx>
            <c:v>LagerH12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[1]Symbole!$C$40:$F$40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[1]Symbole!$G$40:$J$40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543E-43EB-864A-36A200ACFDC6}"/>
            </c:ext>
          </c:extLst>
        </c:ser>
        <c:ser>
          <c:idx val="53"/>
          <c:order val="33"/>
          <c:tx>
            <c:v>LagerH13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[1]Symbole!$C$41:$F$41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[1]Symbole!$G$41:$J$41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543E-43EB-864A-36A200ACFDC6}"/>
            </c:ext>
          </c:extLst>
        </c:ser>
        <c:ser>
          <c:idx val="54"/>
          <c:order val="34"/>
          <c:tx>
            <c:v>LagerH14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[1]Symbole!$C$42:$F$42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[1]Symbole!$G$42:$J$42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543E-43EB-864A-36A200ACFDC6}"/>
            </c:ext>
          </c:extLst>
        </c:ser>
        <c:ser>
          <c:idx val="55"/>
          <c:order val="35"/>
          <c:tx>
            <c:v>LagerH15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[1]Symbole!$C$43:$F$43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[1]Symbole!$G$43:$J$43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543E-43EB-864A-36A200ACFDC6}"/>
            </c:ext>
          </c:extLst>
        </c:ser>
        <c:ser>
          <c:idx val="56"/>
          <c:order val="36"/>
          <c:tx>
            <c:v>LagerH16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[1]Symbole!$C$44:$F$44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[1]Symbole!$G$44:$J$44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543E-43EB-864A-36A200ACFDC6}"/>
            </c:ext>
          </c:extLst>
        </c:ser>
        <c:ser>
          <c:idx val="57"/>
          <c:order val="37"/>
          <c:tx>
            <c:v>LagerH17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[1]Symbole!$C$45:$F$45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[1]Symbole!$G$45:$J$45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543E-43EB-864A-36A200ACFDC6}"/>
            </c:ext>
          </c:extLst>
        </c:ser>
        <c:ser>
          <c:idx val="58"/>
          <c:order val="38"/>
          <c:tx>
            <c:v>LagerH18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[1]Symbole!$C$46:$F$46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[1]Symbole!$G$46:$J$46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543E-43EB-864A-36A200ACFDC6}"/>
            </c:ext>
          </c:extLst>
        </c:ser>
        <c:ser>
          <c:idx val="59"/>
          <c:order val="39"/>
          <c:tx>
            <c:v>LagerH19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[1]Symbole!$C$47:$F$47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[1]Symbole!$G$47:$J$47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543E-43EB-864A-36A200ACFDC6}"/>
            </c:ext>
          </c:extLst>
        </c:ser>
        <c:ser>
          <c:idx val="60"/>
          <c:order val="40"/>
          <c:tx>
            <c:v>LagerH20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[1]Symbole!$C$48:$F$48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[1]Symbole!$G$48:$J$48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543E-43EB-864A-36A200ACFDC6}"/>
            </c:ext>
          </c:extLst>
        </c:ser>
        <c:ser>
          <c:idx val="61"/>
          <c:order val="41"/>
          <c:tx>
            <c:v>LagerR1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[1]Symbole!$C$52:$G$52</c:f>
              <c:numCache>
                <c:formatCode>General</c:formatCode>
                <c:ptCount val="5"/>
                <c:pt idx="0">
                  <c:v>-4</c:v>
                </c:pt>
                <c:pt idx="1">
                  <c:v>-4</c:v>
                </c:pt>
                <c:pt idx="2">
                  <c:v>-4</c:v>
                </c:pt>
                <c:pt idx="3">
                  <c:v>-4</c:v>
                </c:pt>
                <c:pt idx="4">
                  <c:v>-4</c:v>
                </c:pt>
              </c:numCache>
            </c:numRef>
          </c:xVal>
          <c:yVal>
            <c:numRef>
              <c:f>[1]Symbole!$H$52:$L$52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543E-43EB-864A-36A200ACFDC6}"/>
            </c:ext>
          </c:extLst>
        </c:ser>
        <c:ser>
          <c:idx val="62"/>
          <c:order val="42"/>
          <c:tx>
            <c:v>LagerR2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[1]Symbole!$C$53:$G$53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[1]Symbole!$H$53:$L$53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543E-43EB-864A-36A200ACFDC6}"/>
            </c:ext>
          </c:extLst>
        </c:ser>
        <c:ser>
          <c:idx val="63"/>
          <c:order val="43"/>
          <c:tx>
            <c:v>LagerR3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[1]Symbole!$C$54:$G$54</c:f>
              <c:numCache>
                <c:formatCode>General</c:formatCode>
                <c:ptCount val="5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</c:numCache>
            </c:numRef>
          </c:xVal>
          <c:yVal>
            <c:numRef>
              <c:f>[1]Symbole!$H$54:$L$54</c:f>
              <c:numCache>
                <c:formatCode>General</c:formatCode>
                <c:ptCount val="5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543E-43EB-864A-36A200ACFDC6}"/>
            </c:ext>
          </c:extLst>
        </c:ser>
        <c:ser>
          <c:idx val="64"/>
          <c:order val="44"/>
          <c:tx>
            <c:v>LagerR4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[1]Symbole!$C$55:$G$55</c:f>
              <c:numCache>
                <c:formatCode>General</c:formatCode>
                <c:ptCount val="5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</c:numCache>
            </c:numRef>
          </c:xVal>
          <c:yVal>
            <c:numRef>
              <c:f>[1]Symbole!$H$55:$L$55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543E-43EB-864A-36A200ACFDC6}"/>
            </c:ext>
          </c:extLst>
        </c:ser>
        <c:ser>
          <c:idx val="65"/>
          <c:order val="45"/>
          <c:tx>
            <c:v>LagerR5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[1]Symbole!$C$56:$G$56</c:f>
              <c:numCache>
                <c:formatCode>General</c:formatCode>
                <c:ptCount val="5"/>
                <c:pt idx="0">
                  <c:v>1.6326429843902588</c:v>
                </c:pt>
                <c:pt idx="1">
                  <c:v>1.6326429843902588</c:v>
                </c:pt>
                <c:pt idx="2">
                  <c:v>1.6326429843902588</c:v>
                </c:pt>
                <c:pt idx="3">
                  <c:v>1.6326429843902588</c:v>
                </c:pt>
                <c:pt idx="4">
                  <c:v>1.6326429843902588</c:v>
                </c:pt>
              </c:numCache>
            </c:numRef>
          </c:xVal>
          <c:yVal>
            <c:numRef>
              <c:f>[1]Symbole!$H$56:$L$56</c:f>
              <c:numCache>
                <c:formatCode>General</c:formatCode>
                <c:ptCount val="5"/>
                <c:pt idx="0">
                  <c:v>1.8639600276947021</c:v>
                </c:pt>
                <c:pt idx="1">
                  <c:v>1.8639600276947021</c:v>
                </c:pt>
                <c:pt idx="2">
                  <c:v>1.8639600276947021</c:v>
                </c:pt>
                <c:pt idx="3">
                  <c:v>1.8639600276947021</c:v>
                </c:pt>
                <c:pt idx="4">
                  <c:v>1.8639600276947021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543E-43EB-864A-36A200ACFDC6}"/>
            </c:ext>
          </c:extLst>
        </c:ser>
        <c:ser>
          <c:idx val="66"/>
          <c:order val="46"/>
          <c:tx>
            <c:v>LagerR6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[1]Symbole!$C$57:$G$57</c:f>
              <c:numCache>
                <c:formatCode>General</c:formatCode>
                <c:ptCount val="5"/>
                <c:pt idx="0">
                  <c:v>-1.0121190547943115</c:v>
                </c:pt>
                <c:pt idx="1">
                  <c:v>-1.0121190547943115</c:v>
                </c:pt>
                <c:pt idx="2">
                  <c:v>-1.0121190547943115</c:v>
                </c:pt>
                <c:pt idx="3">
                  <c:v>-1.0121190547943115</c:v>
                </c:pt>
                <c:pt idx="4">
                  <c:v>-1.0121190547943115</c:v>
                </c:pt>
              </c:numCache>
            </c:numRef>
          </c:xVal>
          <c:yVal>
            <c:numRef>
              <c:f>[1]Symbole!$H$57:$L$57</c:f>
              <c:numCache>
                <c:formatCode>General</c:formatCode>
                <c:ptCount val="5"/>
                <c:pt idx="0">
                  <c:v>2.5302970409393311</c:v>
                </c:pt>
                <c:pt idx="1">
                  <c:v>2.5302970409393311</c:v>
                </c:pt>
                <c:pt idx="2">
                  <c:v>2.5302970409393311</c:v>
                </c:pt>
                <c:pt idx="3">
                  <c:v>2.5302970409393311</c:v>
                </c:pt>
                <c:pt idx="4">
                  <c:v>2.5302970409393311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543E-43EB-864A-36A200ACFDC6}"/>
            </c:ext>
          </c:extLst>
        </c:ser>
        <c:ser>
          <c:idx val="67"/>
          <c:order val="47"/>
          <c:tx>
            <c:v>LagerR7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[1]Symbole!$C$58:$G$58</c:f>
              <c:numCache>
                <c:formatCode>General</c:formatCode>
                <c:ptCount val="5"/>
                <c:pt idx="0">
                  <c:v>3.0875000953674316</c:v>
                </c:pt>
                <c:pt idx="1">
                  <c:v>3.0875000953674316</c:v>
                </c:pt>
                <c:pt idx="2">
                  <c:v>3.0875000953674316</c:v>
                </c:pt>
                <c:pt idx="3">
                  <c:v>3.0875000953674316</c:v>
                </c:pt>
                <c:pt idx="4">
                  <c:v>3.0875000953674316</c:v>
                </c:pt>
              </c:numCache>
            </c:numRef>
          </c:xVal>
          <c:yVal>
            <c:numRef>
              <c:f>[1]Symbole!$H$58:$L$58</c:f>
              <c:numCache>
                <c:formatCode>General</c:formatCode>
                <c:ptCount val="5"/>
                <c:pt idx="0">
                  <c:v>-0.23749999701976776</c:v>
                </c:pt>
                <c:pt idx="1">
                  <c:v>-0.23749999701976776</c:v>
                </c:pt>
                <c:pt idx="2">
                  <c:v>-0.23749999701976776</c:v>
                </c:pt>
                <c:pt idx="3">
                  <c:v>-0.23749999701976776</c:v>
                </c:pt>
                <c:pt idx="4">
                  <c:v>-0.23749999701976776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543E-43EB-864A-36A200ACFDC6}"/>
            </c:ext>
          </c:extLst>
        </c:ser>
        <c:ser>
          <c:idx val="68"/>
          <c:order val="48"/>
          <c:tx>
            <c:v>LagerR8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[1]Symbole!$C$59:$G$59</c:f>
              <c:numCache>
                <c:formatCode>General</c:formatCode>
                <c:ptCount val="5"/>
                <c:pt idx="0">
                  <c:v>-2.506058931350708</c:v>
                </c:pt>
                <c:pt idx="1">
                  <c:v>-2.506058931350708</c:v>
                </c:pt>
                <c:pt idx="2">
                  <c:v>-2.506058931350708</c:v>
                </c:pt>
                <c:pt idx="3">
                  <c:v>-2.506058931350708</c:v>
                </c:pt>
                <c:pt idx="4">
                  <c:v>-2.506058931350708</c:v>
                </c:pt>
              </c:numCache>
            </c:numRef>
          </c:xVal>
          <c:yVal>
            <c:numRef>
              <c:f>[1]Symbole!$H$59:$L$59</c:f>
              <c:numCache>
                <c:formatCode>General</c:formatCode>
                <c:ptCount val="5"/>
                <c:pt idx="0">
                  <c:v>6.2651491165161133</c:v>
                </c:pt>
                <c:pt idx="1">
                  <c:v>6.2651491165161133</c:v>
                </c:pt>
                <c:pt idx="2">
                  <c:v>6.2651491165161133</c:v>
                </c:pt>
                <c:pt idx="3">
                  <c:v>6.2651491165161133</c:v>
                </c:pt>
                <c:pt idx="4">
                  <c:v>6.2651491165161133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543E-43EB-864A-36A200ACFDC6}"/>
            </c:ext>
          </c:extLst>
        </c:ser>
        <c:ser>
          <c:idx val="69"/>
          <c:order val="49"/>
          <c:tx>
            <c:v>LagerR9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[1]Symbole!$C$60:$G$60</c:f>
              <c:numCache>
                <c:formatCode>General</c:formatCode>
                <c:ptCount val="5"/>
                <c:pt idx="0">
                  <c:v>-1.1836789846420288</c:v>
                </c:pt>
                <c:pt idx="1">
                  <c:v>-1.1836789846420288</c:v>
                </c:pt>
                <c:pt idx="2">
                  <c:v>-1.1836789846420288</c:v>
                </c:pt>
                <c:pt idx="3">
                  <c:v>-1.1836789846420288</c:v>
                </c:pt>
                <c:pt idx="4">
                  <c:v>-1.1836789846420288</c:v>
                </c:pt>
              </c:numCache>
            </c:numRef>
          </c:xVal>
          <c:yVal>
            <c:numRef>
              <c:f>[1]Symbole!$H$60:$L$60</c:f>
              <c:numCache>
                <c:formatCode>General</c:formatCode>
                <c:ptCount val="5"/>
                <c:pt idx="0">
                  <c:v>5.9319801330566406</c:v>
                </c:pt>
                <c:pt idx="1">
                  <c:v>5.9319801330566406</c:v>
                </c:pt>
                <c:pt idx="2">
                  <c:v>5.9319801330566406</c:v>
                </c:pt>
                <c:pt idx="3">
                  <c:v>5.9319801330566406</c:v>
                </c:pt>
                <c:pt idx="4">
                  <c:v>5.9319801330566406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543E-43EB-864A-36A200ACFDC6}"/>
            </c:ext>
          </c:extLst>
        </c:ser>
        <c:ser>
          <c:idx val="70"/>
          <c:order val="50"/>
          <c:tx>
            <c:v>LagerR10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[1]Symbole!$C$61:$G$61</c:f>
              <c:numCache>
                <c:formatCode>General</c:formatCode>
                <c:ptCount val="5"/>
                <c:pt idx="0">
                  <c:v>7.3163208961486816</c:v>
                </c:pt>
                <c:pt idx="1">
                  <c:v>7.3163208961486816</c:v>
                </c:pt>
                <c:pt idx="2">
                  <c:v>7.3163208961486816</c:v>
                </c:pt>
                <c:pt idx="3">
                  <c:v>7.3163208961486816</c:v>
                </c:pt>
                <c:pt idx="4">
                  <c:v>7.3163208961486816</c:v>
                </c:pt>
              </c:numCache>
            </c:numRef>
          </c:xVal>
          <c:yVal>
            <c:numRef>
              <c:f>[1]Symbole!$H$61:$L$61</c:f>
              <c:numCache>
                <c:formatCode>General</c:formatCode>
                <c:ptCount val="5"/>
                <c:pt idx="0">
                  <c:v>0.43198001384735107</c:v>
                </c:pt>
                <c:pt idx="1">
                  <c:v>0.43198001384735107</c:v>
                </c:pt>
                <c:pt idx="2">
                  <c:v>0.43198001384735107</c:v>
                </c:pt>
                <c:pt idx="3">
                  <c:v>0.43198001384735107</c:v>
                </c:pt>
                <c:pt idx="4">
                  <c:v>0.43198001384735107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543E-43EB-864A-36A200ACFDC6}"/>
            </c:ext>
          </c:extLst>
        </c:ser>
        <c:ser>
          <c:idx val="71"/>
          <c:order val="51"/>
          <c:tx>
            <c:v>LagerR11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[1]Symbole!$C$62:$G$62</c:f>
              <c:numCache>
                <c:formatCode>General</c:formatCode>
                <c:ptCount val="5"/>
                <c:pt idx="0">
                  <c:v>8.0437498092651367</c:v>
                </c:pt>
                <c:pt idx="1">
                  <c:v>8.0437498092651367</c:v>
                </c:pt>
                <c:pt idx="2">
                  <c:v>8.0437498092651367</c:v>
                </c:pt>
                <c:pt idx="3">
                  <c:v>8.0437498092651367</c:v>
                </c:pt>
                <c:pt idx="4">
                  <c:v>8.0437498092651367</c:v>
                </c:pt>
              </c:numCache>
            </c:numRef>
          </c:xVal>
          <c:yVal>
            <c:numRef>
              <c:f>[1]Symbole!$H$62:$L$62</c:f>
              <c:numCache>
                <c:formatCode>General</c:formatCode>
                <c:ptCount val="5"/>
                <c:pt idx="0">
                  <c:v>-0.61874997615814209</c:v>
                </c:pt>
                <c:pt idx="1">
                  <c:v>-0.61874997615814209</c:v>
                </c:pt>
                <c:pt idx="2">
                  <c:v>-0.61874997615814209</c:v>
                </c:pt>
                <c:pt idx="3">
                  <c:v>-0.61874997615814209</c:v>
                </c:pt>
                <c:pt idx="4">
                  <c:v>-0.61874997615814209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543E-43EB-864A-36A200ACFDC6}"/>
            </c:ext>
          </c:extLst>
        </c:ser>
        <c:ser>
          <c:idx val="72"/>
          <c:order val="52"/>
          <c:tx>
            <c:v>LagerR12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[1]Symbole!$C$63:$G$63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[1]Symbole!$H$63:$L$63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543E-43EB-864A-36A200ACFDC6}"/>
            </c:ext>
          </c:extLst>
        </c:ser>
        <c:ser>
          <c:idx val="73"/>
          <c:order val="53"/>
          <c:tx>
            <c:v>LagerR13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[1]Symbole!$C$64:$G$64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[1]Symbole!$H$64:$L$64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543E-43EB-864A-36A200ACFDC6}"/>
            </c:ext>
          </c:extLst>
        </c:ser>
        <c:ser>
          <c:idx val="74"/>
          <c:order val="54"/>
          <c:tx>
            <c:v>LagerR14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[1]Symbole!$C$65:$G$65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[1]Symbole!$H$65:$L$65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543E-43EB-864A-36A200ACFDC6}"/>
            </c:ext>
          </c:extLst>
        </c:ser>
        <c:ser>
          <c:idx val="75"/>
          <c:order val="55"/>
          <c:tx>
            <c:v>LagerR15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[1]Symbole!$C$66:$G$66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[1]Symbole!$H$66:$L$66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7-543E-43EB-864A-36A200ACFDC6}"/>
            </c:ext>
          </c:extLst>
        </c:ser>
        <c:ser>
          <c:idx val="76"/>
          <c:order val="56"/>
          <c:tx>
            <c:v>LagerR16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[1]Symbole!$C$67:$G$67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[1]Symbole!$H$67:$L$67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543E-43EB-864A-36A200ACFDC6}"/>
            </c:ext>
          </c:extLst>
        </c:ser>
        <c:ser>
          <c:idx val="77"/>
          <c:order val="57"/>
          <c:tx>
            <c:v>LagerR17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[1]Symbole!$C$68:$G$68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[1]Symbole!$H$68:$L$68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543E-43EB-864A-36A200ACFDC6}"/>
            </c:ext>
          </c:extLst>
        </c:ser>
        <c:ser>
          <c:idx val="78"/>
          <c:order val="58"/>
          <c:tx>
            <c:v>LagerR18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[1]Symbole!$C$69:$G$69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[1]Symbole!$H$69:$L$69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543E-43EB-864A-36A200ACFDC6}"/>
            </c:ext>
          </c:extLst>
        </c:ser>
        <c:ser>
          <c:idx val="79"/>
          <c:order val="59"/>
          <c:tx>
            <c:v>LagerR19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[1]Symbole!$C$70:$G$70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[1]Symbole!$H$70:$L$70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543E-43EB-864A-36A200ACFDC6}"/>
            </c:ext>
          </c:extLst>
        </c:ser>
        <c:ser>
          <c:idx val="80"/>
          <c:order val="60"/>
          <c:tx>
            <c:v>LagerR20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[1]Symbole!$C$71:$G$71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[1]Symbole!$H$71:$L$71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543E-43EB-864A-36A200ACFDC6}"/>
            </c:ext>
          </c:extLst>
        </c:ser>
        <c:ser>
          <c:idx val="121"/>
          <c:order val="61"/>
          <c:tx>
            <c:v>Knotenmoment1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[1]KLasten!$C$50:$L$50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[1]KLasten!$M$50:$V$50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543E-43EB-864A-36A200ACFDC6}"/>
            </c:ext>
          </c:extLst>
        </c:ser>
        <c:ser>
          <c:idx val="122"/>
          <c:order val="62"/>
          <c:tx>
            <c:v>Knotenmoment2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[1]KLasten!$C$51:$L$51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[1]KLasten!$M$51:$V$51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543E-43EB-864A-36A200ACFDC6}"/>
            </c:ext>
          </c:extLst>
        </c:ser>
        <c:ser>
          <c:idx val="123"/>
          <c:order val="63"/>
          <c:tx>
            <c:v>Knotenmoment3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[1]KLasten!$C$52:$L$52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[1]KLasten!$M$52:$V$52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543E-43EB-864A-36A200ACFDC6}"/>
            </c:ext>
          </c:extLst>
        </c:ser>
        <c:ser>
          <c:idx val="124"/>
          <c:order val="64"/>
          <c:tx>
            <c:v>Knotenmoment4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[1]KLasten!$C$53:$L$53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[1]KLasten!$M$53:$V$53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543E-43EB-864A-36A200ACFDC6}"/>
            </c:ext>
          </c:extLst>
        </c:ser>
        <c:ser>
          <c:idx val="125"/>
          <c:order val="65"/>
          <c:tx>
            <c:v>Knotenmoment5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[1]KLasten!$C$54:$L$54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[1]KLasten!$M$54:$V$54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543E-43EB-864A-36A200ACFDC6}"/>
            </c:ext>
          </c:extLst>
        </c:ser>
        <c:ser>
          <c:idx val="126"/>
          <c:order val="66"/>
          <c:tx>
            <c:v>Knotenmoment6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[1]KLasten!$C$55:$L$55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[1]KLasten!$M$55:$V$55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543E-43EB-864A-36A200ACFDC6}"/>
            </c:ext>
          </c:extLst>
        </c:ser>
        <c:ser>
          <c:idx val="127"/>
          <c:order val="67"/>
          <c:tx>
            <c:v>Knotenmoment7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[1]KLasten!$C$56:$L$56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[1]KLasten!$M$56:$V$56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543E-43EB-864A-36A200ACFDC6}"/>
            </c:ext>
          </c:extLst>
        </c:ser>
        <c:ser>
          <c:idx val="128"/>
          <c:order val="68"/>
          <c:tx>
            <c:v>Knotenmoment8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[1]KLasten!$C$57:$L$57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[1]KLasten!$M$57:$V$57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543E-43EB-864A-36A200ACFDC6}"/>
            </c:ext>
          </c:extLst>
        </c:ser>
        <c:ser>
          <c:idx val="129"/>
          <c:order val="69"/>
          <c:tx>
            <c:v>Knotenmoment9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[1]KLasten!$C$58:$L$58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[1]KLasten!$M$58:$V$58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543E-43EB-864A-36A200ACFDC6}"/>
            </c:ext>
          </c:extLst>
        </c:ser>
        <c:ser>
          <c:idx val="130"/>
          <c:order val="70"/>
          <c:tx>
            <c:v>Knotenmoment10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[1]KLasten!$C$59:$L$59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[1]KLasten!$M$59:$V$59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543E-43EB-864A-36A200ACFDC6}"/>
            </c:ext>
          </c:extLst>
        </c:ser>
        <c:ser>
          <c:idx val="131"/>
          <c:order val="71"/>
          <c:tx>
            <c:v>Knotenmoment11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[1]KLasten!$C$60:$L$60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[1]KLasten!$M$60:$V$60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543E-43EB-864A-36A200ACFDC6}"/>
            </c:ext>
          </c:extLst>
        </c:ser>
        <c:ser>
          <c:idx val="132"/>
          <c:order val="72"/>
          <c:tx>
            <c:v>Knotenmoment12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[1]KLasten!$C$61:$L$61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[1]KLasten!$M$61:$V$61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543E-43EB-864A-36A200ACFDC6}"/>
            </c:ext>
          </c:extLst>
        </c:ser>
        <c:ser>
          <c:idx val="133"/>
          <c:order val="73"/>
          <c:tx>
            <c:v>Knotenmoment13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[1]KLasten!$C$62:$L$62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[1]KLasten!$M$62:$V$62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543E-43EB-864A-36A200ACFDC6}"/>
            </c:ext>
          </c:extLst>
        </c:ser>
        <c:ser>
          <c:idx val="134"/>
          <c:order val="74"/>
          <c:tx>
            <c:v>Knotenmoment14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[1]KLasten!$C$63:$L$63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[1]KLasten!$M$63:$V$63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543E-43EB-864A-36A200ACFDC6}"/>
            </c:ext>
          </c:extLst>
        </c:ser>
        <c:ser>
          <c:idx val="135"/>
          <c:order val="75"/>
          <c:tx>
            <c:v>Knotenmoment15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[1]KLasten!$C$64:$L$64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[1]KLasten!$M$64:$V$64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543E-43EB-864A-36A200ACFDC6}"/>
            </c:ext>
          </c:extLst>
        </c:ser>
        <c:ser>
          <c:idx val="136"/>
          <c:order val="76"/>
          <c:tx>
            <c:v>Knotenmoment16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[1]KLasten!$C$65:$L$65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[1]KLasten!$M$65:$V$65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543E-43EB-864A-36A200ACFDC6}"/>
            </c:ext>
          </c:extLst>
        </c:ser>
        <c:ser>
          <c:idx val="137"/>
          <c:order val="77"/>
          <c:tx>
            <c:v>Knotenmoment17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[1]KLasten!$C$66:$L$66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[1]KLasten!$M$66:$V$66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543E-43EB-864A-36A200ACFDC6}"/>
            </c:ext>
          </c:extLst>
        </c:ser>
        <c:ser>
          <c:idx val="138"/>
          <c:order val="78"/>
          <c:tx>
            <c:v>Knotenmoment18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[1]KLasten!$C$67:$L$67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[1]KLasten!$M$67:$V$67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543E-43EB-864A-36A200ACFDC6}"/>
            </c:ext>
          </c:extLst>
        </c:ser>
        <c:ser>
          <c:idx val="139"/>
          <c:order val="79"/>
          <c:tx>
            <c:v>Knotenmoment19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[1]KLasten!$C$68:$L$68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[1]KLasten!$M$68:$V$68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543E-43EB-864A-36A200ACFDC6}"/>
            </c:ext>
          </c:extLst>
        </c:ser>
        <c:ser>
          <c:idx val="140"/>
          <c:order val="80"/>
          <c:tx>
            <c:v>Knotenmoment20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[1]KLasten!$C$69:$L$69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[1]KLasten!$M$69:$V$69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543E-43EB-864A-36A200ACFDC6}"/>
            </c:ext>
          </c:extLst>
        </c:ser>
        <c:ser>
          <c:idx val="0"/>
          <c:order val="81"/>
          <c:tx>
            <c:v>Element:1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[1]System!$BC$122:$BD$122</c:f>
              <c:numCache>
                <c:formatCode>General</c:formatCode>
                <c:ptCount val="2"/>
                <c:pt idx="0">
                  <c:v>-4</c:v>
                </c:pt>
                <c:pt idx="1">
                  <c:v>-2.506058931350708</c:v>
                </c:pt>
              </c:numCache>
            </c:numRef>
          </c:xVal>
          <c:yVal>
            <c:numRef>
              <c:f>[1]System!$BE$122:$BF$122</c:f>
              <c:numCache>
                <c:formatCode>General</c:formatCode>
                <c:ptCount val="2"/>
                <c:pt idx="0">
                  <c:v>10</c:v>
                </c:pt>
                <c:pt idx="1">
                  <c:v>6.2651491165161133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1-543E-43EB-864A-36A200ACFDC6}"/>
            </c:ext>
          </c:extLst>
        </c:ser>
        <c:ser>
          <c:idx val="1"/>
          <c:order val="82"/>
          <c:tx>
            <c:v>Element:2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[1]System!$BC$123:$BD$123</c:f>
              <c:numCache>
                <c:formatCode>General</c:formatCode>
                <c:ptCount val="2"/>
                <c:pt idx="0">
                  <c:v>0</c:v>
                </c:pt>
                <c:pt idx="1">
                  <c:v>3.0875000953674316</c:v>
                </c:pt>
              </c:numCache>
            </c:numRef>
          </c:xVal>
          <c:yVal>
            <c:numRef>
              <c:f>[1]System!$BE$123:$BF$123</c:f>
              <c:numCache>
                <c:formatCode>General</c:formatCode>
                <c:ptCount val="2"/>
                <c:pt idx="0">
                  <c:v>0</c:v>
                </c:pt>
                <c:pt idx="1">
                  <c:v>-0.23749999701976776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2-543E-43EB-864A-36A200ACFDC6}"/>
            </c:ext>
          </c:extLst>
        </c:ser>
        <c:ser>
          <c:idx val="2"/>
          <c:order val="83"/>
          <c:tx>
            <c:v>Element:3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[1]System!$BC$124:$BD$124</c:f>
              <c:numCache>
                <c:formatCode>General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xVal>
          <c:yVal>
            <c:numRef>
              <c:f>[1]System!$BE$124:$BF$124</c:f>
              <c:numCache>
                <c:formatCode>General</c:formatCode>
                <c:ptCount val="2"/>
                <c:pt idx="0">
                  <c:v>-1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3-543E-43EB-864A-36A200ACFDC6}"/>
            </c:ext>
          </c:extLst>
        </c:ser>
        <c:ser>
          <c:idx val="3"/>
          <c:order val="84"/>
          <c:tx>
            <c:v>Element:4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[1]System!$BC$125:$BD$125</c:f>
              <c:numCache>
                <c:formatCode>General</c:formatCode>
                <c:ptCount val="2"/>
                <c:pt idx="0">
                  <c:v>-4</c:v>
                </c:pt>
                <c:pt idx="1">
                  <c:v>-1.1836789846420288</c:v>
                </c:pt>
              </c:numCache>
            </c:numRef>
          </c:xVal>
          <c:yVal>
            <c:numRef>
              <c:f>[1]System!$BE$125:$BF$125</c:f>
              <c:numCache>
                <c:formatCode>General</c:formatCode>
                <c:ptCount val="2"/>
                <c:pt idx="0">
                  <c:v>10</c:v>
                </c:pt>
                <c:pt idx="1">
                  <c:v>5.9319801330566406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4-543E-43EB-864A-36A200ACFDC6}"/>
            </c:ext>
          </c:extLst>
        </c:ser>
        <c:ser>
          <c:idx val="4"/>
          <c:order val="85"/>
          <c:tx>
            <c:v>Element:5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[1]System!$BC$126:$BD$126</c:f>
              <c:numCache>
                <c:formatCode>General</c:formatCode>
                <c:ptCount val="2"/>
                <c:pt idx="0">
                  <c:v>1.6326429843902588</c:v>
                </c:pt>
                <c:pt idx="1">
                  <c:v>3.0875000953674316</c:v>
                </c:pt>
              </c:numCache>
            </c:numRef>
          </c:xVal>
          <c:yVal>
            <c:numRef>
              <c:f>[1]System!$BE$126:$BF$126</c:f>
              <c:numCache>
                <c:formatCode>General</c:formatCode>
                <c:ptCount val="2"/>
                <c:pt idx="0">
                  <c:v>1.8639600276947021</c:v>
                </c:pt>
                <c:pt idx="1">
                  <c:v>-0.23749999701976776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5-543E-43EB-864A-36A200ACFDC6}"/>
            </c:ext>
          </c:extLst>
        </c:ser>
        <c:ser>
          <c:idx val="5"/>
          <c:order val="86"/>
          <c:tx>
            <c:v>Element:6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[1]System!$BC$127:$BD$127</c:f>
              <c:numCache>
                <c:formatCode>General</c:formatCode>
                <c:ptCount val="2"/>
                <c:pt idx="0">
                  <c:v>1.6326429843902588</c:v>
                </c:pt>
                <c:pt idx="1">
                  <c:v>7.3163208961486816</c:v>
                </c:pt>
              </c:numCache>
            </c:numRef>
          </c:xVal>
          <c:yVal>
            <c:numRef>
              <c:f>[1]System!$BE$127:$BF$127</c:f>
              <c:numCache>
                <c:formatCode>General</c:formatCode>
                <c:ptCount val="2"/>
                <c:pt idx="0">
                  <c:v>1.8639600276947021</c:v>
                </c:pt>
                <c:pt idx="1">
                  <c:v>0.43198001384735107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6-543E-43EB-864A-36A200ACFDC6}"/>
            </c:ext>
          </c:extLst>
        </c:ser>
        <c:ser>
          <c:idx val="6"/>
          <c:order val="87"/>
          <c:tx>
            <c:v>Element:7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[1]System!$BC$128:$BD$128</c:f>
              <c:numCache>
                <c:formatCode>General</c:formatCode>
                <c:ptCount val="2"/>
                <c:pt idx="0">
                  <c:v>-1.0121190547943115</c:v>
                </c:pt>
                <c:pt idx="1">
                  <c:v>0</c:v>
                </c:pt>
              </c:numCache>
            </c:numRef>
          </c:xVal>
          <c:yVal>
            <c:numRef>
              <c:f>[1]System!$BE$128:$BF$128</c:f>
              <c:numCache>
                <c:formatCode>General</c:formatCode>
                <c:ptCount val="2"/>
                <c:pt idx="0">
                  <c:v>2.5302970409393311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7-543E-43EB-864A-36A200ACFDC6}"/>
            </c:ext>
          </c:extLst>
        </c:ser>
        <c:ser>
          <c:idx val="7"/>
          <c:order val="88"/>
          <c:tx>
            <c:v>Element:8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[1]System!$BC$129:$BD$129</c:f>
              <c:numCache>
                <c:formatCode>General</c:formatCode>
                <c:ptCount val="2"/>
                <c:pt idx="0">
                  <c:v>-1.0121190547943115</c:v>
                </c:pt>
                <c:pt idx="1">
                  <c:v>1.6326429843902588</c:v>
                </c:pt>
              </c:numCache>
            </c:numRef>
          </c:xVal>
          <c:yVal>
            <c:numRef>
              <c:f>[1]System!$BE$129:$BF$129</c:f>
              <c:numCache>
                <c:formatCode>General</c:formatCode>
                <c:ptCount val="2"/>
                <c:pt idx="0">
                  <c:v>2.5302970409393311</c:v>
                </c:pt>
                <c:pt idx="1">
                  <c:v>1.8639600276947021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8-543E-43EB-864A-36A200ACFDC6}"/>
            </c:ext>
          </c:extLst>
        </c:ser>
        <c:ser>
          <c:idx val="8"/>
          <c:order val="89"/>
          <c:tx>
            <c:v>Element:9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[1]System!$BC$130:$BD$130</c:f>
              <c:numCache>
                <c:formatCode>General</c:formatCode>
                <c:ptCount val="2"/>
                <c:pt idx="0">
                  <c:v>3.0875000953674316</c:v>
                </c:pt>
                <c:pt idx="1">
                  <c:v>8.0437498092651367</c:v>
                </c:pt>
              </c:numCache>
            </c:numRef>
          </c:xVal>
          <c:yVal>
            <c:numRef>
              <c:f>[1]System!$BE$130:$BF$130</c:f>
              <c:numCache>
                <c:formatCode>General</c:formatCode>
                <c:ptCount val="2"/>
                <c:pt idx="0">
                  <c:v>-0.23749999701976776</c:v>
                </c:pt>
                <c:pt idx="1">
                  <c:v>-0.61874997615814209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9-543E-43EB-864A-36A200ACFDC6}"/>
            </c:ext>
          </c:extLst>
        </c:ser>
        <c:ser>
          <c:idx val="9"/>
          <c:order val="90"/>
          <c:tx>
            <c:v>Element:10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[1]System!$BC$131:$BD$131</c:f>
              <c:numCache>
                <c:formatCode>General</c:formatCode>
                <c:ptCount val="2"/>
                <c:pt idx="0">
                  <c:v>0</c:v>
                </c:pt>
                <c:pt idx="1">
                  <c:v>1.6326429843902588</c:v>
                </c:pt>
              </c:numCache>
            </c:numRef>
          </c:xVal>
          <c:yVal>
            <c:numRef>
              <c:f>[1]System!$BE$131:$BF$131</c:f>
              <c:numCache>
                <c:formatCode>General</c:formatCode>
                <c:ptCount val="2"/>
                <c:pt idx="0">
                  <c:v>0</c:v>
                </c:pt>
                <c:pt idx="1">
                  <c:v>1.8639600276947021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A-543E-43EB-864A-36A200ACFDC6}"/>
            </c:ext>
          </c:extLst>
        </c:ser>
        <c:ser>
          <c:idx val="10"/>
          <c:order val="91"/>
          <c:tx>
            <c:v>Element:11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[1]System!$BC$132:$BD$132</c:f>
              <c:numCache>
                <c:formatCode>General</c:formatCode>
                <c:ptCount val="2"/>
                <c:pt idx="0">
                  <c:v>-2.506058931350708</c:v>
                </c:pt>
                <c:pt idx="1">
                  <c:v>-1.0121190547943115</c:v>
                </c:pt>
              </c:numCache>
            </c:numRef>
          </c:xVal>
          <c:yVal>
            <c:numRef>
              <c:f>[1]System!$BE$132:$BF$132</c:f>
              <c:numCache>
                <c:formatCode>General</c:formatCode>
                <c:ptCount val="2"/>
                <c:pt idx="0">
                  <c:v>6.2651491165161133</c:v>
                </c:pt>
                <c:pt idx="1">
                  <c:v>2.5302970409393311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B-543E-43EB-864A-36A200ACFDC6}"/>
            </c:ext>
          </c:extLst>
        </c:ser>
        <c:ser>
          <c:idx val="11"/>
          <c:order val="92"/>
          <c:tx>
            <c:v>Element:12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[1]System!$BC$133:$BD$133</c:f>
              <c:numCache>
                <c:formatCode>General</c:formatCode>
                <c:ptCount val="2"/>
                <c:pt idx="0">
                  <c:v>-1.1836789846420288</c:v>
                </c:pt>
                <c:pt idx="1">
                  <c:v>1.6326429843902588</c:v>
                </c:pt>
              </c:numCache>
            </c:numRef>
          </c:xVal>
          <c:yVal>
            <c:numRef>
              <c:f>[1]System!$BE$133:$BF$133</c:f>
              <c:numCache>
                <c:formatCode>General</c:formatCode>
                <c:ptCount val="2"/>
                <c:pt idx="0">
                  <c:v>5.9319801330566406</c:v>
                </c:pt>
                <c:pt idx="1">
                  <c:v>1.8639600276947021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C-543E-43EB-864A-36A200ACFDC6}"/>
            </c:ext>
          </c:extLst>
        </c:ser>
        <c:ser>
          <c:idx val="12"/>
          <c:order val="93"/>
          <c:tx>
            <c:v>Element:13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[1]System!$BC$134:$BD$134</c:f>
              <c:numCache>
                <c:formatCode>General</c:formatCode>
                <c:ptCount val="2"/>
                <c:pt idx="0">
                  <c:v>7.3163208961486816</c:v>
                </c:pt>
                <c:pt idx="1">
                  <c:v>13</c:v>
                </c:pt>
              </c:numCache>
            </c:numRef>
          </c:xVal>
          <c:yVal>
            <c:numRef>
              <c:f>[1]System!$BE$134:$BF$134</c:f>
              <c:numCache>
                <c:formatCode>General</c:formatCode>
                <c:ptCount val="2"/>
                <c:pt idx="0">
                  <c:v>0.43198001384735107</c:v>
                </c:pt>
                <c:pt idx="1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D-543E-43EB-864A-36A200ACFDC6}"/>
            </c:ext>
          </c:extLst>
        </c:ser>
        <c:ser>
          <c:idx val="13"/>
          <c:order val="94"/>
          <c:tx>
            <c:v>Element:14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[1]System!$BC$135:$BD$135</c:f>
              <c:numCache>
                <c:formatCode>General</c:formatCode>
                <c:ptCount val="2"/>
                <c:pt idx="0">
                  <c:v>8.0437498092651367</c:v>
                </c:pt>
                <c:pt idx="1">
                  <c:v>13</c:v>
                </c:pt>
              </c:numCache>
            </c:numRef>
          </c:xVal>
          <c:yVal>
            <c:numRef>
              <c:f>[1]System!$BE$135:$BF$135</c:f>
              <c:numCache>
                <c:formatCode>General</c:formatCode>
                <c:ptCount val="2"/>
                <c:pt idx="0">
                  <c:v>-0.61874997615814209</c:v>
                </c:pt>
                <c:pt idx="1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E-543E-43EB-864A-36A200ACFDC6}"/>
            </c:ext>
          </c:extLst>
        </c:ser>
        <c:ser>
          <c:idx val="14"/>
          <c:order val="95"/>
          <c:tx>
            <c:v>Element:15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[1]System!$BC$136:$BD$136</c:f>
              <c:numCache>
                <c:formatCode>General</c:formatCode>
                <c:ptCount val="2"/>
                <c:pt idx="0">
                  <c:v>-2.506058931350708</c:v>
                </c:pt>
                <c:pt idx="1">
                  <c:v>-1.1836789846420288</c:v>
                </c:pt>
              </c:numCache>
            </c:numRef>
          </c:xVal>
          <c:yVal>
            <c:numRef>
              <c:f>[1]System!$BE$136:$BF$136</c:f>
              <c:numCache>
                <c:formatCode>General</c:formatCode>
                <c:ptCount val="2"/>
                <c:pt idx="0">
                  <c:v>6.2651491165161133</c:v>
                </c:pt>
                <c:pt idx="1">
                  <c:v>5.9319801330566406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F-543E-43EB-864A-36A200ACFDC6}"/>
            </c:ext>
          </c:extLst>
        </c:ser>
        <c:ser>
          <c:idx val="15"/>
          <c:order val="96"/>
          <c:tx>
            <c:v>Element:16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[1]System!$BC$137:$BD$137</c:f>
              <c:numCache>
                <c:formatCode>General</c:formatCode>
                <c:ptCount val="2"/>
                <c:pt idx="0">
                  <c:v>-1.1836789846420288</c:v>
                </c:pt>
                <c:pt idx="1">
                  <c:v>-1.0121190547943115</c:v>
                </c:pt>
              </c:numCache>
            </c:numRef>
          </c:xVal>
          <c:yVal>
            <c:numRef>
              <c:f>[1]System!$BE$137:$BF$137</c:f>
              <c:numCache>
                <c:formatCode>General</c:formatCode>
                <c:ptCount val="2"/>
                <c:pt idx="0">
                  <c:v>5.9319801330566406</c:v>
                </c:pt>
                <c:pt idx="1">
                  <c:v>2.5302970409393311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0-543E-43EB-864A-36A200ACFDC6}"/>
            </c:ext>
          </c:extLst>
        </c:ser>
        <c:ser>
          <c:idx val="16"/>
          <c:order val="97"/>
          <c:tx>
            <c:v>Element:17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[1]System!$BC$138:$BD$138</c:f>
              <c:numCache>
                <c:formatCode>General</c:formatCode>
                <c:ptCount val="2"/>
                <c:pt idx="0">
                  <c:v>3.0875000953674316</c:v>
                </c:pt>
                <c:pt idx="1">
                  <c:v>7.3163208961486816</c:v>
                </c:pt>
              </c:numCache>
            </c:numRef>
          </c:xVal>
          <c:yVal>
            <c:numRef>
              <c:f>[1]System!$BE$138:$BF$138</c:f>
              <c:numCache>
                <c:formatCode>General</c:formatCode>
                <c:ptCount val="2"/>
                <c:pt idx="0">
                  <c:v>-0.23749999701976776</c:v>
                </c:pt>
                <c:pt idx="1">
                  <c:v>0.43198001384735107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1-543E-43EB-864A-36A200ACFDC6}"/>
            </c:ext>
          </c:extLst>
        </c:ser>
        <c:ser>
          <c:idx val="17"/>
          <c:order val="98"/>
          <c:tx>
            <c:v>Element:18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[1]System!$BC$139:$BD$139</c:f>
              <c:numCache>
                <c:formatCode>General</c:formatCode>
                <c:ptCount val="2"/>
                <c:pt idx="0">
                  <c:v>7.3163208961486816</c:v>
                </c:pt>
                <c:pt idx="1">
                  <c:v>8.0437498092651367</c:v>
                </c:pt>
              </c:numCache>
            </c:numRef>
          </c:xVal>
          <c:yVal>
            <c:numRef>
              <c:f>[1]System!$BE$139:$BF$139</c:f>
              <c:numCache>
                <c:formatCode>General</c:formatCode>
                <c:ptCount val="2"/>
                <c:pt idx="0">
                  <c:v>0.43198001384735107</c:v>
                </c:pt>
                <c:pt idx="1">
                  <c:v>-0.61874997615814209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2-543E-43EB-864A-36A200ACFDC6}"/>
            </c:ext>
          </c:extLst>
        </c:ser>
        <c:ser>
          <c:idx val="18"/>
          <c:order val="99"/>
          <c:tx>
            <c:v>Element:19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[1]System!$BC$140:$BD$140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[1]System!$BE$140:$BF$140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3-543E-43EB-864A-36A200ACFDC6}"/>
            </c:ext>
          </c:extLst>
        </c:ser>
        <c:ser>
          <c:idx val="19"/>
          <c:order val="100"/>
          <c:tx>
            <c:v>Element:20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[1]System!$BC$141:$BD$141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[1]System!$BE$141:$BF$141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4-543E-43EB-864A-36A200ACFDC6}"/>
            </c:ext>
          </c:extLst>
        </c:ser>
        <c:ser>
          <c:idx val="161"/>
          <c:order val="101"/>
          <c:tx>
            <c:v>Element:21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[1]System!$BC$142:$BD$142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[1]System!$BE$142:$BF$142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5-543E-43EB-864A-36A200ACFDC6}"/>
            </c:ext>
          </c:extLst>
        </c:ser>
        <c:ser>
          <c:idx val="162"/>
          <c:order val="102"/>
          <c:tx>
            <c:v>Element:22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[1]System!$BC$143:$BD$143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[1]System!$BE$143:$BF$143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6-543E-43EB-864A-36A200ACFDC6}"/>
            </c:ext>
          </c:extLst>
        </c:ser>
        <c:ser>
          <c:idx val="163"/>
          <c:order val="103"/>
          <c:tx>
            <c:v>Element:23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[1]System!$BC$144:$BD$144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[1]System!$BE$144:$BF$144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7-543E-43EB-864A-36A200ACFDC6}"/>
            </c:ext>
          </c:extLst>
        </c:ser>
        <c:ser>
          <c:idx val="164"/>
          <c:order val="104"/>
          <c:tx>
            <c:v>Element:24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[1]System!$BC$145:$BD$145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[1]System!$BE$145:$BF$145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8-543E-43EB-864A-36A200ACFDC6}"/>
            </c:ext>
          </c:extLst>
        </c:ser>
        <c:ser>
          <c:idx val="165"/>
          <c:order val="105"/>
          <c:tx>
            <c:v>Element:25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[1]System!$BC$146:$BD$146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[1]System!$BE$146:$BF$146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9-543E-43EB-864A-36A200ACFDC6}"/>
            </c:ext>
          </c:extLst>
        </c:ser>
        <c:ser>
          <c:idx val="166"/>
          <c:order val="106"/>
          <c:tx>
            <c:v>Element:26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[1]System!$BC$147:$BD$147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[1]System!$BE$147:$BF$147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A-543E-43EB-864A-36A200ACFDC6}"/>
            </c:ext>
          </c:extLst>
        </c:ser>
        <c:ser>
          <c:idx val="167"/>
          <c:order val="107"/>
          <c:tx>
            <c:v>Element:27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[1]System!$BC$148:$BD$148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[1]System!$BE$148:$BF$148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B-543E-43EB-864A-36A200ACFDC6}"/>
            </c:ext>
          </c:extLst>
        </c:ser>
        <c:ser>
          <c:idx val="168"/>
          <c:order val="108"/>
          <c:tx>
            <c:v>Element:28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[1]System!$BC$149:$BD$149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[1]System!$BE$149:$BF$149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C-543E-43EB-864A-36A200ACFDC6}"/>
            </c:ext>
          </c:extLst>
        </c:ser>
        <c:ser>
          <c:idx val="169"/>
          <c:order val="109"/>
          <c:tx>
            <c:v>Element:29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[1]System!$BC$150:$BD$150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[1]System!$BE$150:$BF$150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D-543E-43EB-864A-36A200ACFDC6}"/>
            </c:ext>
          </c:extLst>
        </c:ser>
        <c:ser>
          <c:idx val="170"/>
          <c:order val="110"/>
          <c:tx>
            <c:v>Element:30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[1]System!$BC$151:$BD$151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[1]System!$BE$151:$BF$151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E-543E-43EB-864A-36A200ACFDC6}"/>
            </c:ext>
          </c:extLst>
        </c:ser>
        <c:ser>
          <c:idx val="172"/>
          <c:order val="111"/>
          <c:tx>
            <c:v>Element:32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[1]System!$BC$153:$BD$153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[1]System!$BE$153:$BF$153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F-543E-43EB-864A-36A200ACFDC6}"/>
            </c:ext>
          </c:extLst>
        </c:ser>
        <c:ser>
          <c:idx val="173"/>
          <c:order val="112"/>
          <c:tx>
            <c:v>Element:33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[1]System!$BC$154:$BD$154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[1]System!$BE$154:$BF$154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0-543E-43EB-864A-36A200ACFDC6}"/>
            </c:ext>
          </c:extLst>
        </c:ser>
        <c:ser>
          <c:idx val="174"/>
          <c:order val="113"/>
          <c:tx>
            <c:v>Element:34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[1]System!$BC$155:$BD$155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[1]System!$BE$155:$BF$155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1-543E-43EB-864A-36A200ACFDC6}"/>
            </c:ext>
          </c:extLst>
        </c:ser>
        <c:ser>
          <c:idx val="175"/>
          <c:order val="114"/>
          <c:tx>
            <c:v>Element:35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[1]System!$BC$156:$BD$156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[1]System!$BE$156:$BF$156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2-543E-43EB-864A-36A200ACFDC6}"/>
            </c:ext>
          </c:extLst>
        </c:ser>
        <c:ser>
          <c:idx val="176"/>
          <c:order val="115"/>
          <c:tx>
            <c:v>Element:36</c:v>
          </c:tx>
          <c:spPr>
            <a:ln w="19050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xVal>
            <c:numRef>
              <c:f>[1]System!$BC$157:$BD$157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[1]System!$BE$157:$BF$157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3-543E-43EB-864A-36A200ACFDC6}"/>
            </c:ext>
          </c:extLst>
        </c:ser>
        <c:ser>
          <c:idx val="177"/>
          <c:order val="116"/>
          <c:tx>
            <c:v>Element:37</c:v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[1]System!$BC$158:$BD$158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[1]System!$BE$158:$BF$158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4-543E-43EB-864A-36A200ACFDC6}"/>
            </c:ext>
          </c:extLst>
        </c:ser>
        <c:ser>
          <c:idx val="178"/>
          <c:order val="117"/>
          <c:tx>
            <c:v>Element:38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[1]System!$BC$159:$BD$159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[1]System!$BE$159:$BF$159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5-543E-43EB-864A-36A200ACFDC6}"/>
            </c:ext>
          </c:extLst>
        </c:ser>
        <c:ser>
          <c:idx val="179"/>
          <c:order val="118"/>
          <c:tx>
            <c:v>Element:39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[1]System!$BC$160:$BD$160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[1]System!$BE$160:$BF$160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6-543E-43EB-864A-36A200ACFDC6}"/>
            </c:ext>
          </c:extLst>
        </c:ser>
        <c:ser>
          <c:idx val="180"/>
          <c:order val="119"/>
          <c:tx>
            <c:v>Element:40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[1]System!$BC$161:$BD$161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[1]System!$BE$161:$BF$161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7-543E-43EB-864A-36A200ACFDC6}"/>
            </c:ext>
          </c:extLst>
        </c:ser>
        <c:ser>
          <c:idx val="141"/>
          <c:order val="120"/>
          <c:tx>
            <c:v>Elementlast1</c:v>
          </c:tx>
          <c:spPr>
            <a:ln w="12700"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[1]ELasten!$B$47:$R$47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[1]ELasten!$S$47:$AI$47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8-543E-43EB-864A-36A200ACFDC6}"/>
            </c:ext>
          </c:extLst>
        </c:ser>
        <c:ser>
          <c:idx val="142"/>
          <c:order val="121"/>
          <c:tx>
            <c:v>Elementlast2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[1]ELasten!$B$48:$R$48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[1]ELasten!$S$48:$AI$48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9-543E-43EB-864A-36A200ACFDC6}"/>
            </c:ext>
          </c:extLst>
        </c:ser>
        <c:ser>
          <c:idx val="143"/>
          <c:order val="122"/>
          <c:tx>
            <c:v>Elementlast3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[1]ELasten!$B$49:$R$49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[1]ELasten!$S$49:$AI$49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A-543E-43EB-864A-36A200ACFDC6}"/>
            </c:ext>
          </c:extLst>
        </c:ser>
        <c:ser>
          <c:idx val="144"/>
          <c:order val="123"/>
          <c:tx>
            <c:v>Elementlast4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[1]ELasten!$B$50:$R$50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[1]ELasten!$S$50:$AI$50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B-543E-43EB-864A-36A200ACFDC6}"/>
            </c:ext>
          </c:extLst>
        </c:ser>
        <c:ser>
          <c:idx val="145"/>
          <c:order val="124"/>
          <c:tx>
            <c:v>Elementlast5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[1]ELasten!$B$51:$R$51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[1]ELasten!$S$51:$AI$51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C-543E-43EB-864A-36A200ACFDC6}"/>
            </c:ext>
          </c:extLst>
        </c:ser>
        <c:ser>
          <c:idx val="146"/>
          <c:order val="125"/>
          <c:tx>
            <c:v>Elementlast6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[1]ELasten!$B$52:$R$52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[1]ELasten!$S$52:$AI$52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D-543E-43EB-864A-36A200ACFDC6}"/>
            </c:ext>
          </c:extLst>
        </c:ser>
        <c:ser>
          <c:idx val="147"/>
          <c:order val="126"/>
          <c:tx>
            <c:v>Elementlast7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[1]ELasten!$B$53:$R$53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[1]ELasten!$S$53:$AI$53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E-543E-43EB-864A-36A200ACFDC6}"/>
            </c:ext>
          </c:extLst>
        </c:ser>
        <c:ser>
          <c:idx val="148"/>
          <c:order val="127"/>
          <c:tx>
            <c:v>Elementlast8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[1]ELasten!$B$54:$R$54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[1]ELasten!$S$54:$AI$54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F-543E-43EB-864A-36A200ACFDC6}"/>
            </c:ext>
          </c:extLst>
        </c:ser>
        <c:ser>
          <c:idx val="149"/>
          <c:order val="128"/>
          <c:tx>
            <c:v>Elementlast9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[1]ELasten!$B$55:$R$55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[1]ELasten!$S$55:$AI$55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0-543E-43EB-864A-36A200ACFDC6}"/>
            </c:ext>
          </c:extLst>
        </c:ser>
        <c:ser>
          <c:idx val="150"/>
          <c:order val="129"/>
          <c:tx>
            <c:v>Elementlast10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[1]ELasten!$B$56:$R$56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[1]ELasten!$S$56:$AI$56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1-543E-43EB-864A-36A200ACFDC6}"/>
            </c:ext>
          </c:extLst>
        </c:ser>
        <c:ser>
          <c:idx val="151"/>
          <c:order val="130"/>
          <c:tx>
            <c:v>Elementlast11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[1]ELasten!$B$57:$R$57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[1]ELasten!$S$57:$AI$57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2-543E-43EB-864A-36A200ACFDC6}"/>
            </c:ext>
          </c:extLst>
        </c:ser>
        <c:ser>
          <c:idx val="152"/>
          <c:order val="131"/>
          <c:tx>
            <c:v>Elementlast12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[1]ELasten!$B$58:$R$58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[1]ELasten!$S$58:$AI$58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3-543E-43EB-864A-36A200ACFDC6}"/>
            </c:ext>
          </c:extLst>
        </c:ser>
        <c:ser>
          <c:idx val="153"/>
          <c:order val="132"/>
          <c:tx>
            <c:v>Elementlast13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[1]ELasten!$B$59:$R$59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[1]ELasten!$S$59:$AI$59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4-543E-43EB-864A-36A200ACFDC6}"/>
            </c:ext>
          </c:extLst>
        </c:ser>
        <c:ser>
          <c:idx val="154"/>
          <c:order val="133"/>
          <c:tx>
            <c:v>Elementlast14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[1]ELasten!$B$60:$R$60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[1]ELasten!$S$60:$AI$60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5-543E-43EB-864A-36A200ACFDC6}"/>
            </c:ext>
          </c:extLst>
        </c:ser>
        <c:ser>
          <c:idx val="155"/>
          <c:order val="134"/>
          <c:tx>
            <c:v>Elementlast15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[1]ELasten!$B$61:$R$61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[1]ELasten!$S$61:$AI$61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6-543E-43EB-864A-36A200ACFDC6}"/>
            </c:ext>
          </c:extLst>
        </c:ser>
        <c:ser>
          <c:idx val="156"/>
          <c:order val="135"/>
          <c:tx>
            <c:v>Elementlast16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[1]ELasten!$B$62:$R$62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[1]ELasten!$S$62:$AI$62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7-543E-43EB-864A-36A200ACFDC6}"/>
            </c:ext>
          </c:extLst>
        </c:ser>
        <c:ser>
          <c:idx val="157"/>
          <c:order val="136"/>
          <c:tx>
            <c:v>Elementlast17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[1]ELasten!$B$63:$R$63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[1]ELasten!$S$63:$AI$63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8-543E-43EB-864A-36A200ACFDC6}"/>
            </c:ext>
          </c:extLst>
        </c:ser>
        <c:ser>
          <c:idx val="158"/>
          <c:order val="137"/>
          <c:tx>
            <c:v>Elementlast18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[1]ELasten!$B$64:$R$64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[1]ELasten!$S$64:$AI$64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9-543E-43EB-864A-36A200ACFDC6}"/>
            </c:ext>
          </c:extLst>
        </c:ser>
        <c:ser>
          <c:idx val="159"/>
          <c:order val="138"/>
          <c:tx>
            <c:v>Elementlast19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[1]ELasten!$B$65:$R$65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[1]ELasten!$S$65:$AI$65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A-543E-43EB-864A-36A200ACFDC6}"/>
            </c:ext>
          </c:extLst>
        </c:ser>
        <c:ser>
          <c:idx val="160"/>
          <c:order val="139"/>
          <c:tx>
            <c:v>Elementlast20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[1]ELasten!$B$66:$R$66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[1]ELasten!$S$66:$AI$66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B-543E-43EB-864A-36A200ACFDC6}"/>
            </c:ext>
          </c:extLst>
        </c:ser>
        <c:ser>
          <c:idx val="181"/>
          <c:order val="140"/>
          <c:tx>
            <c:v>Elementlast21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[1]ELasten!$B$67:$R$67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[1]ELasten!$S$67:$AI$67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C-543E-43EB-864A-36A200ACFDC6}"/>
            </c:ext>
          </c:extLst>
        </c:ser>
        <c:ser>
          <c:idx val="182"/>
          <c:order val="141"/>
          <c:tx>
            <c:v>Elementlast22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[1]ELasten!$B$68:$R$68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[1]ELasten!$S$68:$AI$68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D-543E-43EB-864A-36A200ACFDC6}"/>
            </c:ext>
          </c:extLst>
        </c:ser>
        <c:ser>
          <c:idx val="183"/>
          <c:order val="142"/>
          <c:tx>
            <c:v>Elementlast23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[1]ELasten!$B$69:$R$69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[1]ELasten!$S$69:$AI$69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E-543E-43EB-864A-36A200ACFDC6}"/>
            </c:ext>
          </c:extLst>
        </c:ser>
        <c:ser>
          <c:idx val="184"/>
          <c:order val="143"/>
          <c:tx>
            <c:v>Elementlast24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[1]ELasten!$B$70:$R$70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[1]ELasten!$S$70:$AI$70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F-543E-43EB-864A-36A200ACFDC6}"/>
            </c:ext>
          </c:extLst>
        </c:ser>
        <c:ser>
          <c:idx val="185"/>
          <c:order val="144"/>
          <c:tx>
            <c:v>Elementlast25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[1]ELasten!$B$71:$R$71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[1]ELasten!$S$71:$AI$71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0-543E-43EB-864A-36A200ACFDC6}"/>
            </c:ext>
          </c:extLst>
        </c:ser>
        <c:ser>
          <c:idx val="186"/>
          <c:order val="145"/>
          <c:tx>
            <c:v>Elementlast26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[1]ELasten!$B$72:$R$72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[1]ELasten!$S$72:$AI$72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1-543E-43EB-864A-36A200ACFDC6}"/>
            </c:ext>
          </c:extLst>
        </c:ser>
        <c:ser>
          <c:idx val="187"/>
          <c:order val="146"/>
          <c:tx>
            <c:v>Elementlast27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[1]ELasten!$B$73:$R$73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[1]ELasten!$S$73:$AI$73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2-543E-43EB-864A-36A200ACFDC6}"/>
            </c:ext>
          </c:extLst>
        </c:ser>
        <c:ser>
          <c:idx val="188"/>
          <c:order val="147"/>
          <c:tx>
            <c:v>Elementlast28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[1]ELasten!$B$74:$R$74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[1]ELasten!$S$74:$AI$74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3-543E-43EB-864A-36A200ACFDC6}"/>
            </c:ext>
          </c:extLst>
        </c:ser>
        <c:ser>
          <c:idx val="189"/>
          <c:order val="148"/>
          <c:tx>
            <c:v>Elementlast29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[1]ELasten!$B$75:$R$75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[1]ELasten!$S$75:$AI$75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4-543E-43EB-864A-36A200ACFDC6}"/>
            </c:ext>
          </c:extLst>
        </c:ser>
        <c:ser>
          <c:idx val="190"/>
          <c:order val="149"/>
          <c:tx>
            <c:v>Elementlast30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[1]ELasten!$B$76:$R$76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[1]ELasten!$S$76:$AI$76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5-543E-43EB-864A-36A200ACFDC6}"/>
            </c:ext>
          </c:extLst>
        </c:ser>
        <c:ser>
          <c:idx val="191"/>
          <c:order val="150"/>
          <c:tx>
            <c:v>Elementlast31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[1]ELasten!$B$77:$R$77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[1]ELasten!$S$77:$AI$77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6-543E-43EB-864A-36A200ACFDC6}"/>
            </c:ext>
          </c:extLst>
        </c:ser>
        <c:ser>
          <c:idx val="192"/>
          <c:order val="151"/>
          <c:tx>
            <c:v>Elementlast32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[1]ELasten!$B$78:$R$78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[1]ELasten!$S$78:$AI$78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7-543E-43EB-864A-36A200ACFDC6}"/>
            </c:ext>
          </c:extLst>
        </c:ser>
        <c:ser>
          <c:idx val="193"/>
          <c:order val="152"/>
          <c:tx>
            <c:v>Elementlast33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[1]ELasten!$B$79:$R$79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[1]ELasten!$S$79:$AI$79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8-543E-43EB-864A-36A200ACFDC6}"/>
            </c:ext>
          </c:extLst>
        </c:ser>
        <c:ser>
          <c:idx val="194"/>
          <c:order val="153"/>
          <c:tx>
            <c:v>Elementlast34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[1]ELasten!$B$80:$R$80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[1]ELasten!$S$80:$AI$80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9-543E-43EB-864A-36A200ACFDC6}"/>
            </c:ext>
          </c:extLst>
        </c:ser>
        <c:ser>
          <c:idx val="195"/>
          <c:order val="154"/>
          <c:tx>
            <c:v>Elementlast35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[1]ELasten!$B$81:$R$81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[1]ELasten!$S$81:$AI$81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A-543E-43EB-864A-36A200ACFDC6}"/>
            </c:ext>
          </c:extLst>
        </c:ser>
        <c:ser>
          <c:idx val="196"/>
          <c:order val="155"/>
          <c:tx>
            <c:v>Elementlast36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[1]ELasten!$B$82:$R$82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[1]ELasten!$S$82:$AI$82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B-543E-43EB-864A-36A200ACFDC6}"/>
            </c:ext>
          </c:extLst>
        </c:ser>
        <c:ser>
          <c:idx val="197"/>
          <c:order val="156"/>
          <c:tx>
            <c:v>Elementlast37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[1]ELasten!$B$83:$R$83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[1]ELasten!$S$83:$AI$83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C-543E-43EB-864A-36A200ACFDC6}"/>
            </c:ext>
          </c:extLst>
        </c:ser>
        <c:ser>
          <c:idx val="198"/>
          <c:order val="157"/>
          <c:tx>
            <c:v>Elementlast38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[1]ELasten!$B$84:$R$84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[1]ELasten!$S$84:$AI$84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D-543E-43EB-864A-36A200ACFDC6}"/>
            </c:ext>
          </c:extLst>
        </c:ser>
        <c:ser>
          <c:idx val="199"/>
          <c:order val="158"/>
          <c:tx>
            <c:v>Elementlast39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[1]ELasten!$B$85:$R$85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[1]ELasten!$S$85:$AI$85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E-543E-43EB-864A-36A200ACFDC6}"/>
            </c:ext>
          </c:extLst>
        </c:ser>
        <c:ser>
          <c:idx val="200"/>
          <c:order val="159"/>
          <c:tx>
            <c:v>Elementlast40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[1]ELasten!$B$86:$R$86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[1]ELasten!$S$86:$AI$86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F-543E-43EB-864A-36A200ACFDC6}"/>
            </c:ext>
          </c:extLst>
        </c:ser>
        <c:ser>
          <c:idx val="81"/>
          <c:order val="160"/>
          <c:tx>
            <c:v>Knotenlast V 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[1]KLasten!$C$4:$G$4</c:f>
              <c:numCache>
                <c:formatCode>General</c:formatCode>
                <c:ptCount val="5"/>
                <c:pt idx="0">
                  <c:v>-4</c:v>
                </c:pt>
                <c:pt idx="1">
                  <c:v>-4</c:v>
                </c:pt>
                <c:pt idx="2">
                  <c:v>-4</c:v>
                </c:pt>
                <c:pt idx="3">
                  <c:v>-4</c:v>
                </c:pt>
                <c:pt idx="4">
                  <c:v>-4</c:v>
                </c:pt>
              </c:numCache>
            </c:numRef>
          </c:xVal>
          <c:yVal>
            <c:numRef>
              <c:f>[1]KLasten!$H$4:$L$4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0-543E-43EB-864A-36A200ACFDC6}"/>
            </c:ext>
          </c:extLst>
        </c:ser>
        <c:ser>
          <c:idx val="82"/>
          <c:order val="161"/>
          <c:tx>
            <c:v>Knotenlast V 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[1]KLasten!$C$5:$G$5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[1]KLasten!$H$5:$L$5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1-543E-43EB-864A-36A200ACFDC6}"/>
            </c:ext>
          </c:extLst>
        </c:ser>
        <c:ser>
          <c:idx val="83"/>
          <c:order val="162"/>
          <c:tx>
            <c:v>Knotenlast V 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[1]KLasten!$C$6:$G$6</c:f>
              <c:numCache>
                <c:formatCode>General</c:formatCode>
                <c:ptCount val="5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</c:numCache>
            </c:numRef>
          </c:xVal>
          <c:yVal>
            <c:numRef>
              <c:f>[1]KLasten!$H$6:$L$6</c:f>
              <c:numCache>
                <c:formatCode>General</c:formatCode>
                <c:ptCount val="5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2-543E-43EB-864A-36A200ACFDC6}"/>
            </c:ext>
          </c:extLst>
        </c:ser>
        <c:ser>
          <c:idx val="84"/>
          <c:order val="163"/>
          <c:tx>
            <c:v>Knotenlast V 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[1]KLasten!$C$7:$G$7</c:f>
              <c:numCache>
                <c:formatCode>General</c:formatCode>
                <c:ptCount val="5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</c:numCache>
            </c:numRef>
          </c:xVal>
          <c:yVal>
            <c:numRef>
              <c:f>[1]KLasten!$H$7:$L$7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3-543E-43EB-864A-36A200ACFDC6}"/>
            </c:ext>
          </c:extLst>
        </c:ser>
        <c:ser>
          <c:idx val="85"/>
          <c:order val="164"/>
          <c:tx>
            <c:v>Knotenlast V 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[1]KLasten!$C$8:$G$8</c:f>
              <c:numCache>
                <c:formatCode>General</c:formatCode>
                <c:ptCount val="5"/>
                <c:pt idx="0">
                  <c:v>1.6326429843902588</c:v>
                </c:pt>
                <c:pt idx="1">
                  <c:v>1.6326429843902588</c:v>
                </c:pt>
                <c:pt idx="2">
                  <c:v>1.6326429843902588</c:v>
                </c:pt>
                <c:pt idx="3">
                  <c:v>1.6326429843902588</c:v>
                </c:pt>
                <c:pt idx="4">
                  <c:v>1.6326429843902588</c:v>
                </c:pt>
              </c:numCache>
            </c:numRef>
          </c:xVal>
          <c:yVal>
            <c:numRef>
              <c:f>[1]KLasten!$H$8:$L$8</c:f>
              <c:numCache>
                <c:formatCode>General</c:formatCode>
                <c:ptCount val="5"/>
                <c:pt idx="0">
                  <c:v>1.8639600276947021</c:v>
                </c:pt>
                <c:pt idx="1">
                  <c:v>1.8639600276947021</c:v>
                </c:pt>
                <c:pt idx="2">
                  <c:v>1.8639600276947021</c:v>
                </c:pt>
                <c:pt idx="3">
                  <c:v>1.8639600276947021</c:v>
                </c:pt>
                <c:pt idx="4">
                  <c:v>1.8639600276947021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4-543E-43EB-864A-36A200ACFDC6}"/>
            </c:ext>
          </c:extLst>
        </c:ser>
        <c:ser>
          <c:idx val="86"/>
          <c:order val="165"/>
          <c:tx>
            <c:v>Knotenlast V 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[1]KLasten!$C$9:$G$9</c:f>
              <c:numCache>
                <c:formatCode>General</c:formatCode>
                <c:ptCount val="5"/>
                <c:pt idx="0">
                  <c:v>-1.0121190547943115</c:v>
                </c:pt>
                <c:pt idx="1">
                  <c:v>-1.0121190547943115</c:v>
                </c:pt>
                <c:pt idx="2">
                  <c:v>-1.0121190547943115</c:v>
                </c:pt>
                <c:pt idx="3">
                  <c:v>-1.0121190547943115</c:v>
                </c:pt>
                <c:pt idx="4">
                  <c:v>-1.0121190547943115</c:v>
                </c:pt>
              </c:numCache>
            </c:numRef>
          </c:xVal>
          <c:yVal>
            <c:numRef>
              <c:f>[1]KLasten!$H$9:$L$9</c:f>
              <c:numCache>
                <c:formatCode>General</c:formatCode>
                <c:ptCount val="5"/>
                <c:pt idx="0">
                  <c:v>2.5302970409393311</c:v>
                </c:pt>
                <c:pt idx="1">
                  <c:v>2.5302970409393311</c:v>
                </c:pt>
                <c:pt idx="2">
                  <c:v>2.5302970409393311</c:v>
                </c:pt>
                <c:pt idx="3">
                  <c:v>2.5302970409393311</c:v>
                </c:pt>
                <c:pt idx="4">
                  <c:v>2.5302970409393311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5-543E-43EB-864A-36A200ACFDC6}"/>
            </c:ext>
          </c:extLst>
        </c:ser>
        <c:ser>
          <c:idx val="87"/>
          <c:order val="166"/>
          <c:tx>
            <c:v>Knotenlast V 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[1]KLasten!$C$10:$G$10</c:f>
              <c:numCache>
                <c:formatCode>General</c:formatCode>
                <c:ptCount val="5"/>
                <c:pt idx="0">
                  <c:v>3.0875000953674316</c:v>
                </c:pt>
                <c:pt idx="1">
                  <c:v>3.0875000953674316</c:v>
                </c:pt>
                <c:pt idx="2">
                  <c:v>3.0875000953674316</c:v>
                </c:pt>
                <c:pt idx="3">
                  <c:v>3.0875000953674316</c:v>
                </c:pt>
                <c:pt idx="4">
                  <c:v>3.0875000953674316</c:v>
                </c:pt>
              </c:numCache>
            </c:numRef>
          </c:xVal>
          <c:yVal>
            <c:numRef>
              <c:f>[1]KLasten!$H$10:$L$10</c:f>
              <c:numCache>
                <c:formatCode>General</c:formatCode>
                <c:ptCount val="5"/>
                <c:pt idx="0">
                  <c:v>-0.23749999701976776</c:v>
                </c:pt>
                <c:pt idx="1">
                  <c:v>-0.23749999701976776</c:v>
                </c:pt>
                <c:pt idx="2">
                  <c:v>-0.23749999701976776</c:v>
                </c:pt>
                <c:pt idx="3">
                  <c:v>-0.23749999701976776</c:v>
                </c:pt>
                <c:pt idx="4">
                  <c:v>-0.23749999701976776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6-543E-43EB-864A-36A200ACFDC6}"/>
            </c:ext>
          </c:extLst>
        </c:ser>
        <c:ser>
          <c:idx val="88"/>
          <c:order val="167"/>
          <c:tx>
            <c:v>Knotenlast V 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[1]KLasten!$C$11:$G$11</c:f>
              <c:numCache>
                <c:formatCode>General</c:formatCode>
                <c:ptCount val="5"/>
                <c:pt idx="0">
                  <c:v>-2.506058931350708</c:v>
                </c:pt>
                <c:pt idx="1">
                  <c:v>-2.506058931350708</c:v>
                </c:pt>
                <c:pt idx="2">
                  <c:v>-2.506058931350708</c:v>
                </c:pt>
                <c:pt idx="3">
                  <c:v>-2.506058931350708</c:v>
                </c:pt>
                <c:pt idx="4">
                  <c:v>-2.506058931350708</c:v>
                </c:pt>
              </c:numCache>
            </c:numRef>
          </c:xVal>
          <c:yVal>
            <c:numRef>
              <c:f>[1]KLasten!$H$11:$L$11</c:f>
              <c:numCache>
                <c:formatCode>General</c:formatCode>
                <c:ptCount val="5"/>
                <c:pt idx="0">
                  <c:v>6.2651491165161133</c:v>
                </c:pt>
                <c:pt idx="1">
                  <c:v>6.2651491165161133</c:v>
                </c:pt>
                <c:pt idx="2">
                  <c:v>6.2651491165161133</c:v>
                </c:pt>
                <c:pt idx="3">
                  <c:v>6.2651491165161133</c:v>
                </c:pt>
                <c:pt idx="4">
                  <c:v>6.2651491165161133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7-543E-43EB-864A-36A200ACFDC6}"/>
            </c:ext>
          </c:extLst>
        </c:ser>
        <c:ser>
          <c:idx val="89"/>
          <c:order val="168"/>
          <c:tx>
            <c:v>Knotenlast V 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[1]KLasten!$C$12:$G$12</c:f>
              <c:numCache>
                <c:formatCode>General</c:formatCode>
                <c:ptCount val="5"/>
                <c:pt idx="0">
                  <c:v>-1.1836789846420288</c:v>
                </c:pt>
                <c:pt idx="1">
                  <c:v>-1.1836789846420288</c:v>
                </c:pt>
                <c:pt idx="2">
                  <c:v>-1.1836789846420288</c:v>
                </c:pt>
                <c:pt idx="3">
                  <c:v>-1.1836789846420288</c:v>
                </c:pt>
                <c:pt idx="4">
                  <c:v>-1.1836789846420288</c:v>
                </c:pt>
              </c:numCache>
            </c:numRef>
          </c:xVal>
          <c:yVal>
            <c:numRef>
              <c:f>[1]KLasten!$H$12:$L$12</c:f>
              <c:numCache>
                <c:formatCode>General</c:formatCode>
                <c:ptCount val="5"/>
                <c:pt idx="0">
                  <c:v>5.9319801330566406</c:v>
                </c:pt>
                <c:pt idx="1">
                  <c:v>5.9319801330566406</c:v>
                </c:pt>
                <c:pt idx="2">
                  <c:v>5.9319801330566406</c:v>
                </c:pt>
                <c:pt idx="3">
                  <c:v>5.9319801330566406</c:v>
                </c:pt>
                <c:pt idx="4">
                  <c:v>5.9319801330566406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8-543E-43EB-864A-36A200ACFDC6}"/>
            </c:ext>
          </c:extLst>
        </c:ser>
        <c:ser>
          <c:idx val="90"/>
          <c:order val="169"/>
          <c:tx>
            <c:v>Knotenlast V 10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[1]KLasten!$C$13:$G$13</c:f>
              <c:numCache>
                <c:formatCode>General</c:formatCode>
                <c:ptCount val="5"/>
                <c:pt idx="0">
                  <c:v>7.3163208961486816</c:v>
                </c:pt>
                <c:pt idx="1">
                  <c:v>7.3163208961486816</c:v>
                </c:pt>
                <c:pt idx="2">
                  <c:v>7.3163208961486816</c:v>
                </c:pt>
                <c:pt idx="3">
                  <c:v>7.3163208961486816</c:v>
                </c:pt>
                <c:pt idx="4">
                  <c:v>7.3163208961486816</c:v>
                </c:pt>
              </c:numCache>
            </c:numRef>
          </c:xVal>
          <c:yVal>
            <c:numRef>
              <c:f>[1]KLasten!$H$13:$L$13</c:f>
              <c:numCache>
                <c:formatCode>General</c:formatCode>
                <c:ptCount val="5"/>
                <c:pt idx="0">
                  <c:v>0.43198001384735107</c:v>
                </c:pt>
                <c:pt idx="1">
                  <c:v>0.43198001384735107</c:v>
                </c:pt>
                <c:pt idx="2">
                  <c:v>0.43198001384735107</c:v>
                </c:pt>
                <c:pt idx="3">
                  <c:v>0.43198001384735107</c:v>
                </c:pt>
                <c:pt idx="4">
                  <c:v>0.43198001384735107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9-543E-43EB-864A-36A200ACFDC6}"/>
            </c:ext>
          </c:extLst>
        </c:ser>
        <c:ser>
          <c:idx val="91"/>
          <c:order val="170"/>
          <c:tx>
            <c:v>Knotenlast V 11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[1]KLasten!$C$14:$G$14</c:f>
              <c:numCache>
                <c:formatCode>General</c:formatCode>
                <c:ptCount val="5"/>
                <c:pt idx="0">
                  <c:v>8.0437498092651367</c:v>
                </c:pt>
                <c:pt idx="1">
                  <c:v>8.0437498092651367</c:v>
                </c:pt>
                <c:pt idx="2">
                  <c:v>8.0437498092651367</c:v>
                </c:pt>
                <c:pt idx="3">
                  <c:v>8.0437498092651367</c:v>
                </c:pt>
                <c:pt idx="4">
                  <c:v>8.0437498092651367</c:v>
                </c:pt>
              </c:numCache>
            </c:numRef>
          </c:xVal>
          <c:yVal>
            <c:numRef>
              <c:f>[1]KLasten!$H$14:$L$14</c:f>
              <c:numCache>
                <c:formatCode>General</c:formatCode>
                <c:ptCount val="5"/>
                <c:pt idx="0">
                  <c:v>-0.61874997615814209</c:v>
                </c:pt>
                <c:pt idx="1">
                  <c:v>-0.61874997615814209</c:v>
                </c:pt>
                <c:pt idx="2">
                  <c:v>-0.61874997615814209</c:v>
                </c:pt>
                <c:pt idx="3">
                  <c:v>-0.61874997615814209</c:v>
                </c:pt>
                <c:pt idx="4">
                  <c:v>-0.61874997615814209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A-543E-43EB-864A-36A200ACFDC6}"/>
            </c:ext>
          </c:extLst>
        </c:ser>
        <c:ser>
          <c:idx val="92"/>
          <c:order val="171"/>
          <c:tx>
            <c:v>Knotenlast V 12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[1]KLasten!$C$15:$G$15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[1]KLasten!$H$15:$L$15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B-543E-43EB-864A-36A200ACFDC6}"/>
            </c:ext>
          </c:extLst>
        </c:ser>
        <c:ser>
          <c:idx val="93"/>
          <c:order val="172"/>
          <c:tx>
            <c:v>Knotenlast V 13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[1]KLasten!$C$16:$G$16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[1]KLasten!$H$16:$L$16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C-543E-43EB-864A-36A200ACFDC6}"/>
            </c:ext>
          </c:extLst>
        </c:ser>
        <c:ser>
          <c:idx val="94"/>
          <c:order val="173"/>
          <c:tx>
            <c:v>Knotenlast V 14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[1]KLasten!$C$17:$G$17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[1]KLasten!$H$17:$L$17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D-543E-43EB-864A-36A200ACFDC6}"/>
            </c:ext>
          </c:extLst>
        </c:ser>
        <c:ser>
          <c:idx val="95"/>
          <c:order val="174"/>
          <c:tx>
            <c:v>Knotenlast V 15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[1]KLasten!$C$18:$G$18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[1]KLasten!$H$18:$L$18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E-543E-43EB-864A-36A200ACFDC6}"/>
            </c:ext>
          </c:extLst>
        </c:ser>
        <c:ser>
          <c:idx val="96"/>
          <c:order val="175"/>
          <c:tx>
            <c:v>Knotenlast V 16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[1]KLasten!$C$19:$G$19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[1]KLasten!$H$19:$L$19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F-543E-43EB-864A-36A200ACFDC6}"/>
            </c:ext>
          </c:extLst>
        </c:ser>
        <c:ser>
          <c:idx val="97"/>
          <c:order val="176"/>
          <c:tx>
            <c:v>Knotenlast V 17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[1]KLasten!$C$20:$G$20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[1]KLasten!$H$20:$L$20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0-543E-43EB-864A-36A200ACFDC6}"/>
            </c:ext>
          </c:extLst>
        </c:ser>
        <c:ser>
          <c:idx val="98"/>
          <c:order val="177"/>
          <c:tx>
            <c:v>Knotenlast V 18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[1]KLasten!$C$21:$G$21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[1]KLasten!$H$21:$L$21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1-543E-43EB-864A-36A200ACFDC6}"/>
            </c:ext>
          </c:extLst>
        </c:ser>
        <c:ser>
          <c:idx val="99"/>
          <c:order val="178"/>
          <c:tx>
            <c:v>Knotenlast V 19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[1]KLasten!$C$22:$G$22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[1]KLasten!$H$22:$L$22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2-543E-43EB-864A-36A200ACFDC6}"/>
            </c:ext>
          </c:extLst>
        </c:ser>
        <c:ser>
          <c:idx val="100"/>
          <c:order val="179"/>
          <c:tx>
            <c:v>Knotenlast V 20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[1]KLasten!$C$23:$G$23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[1]KLasten!$H$23:$L$23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3-543E-43EB-864A-36A200ACFDC6}"/>
            </c:ext>
          </c:extLst>
        </c:ser>
        <c:ser>
          <c:idx val="101"/>
          <c:order val="180"/>
          <c:tx>
            <c:v>Rotzeigeru1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[1]Symbole!$D$75:$E$75</c:f>
              <c:numCache>
                <c:formatCode>General</c:formatCode>
                <c:ptCount val="2"/>
                <c:pt idx="0">
                  <c:v>-4</c:v>
                </c:pt>
                <c:pt idx="1">
                  <c:v>-4</c:v>
                </c:pt>
              </c:numCache>
            </c:numRef>
          </c:xVal>
          <c:yVal>
            <c:numRef>
              <c:f>[1]Symbole!$H$75:$I$75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4-543E-43EB-864A-36A200ACFDC6}"/>
            </c:ext>
          </c:extLst>
        </c:ser>
        <c:ser>
          <c:idx val="102"/>
          <c:order val="181"/>
          <c:tx>
            <c:v>Rotzeigeru2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[1]Symbole!$D$76:$E$76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[1]Symbole!$H$76:$I$76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5-543E-43EB-864A-36A200ACFDC6}"/>
            </c:ext>
          </c:extLst>
        </c:ser>
        <c:ser>
          <c:idx val="103"/>
          <c:order val="182"/>
          <c:tx>
            <c:v>Rotzeigeru3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[1]Symbole!$D$77:$E$77</c:f>
              <c:numCache>
                <c:formatCode>General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xVal>
          <c:yVal>
            <c:numRef>
              <c:f>[1]Symbole!$H$77:$I$77</c:f>
              <c:numCache>
                <c:formatCode>General</c:formatCode>
                <c:ptCount val="2"/>
                <c:pt idx="0">
                  <c:v>-1</c:v>
                </c:pt>
                <c:pt idx="1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6-543E-43EB-864A-36A200ACFDC6}"/>
            </c:ext>
          </c:extLst>
        </c:ser>
        <c:ser>
          <c:idx val="104"/>
          <c:order val="183"/>
          <c:tx>
            <c:v>Rotzeigeru4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[1]Symbole!$D$78:$E$78</c:f>
              <c:numCache>
                <c:formatCode>General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xVal>
          <c:yVal>
            <c:numRef>
              <c:f>[1]Symbole!$H$78:$I$78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7-543E-43EB-864A-36A200ACFDC6}"/>
            </c:ext>
          </c:extLst>
        </c:ser>
        <c:ser>
          <c:idx val="105"/>
          <c:order val="184"/>
          <c:tx>
            <c:v>Rotzeigeru5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[1]Symbole!$D$79:$E$79</c:f>
              <c:numCache>
                <c:formatCode>General</c:formatCode>
                <c:ptCount val="2"/>
                <c:pt idx="0">
                  <c:v>1.6326429843902588</c:v>
                </c:pt>
                <c:pt idx="1">
                  <c:v>1.6326429843902588</c:v>
                </c:pt>
              </c:numCache>
            </c:numRef>
          </c:xVal>
          <c:yVal>
            <c:numRef>
              <c:f>[1]Symbole!$H$79:$I$79</c:f>
              <c:numCache>
                <c:formatCode>General</c:formatCode>
                <c:ptCount val="2"/>
                <c:pt idx="0">
                  <c:v>1.8639600276947021</c:v>
                </c:pt>
                <c:pt idx="1">
                  <c:v>1.8639600276947021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8-543E-43EB-864A-36A200ACFDC6}"/>
            </c:ext>
          </c:extLst>
        </c:ser>
        <c:ser>
          <c:idx val="106"/>
          <c:order val="185"/>
          <c:tx>
            <c:v>Rotzeigeru6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[1]Symbole!$D$80:$E$80</c:f>
              <c:numCache>
                <c:formatCode>General</c:formatCode>
                <c:ptCount val="2"/>
                <c:pt idx="0">
                  <c:v>-1.0121190547943115</c:v>
                </c:pt>
                <c:pt idx="1">
                  <c:v>-1.0121190547943115</c:v>
                </c:pt>
              </c:numCache>
            </c:numRef>
          </c:xVal>
          <c:yVal>
            <c:numRef>
              <c:f>[1]Symbole!$H$80:$I$80</c:f>
              <c:numCache>
                <c:formatCode>General</c:formatCode>
                <c:ptCount val="2"/>
                <c:pt idx="0">
                  <c:v>2.5302970409393311</c:v>
                </c:pt>
                <c:pt idx="1">
                  <c:v>2.5302970409393311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9-543E-43EB-864A-36A200ACFDC6}"/>
            </c:ext>
          </c:extLst>
        </c:ser>
        <c:ser>
          <c:idx val="107"/>
          <c:order val="186"/>
          <c:tx>
            <c:v>Rotzeigeru7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[1]Symbole!$D$81:$E$81</c:f>
              <c:numCache>
                <c:formatCode>General</c:formatCode>
                <c:ptCount val="2"/>
                <c:pt idx="0">
                  <c:v>3.0875000953674316</c:v>
                </c:pt>
                <c:pt idx="1">
                  <c:v>3.0875000953674316</c:v>
                </c:pt>
              </c:numCache>
            </c:numRef>
          </c:xVal>
          <c:yVal>
            <c:numRef>
              <c:f>[1]Symbole!$H$81:$I$81</c:f>
              <c:numCache>
                <c:formatCode>General</c:formatCode>
                <c:ptCount val="2"/>
                <c:pt idx="0">
                  <c:v>-0.23749999701976776</c:v>
                </c:pt>
                <c:pt idx="1">
                  <c:v>-0.23749999701976776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A-543E-43EB-864A-36A200ACFDC6}"/>
            </c:ext>
          </c:extLst>
        </c:ser>
        <c:ser>
          <c:idx val="108"/>
          <c:order val="187"/>
          <c:tx>
            <c:v>Rotzeigeru8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[1]Symbole!$D$82:$E$82</c:f>
              <c:numCache>
                <c:formatCode>General</c:formatCode>
                <c:ptCount val="2"/>
                <c:pt idx="0">
                  <c:v>-2.506058931350708</c:v>
                </c:pt>
                <c:pt idx="1">
                  <c:v>-2.506058931350708</c:v>
                </c:pt>
              </c:numCache>
            </c:numRef>
          </c:xVal>
          <c:yVal>
            <c:numRef>
              <c:f>[1]Symbole!$H$82:$I$82</c:f>
              <c:numCache>
                <c:formatCode>General</c:formatCode>
                <c:ptCount val="2"/>
                <c:pt idx="0">
                  <c:v>6.2651491165161133</c:v>
                </c:pt>
                <c:pt idx="1">
                  <c:v>6.2651491165161133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B-543E-43EB-864A-36A200ACFDC6}"/>
            </c:ext>
          </c:extLst>
        </c:ser>
        <c:ser>
          <c:idx val="109"/>
          <c:order val="188"/>
          <c:tx>
            <c:v>Rotzeigeru9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[1]Symbole!$D$83:$E$83</c:f>
              <c:numCache>
                <c:formatCode>General</c:formatCode>
                <c:ptCount val="2"/>
                <c:pt idx="0">
                  <c:v>-1.1836789846420288</c:v>
                </c:pt>
                <c:pt idx="1">
                  <c:v>-1.1836789846420288</c:v>
                </c:pt>
              </c:numCache>
            </c:numRef>
          </c:xVal>
          <c:yVal>
            <c:numRef>
              <c:f>[1]Symbole!$H$83:$I$83</c:f>
              <c:numCache>
                <c:formatCode>General</c:formatCode>
                <c:ptCount val="2"/>
                <c:pt idx="0">
                  <c:v>5.9319801330566406</c:v>
                </c:pt>
                <c:pt idx="1">
                  <c:v>5.9319801330566406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C-543E-43EB-864A-36A200ACFDC6}"/>
            </c:ext>
          </c:extLst>
        </c:ser>
        <c:ser>
          <c:idx val="110"/>
          <c:order val="189"/>
          <c:tx>
            <c:v>Rotzeigeru10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[1]Symbole!$D$84:$E$84</c:f>
              <c:numCache>
                <c:formatCode>General</c:formatCode>
                <c:ptCount val="2"/>
                <c:pt idx="0">
                  <c:v>7.3163208961486816</c:v>
                </c:pt>
                <c:pt idx="1">
                  <c:v>7.3163208961486816</c:v>
                </c:pt>
              </c:numCache>
            </c:numRef>
          </c:xVal>
          <c:yVal>
            <c:numRef>
              <c:f>[1]Symbole!$H$84:$I$84</c:f>
              <c:numCache>
                <c:formatCode>General</c:formatCode>
                <c:ptCount val="2"/>
                <c:pt idx="0">
                  <c:v>0.43198001384735107</c:v>
                </c:pt>
                <c:pt idx="1">
                  <c:v>0.43198001384735107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D-543E-43EB-864A-36A200ACFDC6}"/>
            </c:ext>
          </c:extLst>
        </c:ser>
        <c:ser>
          <c:idx val="111"/>
          <c:order val="190"/>
          <c:tx>
            <c:v>Rotzeigeru11</c:v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  <a:tailEnd type="triangle"/>
            </a:ln>
          </c:spPr>
          <c:marker>
            <c:symbol val="none"/>
          </c:marker>
          <c:xVal>
            <c:numRef>
              <c:f>[1]Symbole!$D$85:$E$85</c:f>
              <c:numCache>
                <c:formatCode>General</c:formatCode>
                <c:ptCount val="2"/>
                <c:pt idx="0">
                  <c:v>8.0437498092651367</c:v>
                </c:pt>
                <c:pt idx="1">
                  <c:v>8.0437498092651367</c:v>
                </c:pt>
              </c:numCache>
            </c:numRef>
          </c:xVal>
          <c:yVal>
            <c:numRef>
              <c:f>[1]Symbole!$H$85:$I$85</c:f>
              <c:numCache>
                <c:formatCode>General</c:formatCode>
                <c:ptCount val="2"/>
                <c:pt idx="0">
                  <c:v>-0.61874997615814209</c:v>
                </c:pt>
                <c:pt idx="1">
                  <c:v>-0.61874997615814209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E-543E-43EB-864A-36A200ACFDC6}"/>
            </c:ext>
          </c:extLst>
        </c:ser>
        <c:ser>
          <c:idx val="112"/>
          <c:order val="191"/>
          <c:tx>
            <c:v>Rotzeigeru12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[1]Symbole!$D$86:$E$86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[1]Symbole!$H$86:$I$86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F-543E-43EB-864A-36A200ACFDC6}"/>
            </c:ext>
          </c:extLst>
        </c:ser>
        <c:ser>
          <c:idx val="113"/>
          <c:order val="192"/>
          <c:tx>
            <c:v>Rotzeigeru13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[1]Symbole!$D$87:$E$87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[1]Symbole!$H$87:$I$87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0-543E-43EB-864A-36A200ACFDC6}"/>
            </c:ext>
          </c:extLst>
        </c:ser>
        <c:ser>
          <c:idx val="114"/>
          <c:order val="193"/>
          <c:tx>
            <c:v>Rotzeigeru14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[1]Symbole!$D$88:$E$88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[1]Symbole!$H$88:$I$88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1-543E-43EB-864A-36A200ACFDC6}"/>
            </c:ext>
          </c:extLst>
        </c:ser>
        <c:ser>
          <c:idx val="115"/>
          <c:order val="194"/>
          <c:tx>
            <c:v>Rotzeigeru15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[1]Symbole!$D$89:$E$89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[1]Symbole!$H$89:$I$89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2-543E-43EB-864A-36A200ACFDC6}"/>
            </c:ext>
          </c:extLst>
        </c:ser>
        <c:ser>
          <c:idx val="116"/>
          <c:order val="195"/>
          <c:tx>
            <c:v>Rotzeigeru16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[1]Symbole!$D$90:$E$90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[1]Symbole!$H$90:$I$90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3-543E-43EB-864A-36A200ACFDC6}"/>
            </c:ext>
          </c:extLst>
        </c:ser>
        <c:ser>
          <c:idx val="117"/>
          <c:order val="196"/>
          <c:tx>
            <c:v>Rotzeigeru17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[1]Symbole!$D$91:$E$91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[1]Symbole!$H$91:$I$91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4-543E-43EB-864A-36A200ACFDC6}"/>
            </c:ext>
          </c:extLst>
        </c:ser>
        <c:ser>
          <c:idx val="118"/>
          <c:order val="197"/>
          <c:tx>
            <c:v>Rotzeigeru18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[1]Symbole!$D$92:$E$92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[1]Symbole!$H$92:$I$92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5-543E-43EB-864A-36A200ACFDC6}"/>
            </c:ext>
          </c:extLst>
        </c:ser>
        <c:ser>
          <c:idx val="119"/>
          <c:order val="198"/>
          <c:tx>
            <c:v>Rotzeigeru19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[1]Symbole!$D$93:$E$93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[1]Symbole!$H$93:$I$93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6-543E-43EB-864A-36A200ACFDC6}"/>
            </c:ext>
          </c:extLst>
        </c:ser>
        <c:ser>
          <c:idx val="120"/>
          <c:order val="199"/>
          <c:tx>
            <c:v>Rotzeigeru20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[1]Symbole!$D$94:$E$94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[1]Symbole!$H$94:$I$94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7-543E-43EB-864A-36A200ACFDC6}"/>
            </c:ext>
          </c:extLst>
        </c:ser>
        <c:ser>
          <c:idx val="201"/>
          <c:order val="200"/>
          <c:tx>
            <c:v>Rotzeigerw1</c:v>
          </c:tx>
          <c:spPr>
            <a:ln w="28575">
              <a:solidFill>
                <a:schemeClr val="accent4">
                  <a:lumMod val="60000"/>
                  <a:lumOff val="40000"/>
                </a:schemeClr>
              </a:solidFill>
              <a:tailEnd type="triangle"/>
            </a:ln>
          </c:spPr>
          <c:marker>
            <c:symbol val="none"/>
          </c:marker>
          <c:xVal>
            <c:numRef>
              <c:f>[1]Symbole!$F$75:$G$75</c:f>
              <c:numCache>
                <c:formatCode>General</c:formatCode>
                <c:ptCount val="2"/>
                <c:pt idx="0">
                  <c:v>-4</c:v>
                </c:pt>
                <c:pt idx="1">
                  <c:v>-4</c:v>
                </c:pt>
              </c:numCache>
            </c:numRef>
          </c:xVal>
          <c:yVal>
            <c:numRef>
              <c:f>[1]Symbole!$J$75:$K$75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8-543E-43EB-864A-36A200ACFDC6}"/>
            </c:ext>
          </c:extLst>
        </c:ser>
        <c:ser>
          <c:idx val="202"/>
          <c:order val="201"/>
          <c:tx>
            <c:v>Rotzeigerw2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[1]Symbole!$F$76:$G$76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[1]Symbole!$J$76:$K$76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9-543E-43EB-864A-36A200ACFDC6}"/>
            </c:ext>
          </c:extLst>
        </c:ser>
        <c:ser>
          <c:idx val="203"/>
          <c:order val="202"/>
          <c:tx>
            <c:v>Rotzeigerw3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[1]Symbole!$F$77:$G$77</c:f>
              <c:numCache>
                <c:formatCode>General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xVal>
          <c:yVal>
            <c:numRef>
              <c:f>[1]Symbole!$J$77:$K$77</c:f>
              <c:numCache>
                <c:formatCode>General</c:formatCode>
                <c:ptCount val="2"/>
                <c:pt idx="0">
                  <c:v>-1</c:v>
                </c:pt>
                <c:pt idx="1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A-543E-43EB-864A-36A200ACFDC6}"/>
            </c:ext>
          </c:extLst>
        </c:ser>
        <c:ser>
          <c:idx val="204"/>
          <c:order val="203"/>
          <c:tx>
            <c:v>Rotzeigerw4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[1]Symbole!$F$78:$G$78</c:f>
              <c:numCache>
                <c:formatCode>General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xVal>
          <c:yVal>
            <c:numRef>
              <c:f>[1]Symbole!$J$78:$K$78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B-543E-43EB-864A-36A200ACFDC6}"/>
            </c:ext>
          </c:extLst>
        </c:ser>
        <c:ser>
          <c:idx val="205"/>
          <c:order val="204"/>
          <c:tx>
            <c:v>Rotzeigerw5</c:v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  <a:tailEnd type="triangle"/>
            </a:ln>
          </c:spPr>
          <c:marker>
            <c:symbol val="none"/>
          </c:marker>
          <c:xVal>
            <c:numRef>
              <c:f>[1]Symbole!$F$79:$G$79</c:f>
              <c:numCache>
                <c:formatCode>General</c:formatCode>
                <c:ptCount val="2"/>
                <c:pt idx="0">
                  <c:v>1.6326429843902588</c:v>
                </c:pt>
                <c:pt idx="1">
                  <c:v>1.6326429843902588</c:v>
                </c:pt>
              </c:numCache>
            </c:numRef>
          </c:xVal>
          <c:yVal>
            <c:numRef>
              <c:f>[1]Symbole!$J$79:$K$79</c:f>
              <c:numCache>
                <c:formatCode>General</c:formatCode>
                <c:ptCount val="2"/>
                <c:pt idx="0">
                  <c:v>1.8639600276947021</c:v>
                </c:pt>
                <c:pt idx="1">
                  <c:v>1.8639600276947021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C-543E-43EB-864A-36A200ACFDC6}"/>
            </c:ext>
          </c:extLst>
        </c:ser>
        <c:ser>
          <c:idx val="206"/>
          <c:order val="205"/>
          <c:tx>
            <c:v>Rotzeigerw6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[1]Symbole!$F$80:$G$80</c:f>
              <c:numCache>
                <c:formatCode>General</c:formatCode>
                <c:ptCount val="2"/>
                <c:pt idx="0">
                  <c:v>-1.0121190547943115</c:v>
                </c:pt>
                <c:pt idx="1">
                  <c:v>-1.0121190547943115</c:v>
                </c:pt>
              </c:numCache>
            </c:numRef>
          </c:xVal>
          <c:yVal>
            <c:numRef>
              <c:f>[1]Symbole!$J$80:$K$80</c:f>
              <c:numCache>
                <c:formatCode>General</c:formatCode>
                <c:ptCount val="2"/>
                <c:pt idx="0">
                  <c:v>2.5302970409393311</c:v>
                </c:pt>
                <c:pt idx="1">
                  <c:v>2.5302970409393311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D-543E-43EB-864A-36A200ACFDC6}"/>
            </c:ext>
          </c:extLst>
        </c:ser>
        <c:ser>
          <c:idx val="207"/>
          <c:order val="206"/>
          <c:tx>
            <c:v>Rotzeigerw7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[1]Symbole!$F$81:$G$81</c:f>
              <c:numCache>
                <c:formatCode>General</c:formatCode>
                <c:ptCount val="2"/>
                <c:pt idx="0">
                  <c:v>3.0875000953674316</c:v>
                </c:pt>
                <c:pt idx="1">
                  <c:v>3.0875000953674316</c:v>
                </c:pt>
              </c:numCache>
            </c:numRef>
          </c:xVal>
          <c:yVal>
            <c:numRef>
              <c:f>[1]Symbole!$J$81:$K$81</c:f>
              <c:numCache>
                <c:formatCode>General</c:formatCode>
                <c:ptCount val="2"/>
                <c:pt idx="0">
                  <c:v>-0.23749999701976776</c:v>
                </c:pt>
                <c:pt idx="1">
                  <c:v>-0.23749999701976776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E-543E-43EB-864A-36A200ACFDC6}"/>
            </c:ext>
          </c:extLst>
        </c:ser>
        <c:ser>
          <c:idx val="208"/>
          <c:order val="207"/>
          <c:tx>
            <c:v>Rotzeigerw8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[1]Symbole!$F$82:$G$82</c:f>
              <c:numCache>
                <c:formatCode>General</c:formatCode>
                <c:ptCount val="2"/>
                <c:pt idx="0">
                  <c:v>-2.506058931350708</c:v>
                </c:pt>
                <c:pt idx="1">
                  <c:v>-2.506058931350708</c:v>
                </c:pt>
              </c:numCache>
            </c:numRef>
          </c:xVal>
          <c:yVal>
            <c:numRef>
              <c:f>[1]Symbole!$J$82:$K$82</c:f>
              <c:numCache>
                <c:formatCode>General</c:formatCode>
                <c:ptCount val="2"/>
                <c:pt idx="0">
                  <c:v>6.2651491165161133</c:v>
                </c:pt>
                <c:pt idx="1">
                  <c:v>6.2651491165161133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F-543E-43EB-864A-36A200ACFDC6}"/>
            </c:ext>
          </c:extLst>
        </c:ser>
        <c:ser>
          <c:idx val="209"/>
          <c:order val="208"/>
          <c:tx>
            <c:v>Rotzeigerw9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[1]Symbole!$F$83:$G$83</c:f>
              <c:numCache>
                <c:formatCode>General</c:formatCode>
                <c:ptCount val="2"/>
                <c:pt idx="0">
                  <c:v>-1.1836789846420288</c:v>
                </c:pt>
                <c:pt idx="1">
                  <c:v>-1.1836789846420288</c:v>
                </c:pt>
              </c:numCache>
            </c:numRef>
          </c:xVal>
          <c:yVal>
            <c:numRef>
              <c:f>[1]Symbole!$J$83:$K$83</c:f>
              <c:numCache>
                <c:formatCode>General</c:formatCode>
                <c:ptCount val="2"/>
                <c:pt idx="0">
                  <c:v>5.9319801330566406</c:v>
                </c:pt>
                <c:pt idx="1">
                  <c:v>5.9319801330566406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0-543E-43EB-864A-36A200ACFDC6}"/>
            </c:ext>
          </c:extLst>
        </c:ser>
        <c:ser>
          <c:idx val="210"/>
          <c:order val="209"/>
          <c:tx>
            <c:v>Rotzeigerw10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[1]Symbole!$F$84:$G$84</c:f>
              <c:numCache>
                <c:formatCode>General</c:formatCode>
                <c:ptCount val="2"/>
                <c:pt idx="0">
                  <c:v>7.3163208961486816</c:v>
                </c:pt>
                <c:pt idx="1">
                  <c:v>7.3163208961486816</c:v>
                </c:pt>
              </c:numCache>
            </c:numRef>
          </c:xVal>
          <c:yVal>
            <c:numRef>
              <c:f>[1]Symbole!$J$84:$K$84</c:f>
              <c:numCache>
                <c:formatCode>General</c:formatCode>
                <c:ptCount val="2"/>
                <c:pt idx="0">
                  <c:v>0.43198001384735107</c:v>
                </c:pt>
                <c:pt idx="1">
                  <c:v>0.43198001384735107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1-543E-43EB-864A-36A200ACFDC6}"/>
            </c:ext>
          </c:extLst>
        </c:ser>
        <c:ser>
          <c:idx val="211"/>
          <c:order val="210"/>
          <c:tx>
            <c:v>Rotzeigerw11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[1]Symbole!$F$85:$G$85</c:f>
              <c:numCache>
                <c:formatCode>General</c:formatCode>
                <c:ptCount val="2"/>
                <c:pt idx="0">
                  <c:v>8.0437498092651367</c:v>
                </c:pt>
                <c:pt idx="1">
                  <c:v>8.0437498092651367</c:v>
                </c:pt>
              </c:numCache>
            </c:numRef>
          </c:xVal>
          <c:yVal>
            <c:numRef>
              <c:f>[1]Symbole!$J$85:$K$85</c:f>
              <c:numCache>
                <c:formatCode>General</c:formatCode>
                <c:ptCount val="2"/>
                <c:pt idx="0">
                  <c:v>-0.61874997615814209</c:v>
                </c:pt>
                <c:pt idx="1">
                  <c:v>-0.61874997615814209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2-543E-43EB-864A-36A200ACFDC6}"/>
            </c:ext>
          </c:extLst>
        </c:ser>
        <c:ser>
          <c:idx val="212"/>
          <c:order val="211"/>
          <c:tx>
            <c:v>Rotzeigerw12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[1]Symbole!$F$86:$G$86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[1]Symbole!$J$86:$K$86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3-543E-43EB-864A-36A200ACFDC6}"/>
            </c:ext>
          </c:extLst>
        </c:ser>
        <c:ser>
          <c:idx val="213"/>
          <c:order val="212"/>
          <c:tx>
            <c:v>Rotzeigerw13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[1]Symbole!$F$87:$G$87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[1]Symbole!$J$87:$K$87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4-543E-43EB-864A-36A200ACFDC6}"/>
            </c:ext>
          </c:extLst>
        </c:ser>
        <c:ser>
          <c:idx val="214"/>
          <c:order val="213"/>
          <c:tx>
            <c:v>Rotzeigerw14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[1]Symbole!$F$88:$G$88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[1]Symbole!$J$88:$K$88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5-543E-43EB-864A-36A200ACFDC6}"/>
            </c:ext>
          </c:extLst>
        </c:ser>
        <c:ser>
          <c:idx val="215"/>
          <c:order val="214"/>
          <c:tx>
            <c:v>Rotzeigerw15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[1]Symbole!$F$89:$G$89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[1]Symbole!$J$89:$K$89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6-543E-43EB-864A-36A200ACFDC6}"/>
            </c:ext>
          </c:extLst>
        </c:ser>
        <c:ser>
          <c:idx val="216"/>
          <c:order val="215"/>
          <c:tx>
            <c:v>Rotzeigerw16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[1]Symbole!$F$90:$G$90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[1]Symbole!$J$90:$K$90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7-543E-43EB-864A-36A200ACFDC6}"/>
            </c:ext>
          </c:extLst>
        </c:ser>
        <c:ser>
          <c:idx val="217"/>
          <c:order val="216"/>
          <c:tx>
            <c:v>Rotzeigerw17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[1]Symbole!$F$91:$G$91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[1]Symbole!$J$91:$K$91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8-543E-43EB-864A-36A200ACFDC6}"/>
            </c:ext>
          </c:extLst>
        </c:ser>
        <c:ser>
          <c:idx val="218"/>
          <c:order val="217"/>
          <c:tx>
            <c:v>Rotzeigerw18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[1]Symbole!$F$92:$G$92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[1]Symbole!$J$92:$K$92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9-543E-43EB-864A-36A200ACFDC6}"/>
            </c:ext>
          </c:extLst>
        </c:ser>
        <c:ser>
          <c:idx val="219"/>
          <c:order val="218"/>
          <c:tx>
            <c:v>Rotzeigerw19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[1]Symbole!$F$93:$G$93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[1]Symbole!$J$93:$K$93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A-543E-43EB-864A-36A200ACFDC6}"/>
            </c:ext>
          </c:extLst>
        </c:ser>
        <c:ser>
          <c:idx val="220"/>
          <c:order val="219"/>
          <c:tx>
            <c:v>Rotzeigerw20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[1]Symbole!$F$94:$G$94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[1]Symbole!$J$94:$K$94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B-543E-43EB-864A-36A200ACFDC6}"/>
            </c:ext>
          </c:extLst>
        </c:ser>
        <c:ser>
          <c:idx val="21"/>
          <c:order val="240"/>
          <c:tx>
            <c:v>Vorspannung 1</c:v>
          </c:tx>
          <c:spPr>
            <a:ln w="38100" cap="rnd" cmpd="sng" algn="ctr">
              <a:solidFill>
                <a:srgbClr val="00FE73"/>
              </a:solidFill>
              <a:prstDash val="dash"/>
              <a:round/>
              <a:headEnd type="diamond" w="med" len="med"/>
              <a:tailEnd type="diamond" w="med" len="med"/>
            </a:ln>
          </c:spPr>
          <c:marker>
            <c:symbol val="none"/>
          </c:marker>
          <c:xVal>
            <c:numRef>
              <c:f>[1]ELasten!$J$316:$K$316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[1]ELasten!$L$316:$M$316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C-543E-43EB-864A-36A200ACFDC6}"/>
            </c:ext>
          </c:extLst>
        </c:ser>
        <c:ser>
          <c:idx val="22"/>
          <c:order val="241"/>
          <c:tx>
            <c:v>Vorspannung 2</c:v>
          </c:tx>
          <c:spPr>
            <a:ln w="38100" cap="rnd" cmpd="sng" algn="ctr">
              <a:solidFill>
                <a:srgbClr val="00FE73"/>
              </a:solidFill>
              <a:prstDash val="dash"/>
              <a:round/>
              <a:headEnd type="diamond" w="med" len="med"/>
              <a:tailEnd type="diamond" w="med" len="med"/>
            </a:ln>
          </c:spPr>
          <c:marker>
            <c:symbol val="none"/>
          </c:marker>
          <c:xVal>
            <c:numRef>
              <c:f>[1]ELasten!$J$317:$K$317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[1]ELasten!$L$317:$M$317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D-543E-43EB-864A-36A200ACF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2714032"/>
        <c:axId val="522717560"/>
      </c:scatterChart>
      <c:scatterChart>
        <c:scatterStyle val="smoothMarker"/>
        <c:varyColors val="0"/>
        <c:ser>
          <c:idx val="221"/>
          <c:order val="220"/>
          <c:tx>
            <c:v>Knotenlast H 1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[1]KLasten!$C$27:$G$27</c:f>
              <c:numCache>
                <c:formatCode>General</c:formatCode>
                <c:ptCount val="5"/>
                <c:pt idx="0">
                  <c:v>-4</c:v>
                </c:pt>
                <c:pt idx="1">
                  <c:v>-4</c:v>
                </c:pt>
                <c:pt idx="2">
                  <c:v>-4</c:v>
                </c:pt>
                <c:pt idx="3">
                  <c:v>-4</c:v>
                </c:pt>
                <c:pt idx="4">
                  <c:v>-4</c:v>
                </c:pt>
              </c:numCache>
            </c:numRef>
          </c:xVal>
          <c:yVal>
            <c:numRef>
              <c:f>[1]KLasten!$H$27:$L$27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E-543E-43EB-864A-36A200ACFDC6}"/>
            </c:ext>
          </c:extLst>
        </c:ser>
        <c:ser>
          <c:idx val="223"/>
          <c:order val="221"/>
          <c:tx>
            <c:v>Knotenlast H 2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[1]KLasten!$C$28:$G$28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[1]KLasten!$H$28:$L$28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F-543E-43EB-864A-36A200ACFDC6}"/>
            </c:ext>
          </c:extLst>
        </c:ser>
        <c:ser>
          <c:idx val="224"/>
          <c:order val="222"/>
          <c:tx>
            <c:v>Knotenlast H 3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[1]KLasten!$C$29:$G$29</c:f>
              <c:numCache>
                <c:formatCode>General</c:formatCode>
                <c:ptCount val="5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</c:numCache>
            </c:numRef>
          </c:xVal>
          <c:yVal>
            <c:numRef>
              <c:f>[1]KLasten!$H$29:$L$29</c:f>
              <c:numCache>
                <c:formatCode>General</c:formatCode>
                <c:ptCount val="5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0-543E-43EB-864A-36A200ACFDC6}"/>
            </c:ext>
          </c:extLst>
        </c:ser>
        <c:ser>
          <c:idx val="225"/>
          <c:order val="223"/>
          <c:tx>
            <c:v>Knotenlast H 4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[1]KLasten!$C$30:$G$30</c:f>
              <c:numCache>
                <c:formatCode>General</c:formatCode>
                <c:ptCount val="5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</c:numCache>
            </c:numRef>
          </c:xVal>
          <c:yVal>
            <c:numRef>
              <c:f>[1]KLasten!$H$30:$L$30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1-543E-43EB-864A-36A200ACFDC6}"/>
            </c:ext>
          </c:extLst>
        </c:ser>
        <c:ser>
          <c:idx val="226"/>
          <c:order val="224"/>
          <c:tx>
            <c:v>Knotenlast H 5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[1]KLasten!$C$31:$G$31</c:f>
              <c:numCache>
                <c:formatCode>General</c:formatCode>
                <c:ptCount val="5"/>
                <c:pt idx="0">
                  <c:v>1.6326429843902588</c:v>
                </c:pt>
                <c:pt idx="1">
                  <c:v>1.6326429843902588</c:v>
                </c:pt>
                <c:pt idx="2">
                  <c:v>1.6326429843902588</c:v>
                </c:pt>
                <c:pt idx="3">
                  <c:v>1.6326429843902588</c:v>
                </c:pt>
                <c:pt idx="4">
                  <c:v>1.6326429843902588</c:v>
                </c:pt>
              </c:numCache>
            </c:numRef>
          </c:xVal>
          <c:yVal>
            <c:numRef>
              <c:f>[1]KLasten!$H$31:$L$31</c:f>
              <c:numCache>
                <c:formatCode>General</c:formatCode>
                <c:ptCount val="5"/>
                <c:pt idx="0">
                  <c:v>1.8639600276947021</c:v>
                </c:pt>
                <c:pt idx="1">
                  <c:v>1.8639600276947021</c:v>
                </c:pt>
                <c:pt idx="2">
                  <c:v>1.8639600276947021</c:v>
                </c:pt>
                <c:pt idx="3">
                  <c:v>1.8639600276947021</c:v>
                </c:pt>
                <c:pt idx="4">
                  <c:v>1.8639600276947021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2-543E-43EB-864A-36A200ACFDC6}"/>
            </c:ext>
          </c:extLst>
        </c:ser>
        <c:ser>
          <c:idx val="227"/>
          <c:order val="225"/>
          <c:tx>
            <c:v>Knotenlast H 6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[1]KLasten!$C$32:$G$32</c:f>
              <c:numCache>
                <c:formatCode>General</c:formatCode>
                <c:ptCount val="5"/>
                <c:pt idx="0">
                  <c:v>-1.0121190547943115</c:v>
                </c:pt>
                <c:pt idx="1">
                  <c:v>-1.0121190547943115</c:v>
                </c:pt>
                <c:pt idx="2">
                  <c:v>-1.0121190547943115</c:v>
                </c:pt>
                <c:pt idx="3">
                  <c:v>-1.0121190547943115</c:v>
                </c:pt>
                <c:pt idx="4">
                  <c:v>-1.0121190547943115</c:v>
                </c:pt>
              </c:numCache>
            </c:numRef>
          </c:xVal>
          <c:yVal>
            <c:numRef>
              <c:f>[1]KLasten!$H$32:$L$32</c:f>
              <c:numCache>
                <c:formatCode>General</c:formatCode>
                <c:ptCount val="5"/>
                <c:pt idx="0">
                  <c:v>2.5302970409393311</c:v>
                </c:pt>
                <c:pt idx="1">
                  <c:v>2.5302970409393311</c:v>
                </c:pt>
                <c:pt idx="2">
                  <c:v>2.5302970409393311</c:v>
                </c:pt>
                <c:pt idx="3">
                  <c:v>2.5302970409393311</c:v>
                </c:pt>
                <c:pt idx="4">
                  <c:v>2.5302970409393311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3-543E-43EB-864A-36A200ACFDC6}"/>
            </c:ext>
          </c:extLst>
        </c:ser>
        <c:ser>
          <c:idx val="228"/>
          <c:order val="226"/>
          <c:tx>
            <c:v>Knotenlast H 7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[1]KLasten!$C$33:$G$33</c:f>
              <c:numCache>
                <c:formatCode>General</c:formatCode>
                <c:ptCount val="5"/>
                <c:pt idx="0">
                  <c:v>3.0875000953674316</c:v>
                </c:pt>
                <c:pt idx="1">
                  <c:v>3.0875000953674316</c:v>
                </c:pt>
                <c:pt idx="2">
                  <c:v>3.0875000953674316</c:v>
                </c:pt>
                <c:pt idx="3">
                  <c:v>3.0875000953674316</c:v>
                </c:pt>
                <c:pt idx="4">
                  <c:v>3.0875000953674316</c:v>
                </c:pt>
              </c:numCache>
            </c:numRef>
          </c:xVal>
          <c:yVal>
            <c:numRef>
              <c:f>[1]KLasten!$H$33:$L$33</c:f>
              <c:numCache>
                <c:formatCode>General</c:formatCode>
                <c:ptCount val="5"/>
                <c:pt idx="0">
                  <c:v>-0.23749999701976776</c:v>
                </c:pt>
                <c:pt idx="1">
                  <c:v>-0.23749999701976776</c:v>
                </c:pt>
                <c:pt idx="2">
                  <c:v>-0.23749999701976776</c:v>
                </c:pt>
                <c:pt idx="3">
                  <c:v>-0.23749999701976776</c:v>
                </c:pt>
                <c:pt idx="4">
                  <c:v>-0.23749999701976776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4-543E-43EB-864A-36A200ACFDC6}"/>
            </c:ext>
          </c:extLst>
        </c:ser>
        <c:ser>
          <c:idx val="229"/>
          <c:order val="227"/>
          <c:tx>
            <c:v>Knotenlast H 8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[1]KLasten!$C$34:$G$34</c:f>
              <c:numCache>
                <c:formatCode>General</c:formatCode>
                <c:ptCount val="5"/>
                <c:pt idx="0">
                  <c:v>-2.506058931350708</c:v>
                </c:pt>
                <c:pt idx="1">
                  <c:v>-2.506058931350708</c:v>
                </c:pt>
                <c:pt idx="2">
                  <c:v>-2.506058931350708</c:v>
                </c:pt>
                <c:pt idx="3">
                  <c:v>-2.506058931350708</c:v>
                </c:pt>
                <c:pt idx="4">
                  <c:v>-2.506058931350708</c:v>
                </c:pt>
              </c:numCache>
            </c:numRef>
          </c:xVal>
          <c:yVal>
            <c:numRef>
              <c:f>[1]KLasten!$H$34:$L$34</c:f>
              <c:numCache>
                <c:formatCode>General</c:formatCode>
                <c:ptCount val="5"/>
                <c:pt idx="0">
                  <c:v>6.2651491165161133</c:v>
                </c:pt>
                <c:pt idx="1">
                  <c:v>6.2651491165161133</c:v>
                </c:pt>
                <c:pt idx="2">
                  <c:v>6.2651491165161133</c:v>
                </c:pt>
                <c:pt idx="3">
                  <c:v>6.2651491165161133</c:v>
                </c:pt>
                <c:pt idx="4">
                  <c:v>6.2651491165161133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5-543E-43EB-864A-36A200ACFDC6}"/>
            </c:ext>
          </c:extLst>
        </c:ser>
        <c:ser>
          <c:idx val="230"/>
          <c:order val="228"/>
          <c:tx>
            <c:v>Knotenlast H 9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[1]KLasten!$C$35:$G$35</c:f>
              <c:numCache>
                <c:formatCode>General</c:formatCode>
                <c:ptCount val="5"/>
                <c:pt idx="0">
                  <c:v>-1.1836789846420288</c:v>
                </c:pt>
                <c:pt idx="1">
                  <c:v>-1.1836789846420288</c:v>
                </c:pt>
                <c:pt idx="2">
                  <c:v>-1.1836789846420288</c:v>
                </c:pt>
                <c:pt idx="3">
                  <c:v>-1.1836789846420288</c:v>
                </c:pt>
                <c:pt idx="4">
                  <c:v>-1.1836789846420288</c:v>
                </c:pt>
              </c:numCache>
            </c:numRef>
          </c:xVal>
          <c:yVal>
            <c:numRef>
              <c:f>[1]KLasten!$H$35:$L$35</c:f>
              <c:numCache>
                <c:formatCode>General</c:formatCode>
                <c:ptCount val="5"/>
                <c:pt idx="0">
                  <c:v>5.9319801330566406</c:v>
                </c:pt>
                <c:pt idx="1">
                  <c:v>5.9319801330566406</c:v>
                </c:pt>
                <c:pt idx="2">
                  <c:v>5.9319801330566406</c:v>
                </c:pt>
                <c:pt idx="3">
                  <c:v>5.9319801330566406</c:v>
                </c:pt>
                <c:pt idx="4">
                  <c:v>5.9319801330566406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6-543E-43EB-864A-36A200ACFDC6}"/>
            </c:ext>
          </c:extLst>
        </c:ser>
        <c:ser>
          <c:idx val="231"/>
          <c:order val="229"/>
          <c:tx>
            <c:v>Knotenlast H 10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[1]KLasten!$C$36:$G$36</c:f>
              <c:numCache>
                <c:formatCode>General</c:formatCode>
                <c:ptCount val="5"/>
                <c:pt idx="0">
                  <c:v>7.3163208961486816</c:v>
                </c:pt>
                <c:pt idx="1">
                  <c:v>7.3163208961486816</c:v>
                </c:pt>
                <c:pt idx="2">
                  <c:v>7.3163208961486816</c:v>
                </c:pt>
                <c:pt idx="3">
                  <c:v>7.3163208961486816</c:v>
                </c:pt>
                <c:pt idx="4">
                  <c:v>7.3163208961486816</c:v>
                </c:pt>
              </c:numCache>
            </c:numRef>
          </c:xVal>
          <c:yVal>
            <c:numRef>
              <c:f>[1]KLasten!$H$36:$L$36</c:f>
              <c:numCache>
                <c:formatCode>General</c:formatCode>
                <c:ptCount val="5"/>
                <c:pt idx="0">
                  <c:v>0.43198001384735107</c:v>
                </c:pt>
                <c:pt idx="1">
                  <c:v>0.43198001384735107</c:v>
                </c:pt>
                <c:pt idx="2">
                  <c:v>0.43198001384735107</c:v>
                </c:pt>
                <c:pt idx="3">
                  <c:v>0.43198001384735107</c:v>
                </c:pt>
                <c:pt idx="4">
                  <c:v>0.43198001384735107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7-543E-43EB-864A-36A200ACFDC6}"/>
            </c:ext>
          </c:extLst>
        </c:ser>
        <c:ser>
          <c:idx val="232"/>
          <c:order val="230"/>
          <c:tx>
            <c:v>Knotenlast H 11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[1]KLasten!$C$37:$G$37</c:f>
              <c:numCache>
                <c:formatCode>General</c:formatCode>
                <c:ptCount val="5"/>
                <c:pt idx="0">
                  <c:v>8.0437498092651367</c:v>
                </c:pt>
                <c:pt idx="1">
                  <c:v>8.0437498092651367</c:v>
                </c:pt>
                <c:pt idx="2">
                  <c:v>8.0437498092651367</c:v>
                </c:pt>
                <c:pt idx="3">
                  <c:v>8.0437498092651367</c:v>
                </c:pt>
                <c:pt idx="4">
                  <c:v>8.0437498092651367</c:v>
                </c:pt>
              </c:numCache>
            </c:numRef>
          </c:xVal>
          <c:yVal>
            <c:numRef>
              <c:f>[1]KLasten!$H$37:$L$37</c:f>
              <c:numCache>
                <c:formatCode>General</c:formatCode>
                <c:ptCount val="5"/>
                <c:pt idx="0">
                  <c:v>-0.61874997615814209</c:v>
                </c:pt>
                <c:pt idx="1">
                  <c:v>-0.61874997615814209</c:v>
                </c:pt>
                <c:pt idx="2">
                  <c:v>-0.61874997615814209</c:v>
                </c:pt>
                <c:pt idx="3">
                  <c:v>-0.61874997615814209</c:v>
                </c:pt>
                <c:pt idx="4">
                  <c:v>-0.61874997615814209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8-543E-43EB-864A-36A200ACFDC6}"/>
            </c:ext>
          </c:extLst>
        </c:ser>
        <c:ser>
          <c:idx val="233"/>
          <c:order val="231"/>
          <c:tx>
            <c:v>Knotenlast H 12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[1]KLasten!$C$38:$G$38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[1]KLasten!$H$38:$L$38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9-543E-43EB-864A-36A200ACFDC6}"/>
            </c:ext>
          </c:extLst>
        </c:ser>
        <c:ser>
          <c:idx val="234"/>
          <c:order val="232"/>
          <c:tx>
            <c:v>Knotenlast H 13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[1]KLasten!$C$39:$G$39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[1]KLasten!$H$39:$L$39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A-543E-43EB-864A-36A200ACFDC6}"/>
            </c:ext>
          </c:extLst>
        </c:ser>
        <c:ser>
          <c:idx val="235"/>
          <c:order val="233"/>
          <c:tx>
            <c:v>Knotenlast H 14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[1]KLasten!$C$40:$G$40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[1]KLasten!$H$40:$L$40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B-543E-43EB-864A-36A200ACFDC6}"/>
            </c:ext>
          </c:extLst>
        </c:ser>
        <c:ser>
          <c:idx val="236"/>
          <c:order val="234"/>
          <c:tx>
            <c:v>Knotenlast H 15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[1]KLasten!$C$41:$G$41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[1]KLasten!$H$41:$L$41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C-543E-43EB-864A-36A200ACFDC6}"/>
            </c:ext>
          </c:extLst>
        </c:ser>
        <c:ser>
          <c:idx val="237"/>
          <c:order val="235"/>
          <c:tx>
            <c:v>Knotenlast H 16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[1]KLasten!$C$42:$G$42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[1]KLasten!$H$42:$L$42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D-543E-43EB-864A-36A200ACFDC6}"/>
            </c:ext>
          </c:extLst>
        </c:ser>
        <c:ser>
          <c:idx val="238"/>
          <c:order val="236"/>
          <c:tx>
            <c:v>Knotenlast H 17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[1]KLasten!$C$43:$G$43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[1]KLasten!$H$43:$L$43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E-543E-43EB-864A-36A200ACFDC6}"/>
            </c:ext>
          </c:extLst>
        </c:ser>
        <c:ser>
          <c:idx val="239"/>
          <c:order val="237"/>
          <c:tx>
            <c:v>Knotenlast H 19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[1]KLasten!$C$45:$G$45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[1]KLasten!$H$45:$L$45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F-543E-43EB-864A-36A200ACFDC6}"/>
            </c:ext>
          </c:extLst>
        </c:ser>
        <c:ser>
          <c:idx val="242"/>
          <c:order val="238"/>
          <c:tx>
            <c:v>Knotenlast H 20</c:v>
          </c:tx>
          <c:spPr>
            <a:ln w="12700" cmpd="sng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[1]KLasten!$C$46:$G$46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[1]KLasten!$H$46:$L$46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0-543E-43EB-864A-36A200ACFDC6}"/>
            </c:ext>
          </c:extLst>
        </c:ser>
        <c:ser>
          <c:idx val="20"/>
          <c:order val="239"/>
          <c:tx>
            <c:v>Knotenlast H 18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[1]KLasten!$C$44:$G$44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[1]KLasten!$H$44:$L$44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1-543E-43EB-864A-36A200ACF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2714032"/>
        <c:axId val="522717560"/>
      </c:scatterChart>
      <c:valAx>
        <c:axId val="5227140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522717560"/>
        <c:crosses val="autoZero"/>
        <c:crossBetween val="midCat"/>
        <c:majorUnit val="1.0000000000000004E-6"/>
      </c:valAx>
      <c:valAx>
        <c:axId val="5227175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522714032"/>
        <c:crosses val="autoZero"/>
        <c:crossBetween val="midCat"/>
        <c:majorUnit val="1.0000000000000004E-6"/>
      </c:valAx>
      <c:spPr>
        <a:solidFill>
          <a:srgbClr val="C0C0C0"/>
        </a:solidFill>
        <a:ln w="1905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206" footer="0.4921259845000020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1.7272521736333615E-2"/>
          <c:y val="1.4816671121599109E-2"/>
          <c:w val="0.97146838381573752"/>
          <c:h val="0.95727250326986657"/>
        </c:manualLayout>
      </c:layout>
      <c:scatterChart>
        <c:scatterStyle val="lineMarker"/>
        <c:varyColors val="0"/>
        <c:ser>
          <c:idx val="201"/>
          <c:order val="0"/>
          <c:tx>
            <c:v>BoundingBox21</c:v>
          </c:tx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xVal>
            <c:numRef>
              <c:f>[1]PlotData!$CF$7:$CF$10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xVal>
          <c:yVal>
            <c:numRef>
              <c:f>[1]PlotData!$CG$7:$CG$10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30-4DFB-8DF6-D3D2E7E17C0D}"/>
            </c:ext>
          </c:extLst>
        </c:ser>
        <c:ser>
          <c:idx val="202"/>
          <c:order val="1"/>
          <c:tx>
            <c:v>LagerV1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[1]Symbole!$P$6:$S$6</c:f>
              <c:numCache>
                <c:formatCode>General</c:formatCode>
                <c:ptCount val="4"/>
                <c:pt idx="0">
                  <c:v>-4</c:v>
                </c:pt>
                <c:pt idx="1">
                  <c:v>-3.3925462980605023</c:v>
                </c:pt>
                <c:pt idx="2">
                  <c:v>-4.6074537019394981</c:v>
                </c:pt>
                <c:pt idx="3">
                  <c:v>-4</c:v>
                </c:pt>
              </c:numCache>
            </c:numRef>
          </c:xVal>
          <c:yVal>
            <c:numRef>
              <c:f>[1]Symbole!$T$6:$W$6</c:f>
              <c:numCache>
                <c:formatCode>General</c:formatCode>
                <c:ptCount val="4"/>
                <c:pt idx="0">
                  <c:v>10</c:v>
                </c:pt>
                <c:pt idx="1">
                  <c:v>11.052109811759211</c:v>
                </c:pt>
                <c:pt idx="2">
                  <c:v>11.052109811759211</c:v>
                </c:pt>
                <c:pt idx="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030-4DFB-8DF6-D3D2E7E17C0D}"/>
            </c:ext>
          </c:extLst>
        </c:ser>
        <c:ser>
          <c:idx val="203"/>
          <c:order val="2"/>
          <c:tx>
            <c:v>LagerV2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[1]Symbole!$P$7:$S$7</c:f>
              <c:numCache>
                <c:formatCode>General</c:formatCode>
                <c:ptCount val="4"/>
                <c:pt idx="0">
                  <c:v>2.4298148077579897</c:v>
                </c:pt>
                <c:pt idx="1">
                  <c:v>2.4298148077579897</c:v>
                </c:pt>
                <c:pt idx="2">
                  <c:v>2.4298148077579897</c:v>
                </c:pt>
                <c:pt idx="3">
                  <c:v>2.4298148077579897</c:v>
                </c:pt>
              </c:numCache>
            </c:numRef>
          </c:xVal>
          <c:yVal>
            <c:numRef>
              <c:f>[1]Symbole!$T$7:$W$7</c:f>
              <c:numCache>
                <c:formatCode>General</c:formatCode>
                <c:ptCount val="4"/>
                <c:pt idx="0">
                  <c:v>1.1588914790180553</c:v>
                </c:pt>
                <c:pt idx="1">
                  <c:v>1.1588914790180553</c:v>
                </c:pt>
                <c:pt idx="2">
                  <c:v>1.1588914790180553</c:v>
                </c:pt>
                <c:pt idx="3">
                  <c:v>1.1588914790180553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030-4DFB-8DF6-D3D2E7E17C0D}"/>
            </c:ext>
          </c:extLst>
        </c:ser>
        <c:ser>
          <c:idx val="204"/>
          <c:order val="3"/>
          <c:tx>
            <c:v>LagerV3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[1]Symbole!$P$8:$S$8</c:f>
              <c:numCache>
                <c:formatCode>General</c:formatCode>
                <c:ptCount val="4"/>
                <c:pt idx="0">
                  <c:v>15.143049857264996</c:v>
                </c:pt>
                <c:pt idx="1">
                  <c:v>15.143049857264996</c:v>
                </c:pt>
                <c:pt idx="2">
                  <c:v>15.143049857264996</c:v>
                </c:pt>
                <c:pt idx="3">
                  <c:v>15.143049857264996</c:v>
                </c:pt>
              </c:numCache>
            </c:numRef>
          </c:xVal>
          <c:yVal>
            <c:numRef>
              <c:f>[1]Symbole!$T$8:$W$8</c:f>
              <c:numCache>
                <c:formatCode>General</c:formatCode>
                <c:ptCount val="4"/>
                <c:pt idx="0">
                  <c:v>-0.8430770663838687</c:v>
                </c:pt>
                <c:pt idx="1">
                  <c:v>-0.8430770663838687</c:v>
                </c:pt>
                <c:pt idx="2">
                  <c:v>-0.8430770663838687</c:v>
                </c:pt>
                <c:pt idx="3">
                  <c:v>-0.8430770663838687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030-4DFB-8DF6-D3D2E7E17C0D}"/>
            </c:ext>
          </c:extLst>
        </c:ser>
        <c:ser>
          <c:idx val="205"/>
          <c:order val="4"/>
          <c:tx>
            <c:v>LagerV4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[1]Symbole!$P$9:$S$9</c:f>
              <c:numCache>
                <c:formatCode>General</c:formatCode>
                <c:ptCount val="4"/>
                <c:pt idx="0">
                  <c:v>13</c:v>
                </c:pt>
                <c:pt idx="1">
                  <c:v>13.607453701939498</c:v>
                </c:pt>
                <c:pt idx="2">
                  <c:v>12.392546298060502</c:v>
                </c:pt>
                <c:pt idx="3">
                  <c:v>13</c:v>
                </c:pt>
              </c:numCache>
            </c:numRef>
          </c:xVal>
          <c:yVal>
            <c:numRef>
              <c:f>[1]Symbole!$T$9:$W$9</c:f>
              <c:numCache>
                <c:formatCode>General</c:formatCode>
                <c:ptCount val="4"/>
                <c:pt idx="0">
                  <c:v>10</c:v>
                </c:pt>
                <c:pt idx="1">
                  <c:v>11.052109811759211</c:v>
                </c:pt>
                <c:pt idx="2">
                  <c:v>11.052109811759211</c:v>
                </c:pt>
                <c:pt idx="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030-4DFB-8DF6-D3D2E7E17C0D}"/>
            </c:ext>
          </c:extLst>
        </c:ser>
        <c:ser>
          <c:idx val="206"/>
          <c:order val="5"/>
          <c:tx>
            <c:v>LagerV5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[1]Symbole!$P$10:$S$10</c:f>
              <c:numCache>
                <c:formatCode>General</c:formatCode>
                <c:ptCount val="4"/>
                <c:pt idx="0">
                  <c:v>3.8632776320719655</c:v>
                </c:pt>
                <c:pt idx="1">
                  <c:v>3.8632776320719655</c:v>
                </c:pt>
                <c:pt idx="2">
                  <c:v>3.8632776320719655</c:v>
                </c:pt>
                <c:pt idx="3">
                  <c:v>3.8632776320719655</c:v>
                </c:pt>
              </c:numCache>
            </c:numRef>
          </c:xVal>
          <c:yVal>
            <c:numRef>
              <c:f>[1]Symbole!$T$10:$W$10</c:f>
              <c:numCache>
                <c:formatCode>General</c:formatCode>
                <c:ptCount val="4"/>
                <c:pt idx="0">
                  <c:v>3.2184147379488834</c:v>
                </c:pt>
                <c:pt idx="1">
                  <c:v>3.2184147379488834</c:v>
                </c:pt>
                <c:pt idx="2">
                  <c:v>3.2184147379488834</c:v>
                </c:pt>
                <c:pt idx="3">
                  <c:v>3.2184147379488834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030-4DFB-8DF6-D3D2E7E17C0D}"/>
            </c:ext>
          </c:extLst>
        </c:ser>
        <c:ser>
          <c:idx val="207"/>
          <c:order val="6"/>
          <c:tx>
            <c:v>LagerV6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[1]Symbole!$P$11:$S$11</c:f>
              <c:numCache>
                <c:formatCode>General</c:formatCode>
                <c:ptCount val="4"/>
                <c:pt idx="0">
                  <c:v>1.1145792060840938</c:v>
                </c:pt>
                <c:pt idx="1">
                  <c:v>1.1145792060840938</c:v>
                </c:pt>
                <c:pt idx="2">
                  <c:v>1.1145792060840938</c:v>
                </c:pt>
                <c:pt idx="3">
                  <c:v>1.1145792060840938</c:v>
                </c:pt>
              </c:numCache>
            </c:numRef>
          </c:xVal>
          <c:yVal>
            <c:numRef>
              <c:f>[1]Symbole!$T$11:$W$11</c:f>
              <c:numCache>
                <c:formatCode>General</c:formatCode>
                <c:ptCount val="4"/>
                <c:pt idx="0">
                  <c:v>3.5048694119167387</c:v>
                </c:pt>
                <c:pt idx="1">
                  <c:v>3.5048694119167387</c:v>
                </c:pt>
                <c:pt idx="2">
                  <c:v>3.5048694119167387</c:v>
                </c:pt>
                <c:pt idx="3">
                  <c:v>3.5048694119167387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030-4DFB-8DF6-D3D2E7E17C0D}"/>
            </c:ext>
          </c:extLst>
        </c:ser>
        <c:ser>
          <c:idx val="208"/>
          <c:order val="7"/>
          <c:tx>
            <c:v>LagerV7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[1]Symbole!$P$12:$S$12</c:f>
              <c:numCache>
                <c:formatCode>General</c:formatCode>
                <c:ptCount val="4"/>
                <c:pt idx="0">
                  <c:v>5.4737185385805152</c:v>
                </c:pt>
                <c:pt idx="1">
                  <c:v>5.4737185385805152</c:v>
                </c:pt>
                <c:pt idx="2">
                  <c:v>5.4737185385805152</c:v>
                </c:pt>
                <c:pt idx="3">
                  <c:v>5.4737185385805152</c:v>
                </c:pt>
              </c:numCache>
            </c:numRef>
          </c:xVal>
          <c:yVal>
            <c:numRef>
              <c:f>[1]Symbole!$T$12:$W$12</c:f>
              <c:numCache>
                <c:formatCode>General</c:formatCode>
                <c:ptCount val="4"/>
                <c:pt idx="0">
                  <c:v>1.2213699119173755</c:v>
                </c:pt>
                <c:pt idx="1">
                  <c:v>1.2213699119173755</c:v>
                </c:pt>
                <c:pt idx="2">
                  <c:v>1.2213699119173755</c:v>
                </c:pt>
                <c:pt idx="3">
                  <c:v>1.2213699119173755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030-4DFB-8DF6-D3D2E7E17C0D}"/>
            </c:ext>
          </c:extLst>
        </c:ser>
        <c:ser>
          <c:idx val="209"/>
          <c:order val="8"/>
          <c:tx>
            <c:v>LagerV8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[1]Symbole!$P$13:$S$13</c:f>
              <c:numCache>
                <c:formatCode>General</c:formatCode>
                <c:ptCount val="4"/>
                <c:pt idx="0">
                  <c:v>-1.1904166730518013</c:v>
                </c:pt>
                <c:pt idx="1">
                  <c:v>-1.1904166730518013</c:v>
                </c:pt>
                <c:pt idx="2">
                  <c:v>-1.1904166730518013</c:v>
                </c:pt>
                <c:pt idx="3">
                  <c:v>-1.1904166730518013</c:v>
                </c:pt>
              </c:numCache>
            </c:numRef>
          </c:xVal>
          <c:yVal>
            <c:numRef>
              <c:f>[1]Symbole!$T$13:$W$13</c:f>
              <c:numCache>
                <c:formatCode>General</c:formatCode>
                <c:ptCount val="4"/>
                <c:pt idx="0">
                  <c:v>6.8352422808441133</c:v>
                </c:pt>
                <c:pt idx="1">
                  <c:v>6.8352422808441133</c:v>
                </c:pt>
                <c:pt idx="2">
                  <c:v>6.8352422808441133</c:v>
                </c:pt>
                <c:pt idx="3">
                  <c:v>6.8352422808441133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030-4DFB-8DF6-D3D2E7E17C0D}"/>
            </c:ext>
          </c:extLst>
        </c:ser>
        <c:ser>
          <c:idx val="210"/>
          <c:order val="9"/>
          <c:tx>
            <c:v>LagerV9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[1]Symbole!$P$14:$S$14</c:f>
              <c:numCache>
                <c:formatCode>General</c:formatCode>
                <c:ptCount val="4"/>
                <c:pt idx="0">
                  <c:v>0.22863875013772139</c:v>
                </c:pt>
                <c:pt idx="1">
                  <c:v>0.22863875013772139</c:v>
                </c:pt>
                <c:pt idx="2">
                  <c:v>0.22863875013772139</c:v>
                </c:pt>
                <c:pt idx="3">
                  <c:v>0.22863875013772139</c:v>
                </c:pt>
              </c:numCache>
            </c:numRef>
          </c:xVal>
          <c:yVal>
            <c:numRef>
              <c:f>[1]Symbole!$T$14:$W$14</c:f>
              <c:numCache>
                <c:formatCode>General</c:formatCode>
                <c:ptCount val="4"/>
                <c:pt idx="0">
                  <c:v>6.8536440976260593</c:v>
                </c:pt>
                <c:pt idx="1">
                  <c:v>6.8536440976260593</c:v>
                </c:pt>
                <c:pt idx="2">
                  <c:v>6.8536440976260593</c:v>
                </c:pt>
                <c:pt idx="3">
                  <c:v>6.8536440976260593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030-4DFB-8DF6-D3D2E7E17C0D}"/>
            </c:ext>
          </c:extLst>
        </c:ser>
        <c:ser>
          <c:idx val="211"/>
          <c:order val="10"/>
          <c:tx>
            <c:v>LagerV10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[1]Symbole!$P$15:$S$15</c:f>
              <c:numCache>
                <c:formatCode>General</c:formatCode>
                <c:ptCount val="4"/>
                <c:pt idx="0">
                  <c:v>9.6976647362872619</c:v>
                </c:pt>
                <c:pt idx="1">
                  <c:v>9.6976647362872619</c:v>
                </c:pt>
                <c:pt idx="2">
                  <c:v>9.6976647362872619</c:v>
                </c:pt>
                <c:pt idx="3">
                  <c:v>9.6976647362872619</c:v>
                </c:pt>
              </c:numCache>
            </c:numRef>
          </c:xVal>
          <c:yVal>
            <c:numRef>
              <c:f>[1]Symbole!$T$15:$W$15</c:f>
              <c:numCache>
                <c:formatCode>General</c:formatCode>
                <c:ptCount val="4"/>
                <c:pt idx="0">
                  <c:v>1.8002648181745233</c:v>
                </c:pt>
                <c:pt idx="1">
                  <c:v>1.8002648181745233</c:v>
                </c:pt>
                <c:pt idx="2">
                  <c:v>1.8002648181745233</c:v>
                </c:pt>
                <c:pt idx="3">
                  <c:v>1.8002648181745233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030-4DFB-8DF6-D3D2E7E17C0D}"/>
            </c:ext>
          </c:extLst>
        </c:ser>
        <c:ser>
          <c:idx val="212"/>
          <c:order val="11"/>
          <c:tx>
            <c:v>LagerV11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[1]Symbole!$P$16:$S$16</c:f>
              <c:numCache>
                <c:formatCode>General</c:formatCode>
                <c:ptCount val="4"/>
                <c:pt idx="0">
                  <c:v>10.32091097739908</c:v>
                </c:pt>
                <c:pt idx="1">
                  <c:v>10.32091097739908</c:v>
                </c:pt>
                <c:pt idx="2">
                  <c:v>10.32091097739908</c:v>
                </c:pt>
                <c:pt idx="3">
                  <c:v>10.32091097739908</c:v>
                </c:pt>
              </c:numCache>
            </c:numRef>
          </c:xVal>
          <c:yVal>
            <c:numRef>
              <c:f>[1]Symbole!$T$16:$W$16</c:f>
              <c:numCache>
                <c:formatCode>General</c:formatCode>
                <c:ptCount val="4"/>
                <c:pt idx="0">
                  <c:v>0.66877734229812313</c:v>
                </c:pt>
                <c:pt idx="1">
                  <c:v>0.66877734229812313</c:v>
                </c:pt>
                <c:pt idx="2">
                  <c:v>0.66877734229812313</c:v>
                </c:pt>
                <c:pt idx="3">
                  <c:v>0.66877734229812313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030-4DFB-8DF6-D3D2E7E17C0D}"/>
            </c:ext>
          </c:extLst>
        </c:ser>
        <c:ser>
          <c:idx val="213"/>
          <c:order val="12"/>
          <c:tx>
            <c:v>LagerV12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[1]Symbole!$P$17:$S$17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[1]Symbole!$T$17:$W$17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D030-4DFB-8DF6-D3D2E7E17C0D}"/>
            </c:ext>
          </c:extLst>
        </c:ser>
        <c:ser>
          <c:idx val="214"/>
          <c:order val="13"/>
          <c:tx>
            <c:v>LagerV13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[1]Symbole!$P$18:$S$18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[1]Symbole!$T$18:$W$18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D030-4DFB-8DF6-D3D2E7E17C0D}"/>
            </c:ext>
          </c:extLst>
        </c:ser>
        <c:ser>
          <c:idx val="215"/>
          <c:order val="14"/>
          <c:tx>
            <c:v>LagerV14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[1]Symbole!$P$19:$S$19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[1]Symbole!$T$19:$W$19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D030-4DFB-8DF6-D3D2E7E17C0D}"/>
            </c:ext>
          </c:extLst>
        </c:ser>
        <c:ser>
          <c:idx val="216"/>
          <c:order val="15"/>
          <c:tx>
            <c:v>LagerV15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[1]Symbole!$P$20:$S$20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[1]Symbole!$T$20:$W$20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D030-4DFB-8DF6-D3D2E7E17C0D}"/>
            </c:ext>
          </c:extLst>
        </c:ser>
        <c:ser>
          <c:idx val="217"/>
          <c:order val="16"/>
          <c:tx>
            <c:v>LagerV16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[1]Symbole!$P$21:$S$21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[1]Symbole!$T$21:$W$21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D030-4DFB-8DF6-D3D2E7E17C0D}"/>
            </c:ext>
          </c:extLst>
        </c:ser>
        <c:ser>
          <c:idx val="218"/>
          <c:order val="17"/>
          <c:tx>
            <c:v>LagerV17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[1]Symbole!$P$22:$S$22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[1]Symbole!$T$22:$W$22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030-4DFB-8DF6-D3D2E7E17C0D}"/>
            </c:ext>
          </c:extLst>
        </c:ser>
        <c:ser>
          <c:idx val="219"/>
          <c:order val="18"/>
          <c:tx>
            <c:v>LagerV18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[1]Symbole!$P$23:$S$23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[1]Symbole!$T$23:$W$23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D030-4DFB-8DF6-D3D2E7E17C0D}"/>
            </c:ext>
          </c:extLst>
        </c:ser>
        <c:ser>
          <c:idx val="220"/>
          <c:order val="19"/>
          <c:tx>
            <c:v>LagerV19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[1]Symbole!$P$24:$S$24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[1]Symbole!$T$24:$W$24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D030-4DFB-8DF6-D3D2E7E17C0D}"/>
            </c:ext>
          </c:extLst>
        </c:ser>
        <c:ser>
          <c:idx val="221"/>
          <c:order val="20"/>
          <c:tx>
            <c:v>LagerV20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[1]Symbole!$P$25:$S$25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[1]Symbole!$T$25:$W$25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D030-4DFB-8DF6-D3D2E7E17C0D}"/>
            </c:ext>
          </c:extLst>
        </c:ser>
        <c:ser>
          <c:idx val="222"/>
          <c:order val="21"/>
          <c:tx>
            <c:v>LagerH1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[1]Symbole!$P$29:$S$29</c:f>
              <c:numCache>
                <c:formatCode>General</c:formatCode>
                <c:ptCount val="4"/>
                <c:pt idx="0">
                  <c:v>-4</c:v>
                </c:pt>
                <c:pt idx="1">
                  <c:v>-2.9478901882407902</c:v>
                </c:pt>
                <c:pt idx="2">
                  <c:v>-2.9478901882407902</c:v>
                </c:pt>
                <c:pt idx="3">
                  <c:v>-4</c:v>
                </c:pt>
              </c:numCache>
            </c:numRef>
          </c:xVal>
          <c:yVal>
            <c:numRef>
              <c:f>[1]Symbole!$T$29:$W$29</c:f>
              <c:numCache>
                <c:formatCode>General</c:formatCode>
                <c:ptCount val="4"/>
                <c:pt idx="0">
                  <c:v>10</c:v>
                </c:pt>
                <c:pt idx="1">
                  <c:v>10.607453701939498</c:v>
                </c:pt>
                <c:pt idx="2">
                  <c:v>9.3925462980605019</c:v>
                </c:pt>
                <c:pt idx="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D030-4DFB-8DF6-D3D2E7E17C0D}"/>
            </c:ext>
          </c:extLst>
        </c:ser>
        <c:ser>
          <c:idx val="223"/>
          <c:order val="22"/>
          <c:tx>
            <c:v>LagerH2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[1]Symbole!$P$30:$S$30</c:f>
              <c:numCache>
                <c:formatCode>General</c:formatCode>
                <c:ptCount val="4"/>
                <c:pt idx="0">
                  <c:v>2.4298148077579897</c:v>
                </c:pt>
                <c:pt idx="1">
                  <c:v>2.4298148077579897</c:v>
                </c:pt>
                <c:pt idx="2">
                  <c:v>2.4298148077579897</c:v>
                </c:pt>
                <c:pt idx="3">
                  <c:v>2.4298148077579897</c:v>
                </c:pt>
              </c:numCache>
            </c:numRef>
          </c:xVal>
          <c:yVal>
            <c:numRef>
              <c:f>[1]Symbole!$T$30:$W$30</c:f>
              <c:numCache>
                <c:formatCode>General</c:formatCode>
                <c:ptCount val="4"/>
                <c:pt idx="0">
                  <c:v>1.1588914790180553</c:v>
                </c:pt>
                <c:pt idx="1">
                  <c:v>1.1588914790180553</c:v>
                </c:pt>
                <c:pt idx="2">
                  <c:v>1.1588914790180553</c:v>
                </c:pt>
                <c:pt idx="3">
                  <c:v>1.1588914790180553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D030-4DFB-8DF6-D3D2E7E17C0D}"/>
            </c:ext>
          </c:extLst>
        </c:ser>
        <c:ser>
          <c:idx val="224"/>
          <c:order val="23"/>
          <c:tx>
            <c:v>LagerH3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[1]Symbole!$P$31:$S$31</c:f>
              <c:numCache>
                <c:formatCode>General</c:formatCode>
                <c:ptCount val="4"/>
                <c:pt idx="0">
                  <c:v>15.143049857264996</c:v>
                </c:pt>
                <c:pt idx="1">
                  <c:v>15.143049857264996</c:v>
                </c:pt>
                <c:pt idx="2">
                  <c:v>15.143049857264996</c:v>
                </c:pt>
                <c:pt idx="3">
                  <c:v>15.143049857264996</c:v>
                </c:pt>
              </c:numCache>
            </c:numRef>
          </c:xVal>
          <c:yVal>
            <c:numRef>
              <c:f>[1]Symbole!$T$31:$W$31</c:f>
              <c:numCache>
                <c:formatCode>General</c:formatCode>
                <c:ptCount val="4"/>
                <c:pt idx="0">
                  <c:v>-0.8430770663838687</c:v>
                </c:pt>
                <c:pt idx="1">
                  <c:v>-0.8430770663838687</c:v>
                </c:pt>
                <c:pt idx="2">
                  <c:v>-0.8430770663838687</c:v>
                </c:pt>
                <c:pt idx="3">
                  <c:v>-0.8430770663838687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D030-4DFB-8DF6-D3D2E7E17C0D}"/>
            </c:ext>
          </c:extLst>
        </c:ser>
        <c:ser>
          <c:idx val="225"/>
          <c:order val="24"/>
          <c:tx>
            <c:v>LagerH4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[1]Symbole!$P$32:$S$32</c:f>
              <c:numCache>
                <c:formatCode>General</c:formatCode>
                <c:ptCount val="4"/>
                <c:pt idx="0">
                  <c:v>13</c:v>
                </c:pt>
                <c:pt idx="1">
                  <c:v>14.052109811759211</c:v>
                </c:pt>
                <c:pt idx="2">
                  <c:v>14.052109811759211</c:v>
                </c:pt>
                <c:pt idx="3">
                  <c:v>13</c:v>
                </c:pt>
              </c:numCache>
            </c:numRef>
          </c:xVal>
          <c:yVal>
            <c:numRef>
              <c:f>[1]Symbole!$T$32:$W$32</c:f>
              <c:numCache>
                <c:formatCode>General</c:formatCode>
                <c:ptCount val="4"/>
                <c:pt idx="0">
                  <c:v>10</c:v>
                </c:pt>
                <c:pt idx="1">
                  <c:v>10.607453701939498</c:v>
                </c:pt>
                <c:pt idx="2">
                  <c:v>9.3925462980605019</c:v>
                </c:pt>
                <c:pt idx="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D030-4DFB-8DF6-D3D2E7E17C0D}"/>
            </c:ext>
          </c:extLst>
        </c:ser>
        <c:ser>
          <c:idx val="226"/>
          <c:order val="25"/>
          <c:tx>
            <c:v>LagerH5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[1]Symbole!$P$33:$S$33</c:f>
              <c:numCache>
                <c:formatCode>General</c:formatCode>
                <c:ptCount val="4"/>
                <c:pt idx="0">
                  <c:v>3.8632776320719655</c:v>
                </c:pt>
                <c:pt idx="1">
                  <c:v>3.8632776320719655</c:v>
                </c:pt>
                <c:pt idx="2">
                  <c:v>3.8632776320719655</c:v>
                </c:pt>
                <c:pt idx="3">
                  <c:v>3.8632776320719655</c:v>
                </c:pt>
              </c:numCache>
            </c:numRef>
          </c:xVal>
          <c:yVal>
            <c:numRef>
              <c:f>[1]Symbole!$T$33:$W$33</c:f>
              <c:numCache>
                <c:formatCode>General</c:formatCode>
                <c:ptCount val="4"/>
                <c:pt idx="0">
                  <c:v>3.2184147379488834</c:v>
                </c:pt>
                <c:pt idx="1">
                  <c:v>3.2184147379488834</c:v>
                </c:pt>
                <c:pt idx="2">
                  <c:v>3.2184147379488834</c:v>
                </c:pt>
                <c:pt idx="3">
                  <c:v>3.2184147379488834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D030-4DFB-8DF6-D3D2E7E17C0D}"/>
            </c:ext>
          </c:extLst>
        </c:ser>
        <c:ser>
          <c:idx val="227"/>
          <c:order val="26"/>
          <c:tx>
            <c:v>LagerH6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[1]Symbole!$P$34:$S$34</c:f>
              <c:numCache>
                <c:formatCode>General</c:formatCode>
                <c:ptCount val="4"/>
                <c:pt idx="0">
                  <c:v>1.1145792060840938</c:v>
                </c:pt>
                <c:pt idx="1">
                  <c:v>1.1145792060840938</c:v>
                </c:pt>
                <c:pt idx="2">
                  <c:v>1.1145792060840938</c:v>
                </c:pt>
                <c:pt idx="3">
                  <c:v>1.1145792060840938</c:v>
                </c:pt>
              </c:numCache>
            </c:numRef>
          </c:xVal>
          <c:yVal>
            <c:numRef>
              <c:f>[1]Symbole!$T$34:$W$34</c:f>
              <c:numCache>
                <c:formatCode>General</c:formatCode>
                <c:ptCount val="4"/>
                <c:pt idx="0">
                  <c:v>3.5048694119167387</c:v>
                </c:pt>
                <c:pt idx="1">
                  <c:v>3.5048694119167387</c:v>
                </c:pt>
                <c:pt idx="2">
                  <c:v>3.5048694119167387</c:v>
                </c:pt>
                <c:pt idx="3">
                  <c:v>3.5048694119167387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D030-4DFB-8DF6-D3D2E7E17C0D}"/>
            </c:ext>
          </c:extLst>
        </c:ser>
        <c:ser>
          <c:idx val="228"/>
          <c:order val="27"/>
          <c:tx>
            <c:v>LagerH7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[1]Symbole!$P$35:$S$35</c:f>
              <c:numCache>
                <c:formatCode>General</c:formatCode>
                <c:ptCount val="4"/>
                <c:pt idx="0">
                  <c:v>5.4737185385805152</c:v>
                </c:pt>
                <c:pt idx="1">
                  <c:v>5.4737185385805152</c:v>
                </c:pt>
                <c:pt idx="2">
                  <c:v>5.4737185385805152</c:v>
                </c:pt>
                <c:pt idx="3">
                  <c:v>5.4737185385805152</c:v>
                </c:pt>
              </c:numCache>
            </c:numRef>
          </c:xVal>
          <c:yVal>
            <c:numRef>
              <c:f>[1]Symbole!$T$35:$W$35</c:f>
              <c:numCache>
                <c:formatCode>General</c:formatCode>
                <c:ptCount val="4"/>
                <c:pt idx="0">
                  <c:v>1.2213699119173755</c:v>
                </c:pt>
                <c:pt idx="1">
                  <c:v>1.2213699119173755</c:v>
                </c:pt>
                <c:pt idx="2">
                  <c:v>1.2213699119173755</c:v>
                </c:pt>
                <c:pt idx="3">
                  <c:v>1.2213699119173755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D030-4DFB-8DF6-D3D2E7E17C0D}"/>
            </c:ext>
          </c:extLst>
        </c:ser>
        <c:ser>
          <c:idx val="229"/>
          <c:order val="28"/>
          <c:tx>
            <c:v>LagerH8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[1]Symbole!$P$36:$S$36</c:f>
              <c:numCache>
                <c:formatCode>General</c:formatCode>
                <c:ptCount val="4"/>
                <c:pt idx="0">
                  <c:v>-1.1904166730518013</c:v>
                </c:pt>
                <c:pt idx="1">
                  <c:v>-1.1904166730518013</c:v>
                </c:pt>
                <c:pt idx="2">
                  <c:v>-1.1904166730518013</c:v>
                </c:pt>
                <c:pt idx="3">
                  <c:v>-1.1904166730518013</c:v>
                </c:pt>
              </c:numCache>
            </c:numRef>
          </c:xVal>
          <c:yVal>
            <c:numRef>
              <c:f>[1]Symbole!$T$36:$W$36</c:f>
              <c:numCache>
                <c:formatCode>General</c:formatCode>
                <c:ptCount val="4"/>
                <c:pt idx="0">
                  <c:v>6.8352422808441133</c:v>
                </c:pt>
                <c:pt idx="1">
                  <c:v>6.8352422808441133</c:v>
                </c:pt>
                <c:pt idx="2">
                  <c:v>6.8352422808441133</c:v>
                </c:pt>
                <c:pt idx="3">
                  <c:v>6.8352422808441133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D030-4DFB-8DF6-D3D2E7E17C0D}"/>
            </c:ext>
          </c:extLst>
        </c:ser>
        <c:ser>
          <c:idx val="230"/>
          <c:order val="29"/>
          <c:tx>
            <c:v>LagerH9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[1]Symbole!$P$37:$S$37</c:f>
              <c:numCache>
                <c:formatCode>General</c:formatCode>
                <c:ptCount val="4"/>
                <c:pt idx="0">
                  <c:v>0.22863875013772139</c:v>
                </c:pt>
                <c:pt idx="1">
                  <c:v>0.22863875013772139</c:v>
                </c:pt>
                <c:pt idx="2">
                  <c:v>0.22863875013772139</c:v>
                </c:pt>
                <c:pt idx="3">
                  <c:v>0.22863875013772139</c:v>
                </c:pt>
              </c:numCache>
            </c:numRef>
          </c:xVal>
          <c:yVal>
            <c:numRef>
              <c:f>[1]Symbole!$T$37:$W$37</c:f>
              <c:numCache>
                <c:formatCode>General</c:formatCode>
                <c:ptCount val="4"/>
                <c:pt idx="0">
                  <c:v>6.8536440976260593</c:v>
                </c:pt>
                <c:pt idx="1">
                  <c:v>6.8536440976260593</c:v>
                </c:pt>
                <c:pt idx="2">
                  <c:v>6.8536440976260593</c:v>
                </c:pt>
                <c:pt idx="3">
                  <c:v>6.8536440976260593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D030-4DFB-8DF6-D3D2E7E17C0D}"/>
            </c:ext>
          </c:extLst>
        </c:ser>
        <c:ser>
          <c:idx val="231"/>
          <c:order val="30"/>
          <c:tx>
            <c:v>LagerH10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[1]Symbole!$P$38:$S$38</c:f>
              <c:numCache>
                <c:formatCode>General</c:formatCode>
                <c:ptCount val="4"/>
                <c:pt idx="0">
                  <c:v>9.6976647362872619</c:v>
                </c:pt>
                <c:pt idx="1">
                  <c:v>9.6976647362872619</c:v>
                </c:pt>
                <c:pt idx="2">
                  <c:v>9.6976647362872619</c:v>
                </c:pt>
                <c:pt idx="3">
                  <c:v>9.6976647362872619</c:v>
                </c:pt>
              </c:numCache>
            </c:numRef>
          </c:xVal>
          <c:yVal>
            <c:numRef>
              <c:f>[1]Symbole!$T$38:$W$38</c:f>
              <c:numCache>
                <c:formatCode>General</c:formatCode>
                <c:ptCount val="4"/>
                <c:pt idx="0">
                  <c:v>1.8002648181745233</c:v>
                </c:pt>
                <c:pt idx="1">
                  <c:v>1.8002648181745233</c:v>
                </c:pt>
                <c:pt idx="2">
                  <c:v>1.8002648181745233</c:v>
                </c:pt>
                <c:pt idx="3">
                  <c:v>1.8002648181745233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D030-4DFB-8DF6-D3D2E7E17C0D}"/>
            </c:ext>
          </c:extLst>
        </c:ser>
        <c:ser>
          <c:idx val="232"/>
          <c:order val="31"/>
          <c:tx>
            <c:v>LagerH11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[1]Symbole!$P$39:$S$39</c:f>
              <c:numCache>
                <c:formatCode>General</c:formatCode>
                <c:ptCount val="4"/>
                <c:pt idx="0">
                  <c:v>10.32091097739908</c:v>
                </c:pt>
                <c:pt idx="1">
                  <c:v>10.32091097739908</c:v>
                </c:pt>
                <c:pt idx="2">
                  <c:v>10.32091097739908</c:v>
                </c:pt>
                <c:pt idx="3">
                  <c:v>10.32091097739908</c:v>
                </c:pt>
              </c:numCache>
            </c:numRef>
          </c:xVal>
          <c:yVal>
            <c:numRef>
              <c:f>[1]Symbole!$T$39:$W$39</c:f>
              <c:numCache>
                <c:formatCode>General</c:formatCode>
                <c:ptCount val="4"/>
                <c:pt idx="0">
                  <c:v>0.66877734229812313</c:v>
                </c:pt>
                <c:pt idx="1">
                  <c:v>0.66877734229812313</c:v>
                </c:pt>
                <c:pt idx="2">
                  <c:v>0.66877734229812313</c:v>
                </c:pt>
                <c:pt idx="3">
                  <c:v>0.66877734229812313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D030-4DFB-8DF6-D3D2E7E17C0D}"/>
            </c:ext>
          </c:extLst>
        </c:ser>
        <c:ser>
          <c:idx val="233"/>
          <c:order val="32"/>
          <c:tx>
            <c:v>LagerH12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[1]Symbole!$P$40:$S$40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[1]Symbole!$T$40:$W$40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D030-4DFB-8DF6-D3D2E7E17C0D}"/>
            </c:ext>
          </c:extLst>
        </c:ser>
        <c:ser>
          <c:idx val="234"/>
          <c:order val="33"/>
          <c:tx>
            <c:v>LagerH13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[1]Symbole!$P$41:$S$41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[1]Symbole!$T$41:$W$41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D030-4DFB-8DF6-D3D2E7E17C0D}"/>
            </c:ext>
          </c:extLst>
        </c:ser>
        <c:ser>
          <c:idx val="235"/>
          <c:order val="34"/>
          <c:tx>
            <c:v>LagerH14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[1]Symbole!$P$42:$S$42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[1]Symbole!$T$42:$W$42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D030-4DFB-8DF6-D3D2E7E17C0D}"/>
            </c:ext>
          </c:extLst>
        </c:ser>
        <c:ser>
          <c:idx val="236"/>
          <c:order val="35"/>
          <c:tx>
            <c:v>LagerH15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[1]Symbole!$P$43:$S$43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[1]Symbole!$T$43:$W$43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D030-4DFB-8DF6-D3D2E7E17C0D}"/>
            </c:ext>
          </c:extLst>
        </c:ser>
        <c:ser>
          <c:idx val="237"/>
          <c:order val="36"/>
          <c:tx>
            <c:v>LagerH16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[1]Symbole!$P$44:$S$44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[1]Symbole!$T$44:$W$44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D030-4DFB-8DF6-D3D2E7E17C0D}"/>
            </c:ext>
          </c:extLst>
        </c:ser>
        <c:ser>
          <c:idx val="238"/>
          <c:order val="37"/>
          <c:tx>
            <c:v>LagerH17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[1]Symbole!$P$45:$S$45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[1]Symbole!$T$45:$W$45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D030-4DFB-8DF6-D3D2E7E17C0D}"/>
            </c:ext>
          </c:extLst>
        </c:ser>
        <c:ser>
          <c:idx val="239"/>
          <c:order val="38"/>
          <c:tx>
            <c:v>LagerH18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[1]Symbole!$P$46:$S$46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[1]Symbole!$T$46:$W$46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D030-4DFB-8DF6-D3D2E7E17C0D}"/>
            </c:ext>
          </c:extLst>
        </c:ser>
        <c:ser>
          <c:idx val="240"/>
          <c:order val="39"/>
          <c:tx>
            <c:v>LagerH19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[1]Symbole!$P$47:$S$47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[1]Symbole!$T$47:$W$47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D030-4DFB-8DF6-D3D2E7E17C0D}"/>
            </c:ext>
          </c:extLst>
        </c:ser>
        <c:ser>
          <c:idx val="241"/>
          <c:order val="40"/>
          <c:tx>
            <c:v>LagerH20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[1]Symbole!$P$48:$S$48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[1]Symbole!$T$48:$W$48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D030-4DFB-8DF6-D3D2E7E17C0D}"/>
            </c:ext>
          </c:extLst>
        </c:ser>
        <c:ser>
          <c:idx val="242"/>
          <c:order val="41"/>
          <c:tx>
            <c:v>LagerR1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[1]Symbole!$P$52:$T$52</c:f>
              <c:numCache>
                <c:formatCode>General</c:formatCode>
                <c:ptCount val="5"/>
                <c:pt idx="0">
                  <c:v>-4</c:v>
                </c:pt>
                <c:pt idx="1">
                  <c:v>-4</c:v>
                </c:pt>
                <c:pt idx="2">
                  <c:v>-4</c:v>
                </c:pt>
                <c:pt idx="3">
                  <c:v>-4</c:v>
                </c:pt>
                <c:pt idx="4">
                  <c:v>-4</c:v>
                </c:pt>
              </c:numCache>
            </c:numRef>
          </c:xVal>
          <c:yVal>
            <c:numRef>
              <c:f>[1]Symbole!$U$52:$Y$52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D030-4DFB-8DF6-D3D2E7E17C0D}"/>
            </c:ext>
          </c:extLst>
        </c:ser>
        <c:ser>
          <c:idx val="243"/>
          <c:order val="42"/>
          <c:tx>
            <c:v>LagerR2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[1]Symbole!$P$53:$T$53</c:f>
              <c:numCache>
                <c:formatCode>General</c:formatCode>
                <c:ptCount val="5"/>
                <c:pt idx="0">
                  <c:v>2.4298148077579897</c:v>
                </c:pt>
                <c:pt idx="1">
                  <c:v>2.4298148077579897</c:v>
                </c:pt>
                <c:pt idx="2">
                  <c:v>2.4298148077579897</c:v>
                </c:pt>
                <c:pt idx="3">
                  <c:v>2.4298148077579897</c:v>
                </c:pt>
                <c:pt idx="4">
                  <c:v>2.4298148077579897</c:v>
                </c:pt>
              </c:numCache>
            </c:numRef>
          </c:xVal>
          <c:yVal>
            <c:numRef>
              <c:f>[1]Symbole!$U$53:$Y$53</c:f>
              <c:numCache>
                <c:formatCode>General</c:formatCode>
                <c:ptCount val="5"/>
                <c:pt idx="0">
                  <c:v>1.1588914790180553</c:v>
                </c:pt>
                <c:pt idx="1">
                  <c:v>1.1588914790180553</c:v>
                </c:pt>
                <c:pt idx="2">
                  <c:v>1.1588914790180553</c:v>
                </c:pt>
                <c:pt idx="3">
                  <c:v>1.1588914790180553</c:v>
                </c:pt>
                <c:pt idx="4">
                  <c:v>1.1588914790180553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D030-4DFB-8DF6-D3D2E7E17C0D}"/>
            </c:ext>
          </c:extLst>
        </c:ser>
        <c:ser>
          <c:idx val="244"/>
          <c:order val="43"/>
          <c:tx>
            <c:v>LagerR3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[1]Symbole!$P$54:$T$54</c:f>
              <c:numCache>
                <c:formatCode>General</c:formatCode>
                <c:ptCount val="5"/>
                <c:pt idx="0">
                  <c:v>15.143049857264996</c:v>
                </c:pt>
                <c:pt idx="1">
                  <c:v>15.143049857264996</c:v>
                </c:pt>
                <c:pt idx="2">
                  <c:v>15.143049857264996</c:v>
                </c:pt>
                <c:pt idx="3">
                  <c:v>15.143049857264996</c:v>
                </c:pt>
                <c:pt idx="4">
                  <c:v>15.143049857264996</c:v>
                </c:pt>
              </c:numCache>
            </c:numRef>
          </c:xVal>
          <c:yVal>
            <c:numRef>
              <c:f>[1]Symbole!$U$54:$Y$54</c:f>
              <c:numCache>
                <c:formatCode>General</c:formatCode>
                <c:ptCount val="5"/>
                <c:pt idx="0">
                  <c:v>-0.8430770663838687</c:v>
                </c:pt>
                <c:pt idx="1">
                  <c:v>-0.8430770663838687</c:v>
                </c:pt>
                <c:pt idx="2">
                  <c:v>-0.8430770663838687</c:v>
                </c:pt>
                <c:pt idx="3">
                  <c:v>-0.8430770663838687</c:v>
                </c:pt>
                <c:pt idx="4">
                  <c:v>-0.8430770663838687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D030-4DFB-8DF6-D3D2E7E17C0D}"/>
            </c:ext>
          </c:extLst>
        </c:ser>
        <c:ser>
          <c:idx val="245"/>
          <c:order val="44"/>
          <c:tx>
            <c:v>LagerR4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[1]Symbole!$P$55:$T$55</c:f>
              <c:numCache>
                <c:formatCode>General</c:formatCode>
                <c:ptCount val="5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</c:numCache>
            </c:numRef>
          </c:xVal>
          <c:yVal>
            <c:numRef>
              <c:f>[1]Symbole!$U$55:$Y$55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D030-4DFB-8DF6-D3D2E7E17C0D}"/>
            </c:ext>
          </c:extLst>
        </c:ser>
        <c:ser>
          <c:idx val="246"/>
          <c:order val="45"/>
          <c:tx>
            <c:v>LagerR5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[1]Symbole!$P$56:$T$56</c:f>
              <c:numCache>
                <c:formatCode>General</c:formatCode>
                <c:ptCount val="5"/>
                <c:pt idx="0">
                  <c:v>3.8632776320719655</c:v>
                </c:pt>
                <c:pt idx="1">
                  <c:v>3.8632776320719655</c:v>
                </c:pt>
                <c:pt idx="2">
                  <c:v>3.8632776320719655</c:v>
                </c:pt>
                <c:pt idx="3">
                  <c:v>3.8632776320719655</c:v>
                </c:pt>
                <c:pt idx="4">
                  <c:v>3.8632776320719655</c:v>
                </c:pt>
              </c:numCache>
            </c:numRef>
          </c:xVal>
          <c:yVal>
            <c:numRef>
              <c:f>[1]Symbole!$U$56:$Y$56</c:f>
              <c:numCache>
                <c:formatCode>General</c:formatCode>
                <c:ptCount val="5"/>
                <c:pt idx="0">
                  <c:v>3.2184147379488834</c:v>
                </c:pt>
                <c:pt idx="1">
                  <c:v>3.2184147379488834</c:v>
                </c:pt>
                <c:pt idx="2">
                  <c:v>3.2184147379488834</c:v>
                </c:pt>
                <c:pt idx="3">
                  <c:v>3.2184147379488834</c:v>
                </c:pt>
                <c:pt idx="4">
                  <c:v>3.2184147379488834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D030-4DFB-8DF6-D3D2E7E17C0D}"/>
            </c:ext>
          </c:extLst>
        </c:ser>
        <c:ser>
          <c:idx val="247"/>
          <c:order val="46"/>
          <c:tx>
            <c:v>LagerR6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[1]Symbole!$P$57:$T$57</c:f>
              <c:numCache>
                <c:formatCode>General</c:formatCode>
                <c:ptCount val="5"/>
                <c:pt idx="0">
                  <c:v>1.1145792060840938</c:v>
                </c:pt>
                <c:pt idx="1">
                  <c:v>1.1145792060840938</c:v>
                </c:pt>
                <c:pt idx="2">
                  <c:v>1.1145792060840938</c:v>
                </c:pt>
                <c:pt idx="3">
                  <c:v>1.1145792060840938</c:v>
                </c:pt>
                <c:pt idx="4">
                  <c:v>1.1145792060840938</c:v>
                </c:pt>
              </c:numCache>
            </c:numRef>
          </c:xVal>
          <c:yVal>
            <c:numRef>
              <c:f>[1]Symbole!$U$57:$Y$57</c:f>
              <c:numCache>
                <c:formatCode>General</c:formatCode>
                <c:ptCount val="5"/>
                <c:pt idx="0">
                  <c:v>3.5048694119167387</c:v>
                </c:pt>
                <c:pt idx="1">
                  <c:v>3.5048694119167387</c:v>
                </c:pt>
                <c:pt idx="2">
                  <c:v>3.5048694119167387</c:v>
                </c:pt>
                <c:pt idx="3">
                  <c:v>3.5048694119167387</c:v>
                </c:pt>
                <c:pt idx="4">
                  <c:v>3.5048694119167387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D030-4DFB-8DF6-D3D2E7E17C0D}"/>
            </c:ext>
          </c:extLst>
        </c:ser>
        <c:ser>
          <c:idx val="248"/>
          <c:order val="47"/>
          <c:tx>
            <c:v>LagerR7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[1]Symbole!$P$58:$T$58</c:f>
              <c:numCache>
                <c:formatCode>General</c:formatCode>
                <c:ptCount val="5"/>
                <c:pt idx="0">
                  <c:v>5.4737185385805152</c:v>
                </c:pt>
                <c:pt idx="1">
                  <c:v>5.4737185385805152</c:v>
                </c:pt>
                <c:pt idx="2">
                  <c:v>5.4737185385805152</c:v>
                </c:pt>
                <c:pt idx="3">
                  <c:v>5.4737185385805152</c:v>
                </c:pt>
                <c:pt idx="4">
                  <c:v>5.4737185385805152</c:v>
                </c:pt>
              </c:numCache>
            </c:numRef>
          </c:xVal>
          <c:yVal>
            <c:numRef>
              <c:f>[1]Symbole!$U$58:$Y$58</c:f>
              <c:numCache>
                <c:formatCode>General</c:formatCode>
                <c:ptCount val="5"/>
                <c:pt idx="0">
                  <c:v>1.2213699119173755</c:v>
                </c:pt>
                <c:pt idx="1">
                  <c:v>1.2213699119173755</c:v>
                </c:pt>
                <c:pt idx="2">
                  <c:v>1.2213699119173755</c:v>
                </c:pt>
                <c:pt idx="3">
                  <c:v>1.2213699119173755</c:v>
                </c:pt>
                <c:pt idx="4">
                  <c:v>1.2213699119173755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D030-4DFB-8DF6-D3D2E7E17C0D}"/>
            </c:ext>
          </c:extLst>
        </c:ser>
        <c:ser>
          <c:idx val="249"/>
          <c:order val="48"/>
          <c:tx>
            <c:v>LagerR8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[1]Symbole!$P$59:$T$59</c:f>
              <c:numCache>
                <c:formatCode>General</c:formatCode>
                <c:ptCount val="5"/>
                <c:pt idx="0">
                  <c:v>-1.1904166730518013</c:v>
                </c:pt>
                <c:pt idx="1">
                  <c:v>-1.1904166730518013</c:v>
                </c:pt>
                <c:pt idx="2">
                  <c:v>-1.1904166730518013</c:v>
                </c:pt>
                <c:pt idx="3">
                  <c:v>-1.1904166730518013</c:v>
                </c:pt>
                <c:pt idx="4">
                  <c:v>-1.1904166730518013</c:v>
                </c:pt>
              </c:numCache>
            </c:numRef>
          </c:xVal>
          <c:yVal>
            <c:numRef>
              <c:f>[1]Symbole!$U$59:$Y$59</c:f>
              <c:numCache>
                <c:formatCode>General</c:formatCode>
                <c:ptCount val="5"/>
                <c:pt idx="0">
                  <c:v>6.8352422808441133</c:v>
                </c:pt>
                <c:pt idx="1">
                  <c:v>6.8352422808441133</c:v>
                </c:pt>
                <c:pt idx="2">
                  <c:v>6.8352422808441133</c:v>
                </c:pt>
                <c:pt idx="3">
                  <c:v>6.8352422808441133</c:v>
                </c:pt>
                <c:pt idx="4">
                  <c:v>6.8352422808441133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D030-4DFB-8DF6-D3D2E7E17C0D}"/>
            </c:ext>
          </c:extLst>
        </c:ser>
        <c:ser>
          <c:idx val="250"/>
          <c:order val="49"/>
          <c:tx>
            <c:v>LagerR9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[1]Symbole!$P$60:$T$60</c:f>
              <c:numCache>
                <c:formatCode>General</c:formatCode>
                <c:ptCount val="5"/>
                <c:pt idx="0">
                  <c:v>0.22863875013772139</c:v>
                </c:pt>
                <c:pt idx="1">
                  <c:v>0.22863875013772139</c:v>
                </c:pt>
                <c:pt idx="2">
                  <c:v>0.22863875013772139</c:v>
                </c:pt>
                <c:pt idx="3">
                  <c:v>0.22863875013772139</c:v>
                </c:pt>
                <c:pt idx="4">
                  <c:v>0.22863875013772139</c:v>
                </c:pt>
              </c:numCache>
            </c:numRef>
          </c:xVal>
          <c:yVal>
            <c:numRef>
              <c:f>[1]Symbole!$U$60:$Y$60</c:f>
              <c:numCache>
                <c:formatCode>General</c:formatCode>
                <c:ptCount val="5"/>
                <c:pt idx="0">
                  <c:v>6.8536440976260593</c:v>
                </c:pt>
                <c:pt idx="1">
                  <c:v>6.8536440976260593</c:v>
                </c:pt>
                <c:pt idx="2">
                  <c:v>6.8536440976260593</c:v>
                </c:pt>
                <c:pt idx="3">
                  <c:v>6.8536440976260593</c:v>
                </c:pt>
                <c:pt idx="4">
                  <c:v>6.8536440976260593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D030-4DFB-8DF6-D3D2E7E17C0D}"/>
            </c:ext>
          </c:extLst>
        </c:ser>
        <c:ser>
          <c:idx val="251"/>
          <c:order val="50"/>
          <c:tx>
            <c:v>LagerR10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[1]Symbole!$P$61:$T$61</c:f>
              <c:numCache>
                <c:formatCode>General</c:formatCode>
                <c:ptCount val="5"/>
                <c:pt idx="0">
                  <c:v>9.6976647362872619</c:v>
                </c:pt>
                <c:pt idx="1">
                  <c:v>9.6976647362872619</c:v>
                </c:pt>
                <c:pt idx="2">
                  <c:v>9.6976647362872619</c:v>
                </c:pt>
                <c:pt idx="3">
                  <c:v>9.6976647362872619</c:v>
                </c:pt>
                <c:pt idx="4">
                  <c:v>9.6976647362872619</c:v>
                </c:pt>
              </c:numCache>
            </c:numRef>
          </c:xVal>
          <c:yVal>
            <c:numRef>
              <c:f>[1]Symbole!$U$61:$Y$61</c:f>
              <c:numCache>
                <c:formatCode>General</c:formatCode>
                <c:ptCount val="5"/>
                <c:pt idx="0">
                  <c:v>1.8002648181745233</c:v>
                </c:pt>
                <c:pt idx="1">
                  <c:v>1.8002648181745233</c:v>
                </c:pt>
                <c:pt idx="2">
                  <c:v>1.8002648181745233</c:v>
                </c:pt>
                <c:pt idx="3">
                  <c:v>1.8002648181745233</c:v>
                </c:pt>
                <c:pt idx="4">
                  <c:v>1.8002648181745233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D030-4DFB-8DF6-D3D2E7E17C0D}"/>
            </c:ext>
          </c:extLst>
        </c:ser>
        <c:ser>
          <c:idx val="252"/>
          <c:order val="51"/>
          <c:tx>
            <c:v>LagerR11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[1]Symbole!$P$62:$T$62</c:f>
              <c:numCache>
                <c:formatCode>General</c:formatCode>
                <c:ptCount val="5"/>
                <c:pt idx="0">
                  <c:v>10.32091097739908</c:v>
                </c:pt>
                <c:pt idx="1">
                  <c:v>10.32091097739908</c:v>
                </c:pt>
                <c:pt idx="2">
                  <c:v>10.32091097739908</c:v>
                </c:pt>
                <c:pt idx="3">
                  <c:v>10.32091097739908</c:v>
                </c:pt>
                <c:pt idx="4">
                  <c:v>10.32091097739908</c:v>
                </c:pt>
              </c:numCache>
            </c:numRef>
          </c:xVal>
          <c:yVal>
            <c:numRef>
              <c:f>[1]Symbole!$U$62:$Y$62</c:f>
              <c:numCache>
                <c:formatCode>General</c:formatCode>
                <c:ptCount val="5"/>
                <c:pt idx="0">
                  <c:v>0.66877734229812313</c:v>
                </c:pt>
                <c:pt idx="1">
                  <c:v>0.66877734229812313</c:v>
                </c:pt>
                <c:pt idx="2">
                  <c:v>0.66877734229812313</c:v>
                </c:pt>
                <c:pt idx="3">
                  <c:v>0.66877734229812313</c:v>
                </c:pt>
                <c:pt idx="4">
                  <c:v>0.66877734229812313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D030-4DFB-8DF6-D3D2E7E17C0D}"/>
            </c:ext>
          </c:extLst>
        </c:ser>
        <c:ser>
          <c:idx val="253"/>
          <c:order val="52"/>
          <c:tx>
            <c:v>LagerR12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[1]Symbole!$P$63:$T$63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[1]Symbole!$U$63:$Y$63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D030-4DFB-8DF6-D3D2E7E17C0D}"/>
            </c:ext>
          </c:extLst>
        </c:ser>
        <c:ser>
          <c:idx val="254"/>
          <c:order val="53"/>
          <c:tx>
            <c:v>LagerR13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[1]Symbole!$P$64:$T$64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[1]Symbole!$U$64:$Y$64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D030-4DFB-8DF6-D3D2E7E17C0D}"/>
            </c:ext>
          </c:extLst>
        </c:ser>
        <c:ser>
          <c:idx val="20"/>
          <c:order val="54"/>
          <c:tx>
            <c:v>BoundingBox21</c:v>
          </c:tx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xVal>
            <c:numRef>
              <c:f>[1]PlotData!$CF$7:$CF$10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xVal>
          <c:yVal>
            <c:numRef>
              <c:f>[1]PlotData!$CG$7:$CG$10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D030-4DFB-8DF6-D3D2E7E17C0D}"/>
            </c:ext>
          </c:extLst>
        </c:ser>
        <c:ser>
          <c:idx val="21"/>
          <c:order val="55"/>
          <c:tx>
            <c:v>LagerV1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[1]Symbole!$P$6:$S$6</c:f>
              <c:numCache>
                <c:formatCode>General</c:formatCode>
                <c:ptCount val="4"/>
                <c:pt idx="0">
                  <c:v>-4</c:v>
                </c:pt>
                <c:pt idx="1">
                  <c:v>-3.3925462980605023</c:v>
                </c:pt>
                <c:pt idx="2">
                  <c:v>-4.6074537019394981</c:v>
                </c:pt>
                <c:pt idx="3">
                  <c:v>-4</c:v>
                </c:pt>
              </c:numCache>
            </c:numRef>
          </c:xVal>
          <c:yVal>
            <c:numRef>
              <c:f>[1]Symbole!$T$6:$W$6</c:f>
              <c:numCache>
                <c:formatCode>General</c:formatCode>
                <c:ptCount val="4"/>
                <c:pt idx="0">
                  <c:v>10</c:v>
                </c:pt>
                <c:pt idx="1">
                  <c:v>11.052109811759211</c:v>
                </c:pt>
                <c:pt idx="2">
                  <c:v>11.052109811759211</c:v>
                </c:pt>
                <c:pt idx="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7-D030-4DFB-8DF6-D3D2E7E17C0D}"/>
            </c:ext>
          </c:extLst>
        </c:ser>
        <c:ser>
          <c:idx val="22"/>
          <c:order val="56"/>
          <c:tx>
            <c:v>LagerV2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[1]Symbole!$P$7:$S$7</c:f>
              <c:numCache>
                <c:formatCode>General</c:formatCode>
                <c:ptCount val="4"/>
                <c:pt idx="0">
                  <c:v>2.4298148077579897</c:v>
                </c:pt>
                <c:pt idx="1">
                  <c:v>2.4298148077579897</c:v>
                </c:pt>
                <c:pt idx="2">
                  <c:v>2.4298148077579897</c:v>
                </c:pt>
                <c:pt idx="3">
                  <c:v>2.4298148077579897</c:v>
                </c:pt>
              </c:numCache>
            </c:numRef>
          </c:xVal>
          <c:yVal>
            <c:numRef>
              <c:f>[1]Symbole!$T$7:$W$7</c:f>
              <c:numCache>
                <c:formatCode>General</c:formatCode>
                <c:ptCount val="4"/>
                <c:pt idx="0">
                  <c:v>1.1588914790180553</c:v>
                </c:pt>
                <c:pt idx="1">
                  <c:v>1.1588914790180553</c:v>
                </c:pt>
                <c:pt idx="2">
                  <c:v>1.1588914790180553</c:v>
                </c:pt>
                <c:pt idx="3">
                  <c:v>1.1588914790180553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D030-4DFB-8DF6-D3D2E7E17C0D}"/>
            </c:ext>
          </c:extLst>
        </c:ser>
        <c:ser>
          <c:idx val="23"/>
          <c:order val="57"/>
          <c:tx>
            <c:v>LagerV3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[1]Symbole!$P$8:$S$8</c:f>
              <c:numCache>
                <c:formatCode>General</c:formatCode>
                <c:ptCount val="4"/>
                <c:pt idx="0">
                  <c:v>15.143049857264996</c:v>
                </c:pt>
                <c:pt idx="1">
                  <c:v>15.143049857264996</c:v>
                </c:pt>
                <c:pt idx="2">
                  <c:v>15.143049857264996</c:v>
                </c:pt>
                <c:pt idx="3">
                  <c:v>15.143049857264996</c:v>
                </c:pt>
              </c:numCache>
            </c:numRef>
          </c:xVal>
          <c:yVal>
            <c:numRef>
              <c:f>[1]Symbole!$T$8:$W$8</c:f>
              <c:numCache>
                <c:formatCode>General</c:formatCode>
                <c:ptCount val="4"/>
                <c:pt idx="0">
                  <c:v>-0.8430770663838687</c:v>
                </c:pt>
                <c:pt idx="1">
                  <c:v>-0.8430770663838687</c:v>
                </c:pt>
                <c:pt idx="2">
                  <c:v>-0.8430770663838687</c:v>
                </c:pt>
                <c:pt idx="3">
                  <c:v>-0.8430770663838687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D030-4DFB-8DF6-D3D2E7E17C0D}"/>
            </c:ext>
          </c:extLst>
        </c:ser>
        <c:ser>
          <c:idx val="24"/>
          <c:order val="58"/>
          <c:tx>
            <c:v>LagerV4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[1]Symbole!$P$9:$S$9</c:f>
              <c:numCache>
                <c:formatCode>General</c:formatCode>
                <c:ptCount val="4"/>
                <c:pt idx="0">
                  <c:v>13</c:v>
                </c:pt>
                <c:pt idx="1">
                  <c:v>13.607453701939498</c:v>
                </c:pt>
                <c:pt idx="2">
                  <c:v>12.392546298060502</c:v>
                </c:pt>
                <c:pt idx="3">
                  <c:v>13</c:v>
                </c:pt>
              </c:numCache>
            </c:numRef>
          </c:xVal>
          <c:yVal>
            <c:numRef>
              <c:f>[1]Symbole!$T$9:$W$9</c:f>
              <c:numCache>
                <c:formatCode>General</c:formatCode>
                <c:ptCount val="4"/>
                <c:pt idx="0">
                  <c:v>10</c:v>
                </c:pt>
                <c:pt idx="1">
                  <c:v>11.052109811759211</c:v>
                </c:pt>
                <c:pt idx="2">
                  <c:v>11.052109811759211</c:v>
                </c:pt>
                <c:pt idx="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D030-4DFB-8DF6-D3D2E7E17C0D}"/>
            </c:ext>
          </c:extLst>
        </c:ser>
        <c:ser>
          <c:idx val="25"/>
          <c:order val="59"/>
          <c:tx>
            <c:v>LagerV5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[1]Symbole!$P$10:$S$10</c:f>
              <c:numCache>
                <c:formatCode>General</c:formatCode>
                <c:ptCount val="4"/>
                <c:pt idx="0">
                  <c:v>3.8632776320719655</c:v>
                </c:pt>
                <c:pt idx="1">
                  <c:v>3.8632776320719655</c:v>
                </c:pt>
                <c:pt idx="2">
                  <c:v>3.8632776320719655</c:v>
                </c:pt>
                <c:pt idx="3">
                  <c:v>3.8632776320719655</c:v>
                </c:pt>
              </c:numCache>
            </c:numRef>
          </c:xVal>
          <c:yVal>
            <c:numRef>
              <c:f>[1]Symbole!$T$10:$W$10</c:f>
              <c:numCache>
                <c:formatCode>General</c:formatCode>
                <c:ptCount val="4"/>
                <c:pt idx="0">
                  <c:v>3.2184147379488834</c:v>
                </c:pt>
                <c:pt idx="1">
                  <c:v>3.2184147379488834</c:v>
                </c:pt>
                <c:pt idx="2">
                  <c:v>3.2184147379488834</c:v>
                </c:pt>
                <c:pt idx="3">
                  <c:v>3.2184147379488834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D030-4DFB-8DF6-D3D2E7E17C0D}"/>
            </c:ext>
          </c:extLst>
        </c:ser>
        <c:ser>
          <c:idx val="26"/>
          <c:order val="60"/>
          <c:tx>
            <c:v>LagerV6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[1]Symbole!$P$11:$S$11</c:f>
              <c:numCache>
                <c:formatCode>General</c:formatCode>
                <c:ptCount val="4"/>
                <c:pt idx="0">
                  <c:v>1.1145792060840938</c:v>
                </c:pt>
                <c:pt idx="1">
                  <c:v>1.1145792060840938</c:v>
                </c:pt>
                <c:pt idx="2">
                  <c:v>1.1145792060840938</c:v>
                </c:pt>
                <c:pt idx="3">
                  <c:v>1.1145792060840938</c:v>
                </c:pt>
              </c:numCache>
            </c:numRef>
          </c:xVal>
          <c:yVal>
            <c:numRef>
              <c:f>[1]Symbole!$T$11:$W$11</c:f>
              <c:numCache>
                <c:formatCode>General</c:formatCode>
                <c:ptCount val="4"/>
                <c:pt idx="0">
                  <c:v>3.5048694119167387</c:v>
                </c:pt>
                <c:pt idx="1">
                  <c:v>3.5048694119167387</c:v>
                </c:pt>
                <c:pt idx="2">
                  <c:v>3.5048694119167387</c:v>
                </c:pt>
                <c:pt idx="3">
                  <c:v>3.5048694119167387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D030-4DFB-8DF6-D3D2E7E17C0D}"/>
            </c:ext>
          </c:extLst>
        </c:ser>
        <c:ser>
          <c:idx val="27"/>
          <c:order val="61"/>
          <c:tx>
            <c:v>LagerV7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[1]Symbole!$P$12:$S$12</c:f>
              <c:numCache>
                <c:formatCode>General</c:formatCode>
                <c:ptCount val="4"/>
                <c:pt idx="0">
                  <c:v>5.4737185385805152</c:v>
                </c:pt>
                <c:pt idx="1">
                  <c:v>5.4737185385805152</c:v>
                </c:pt>
                <c:pt idx="2">
                  <c:v>5.4737185385805152</c:v>
                </c:pt>
                <c:pt idx="3">
                  <c:v>5.4737185385805152</c:v>
                </c:pt>
              </c:numCache>
            </c:numRef>
          </c:xVal>
          <c:yVal>
            <c:numRef>
              <c:f>[1]Symbole!$T$12:$W$12</c:f>
              <c:numCache>
                <c:formatCode>General</c:formatCode>
                <c:ptCount val="4"/>
                <c:pt idx="0">
                  <c:v>1.2213699119173755</c:v>
                </c:pt>
                <c:pt idx="1">
                  <c:v>1.2213699119173755</c:v>
                </c:pt>
                <c:pt idx="2">
                  <c:v>1.2213699119173755</c:v>
                </c:pt>
                <c:pt idx="3">
                  <c:v>1.2213699119173755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D030-4DFB-8DF6-D3D2E7E17C0D}"/>
            </c:ext>
          </c:extLst>
        </c:ser>
        <c:ser>
          <c:idx val="28"/>
          <c:order val="62"/>
          <c:tx>
            <c:v>LagerV8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[1]Symbole!$P$13:$S$13</c:f>
              <c:numCache>
                <c:formatCode>General</c:formatCode>
                <c:ptCount val="4"/>
                <c:pt idx="0">
                  <c:v>-1.1904166730518013</c:v>
                </c:pt>
                <c:pt idx="1">
                  <c:v>-1.1904166730518013</c:v>
                </c:pt>
                <c:pt idx="2">
                  <c:v>-1.1904166730518013</c:v>
                </c:pt>
                <c:pt idx="3">
                  <c:v>-1.1904166730518013</c:v>
                </c:pt>
              </c:numCache>
            </c:numRef>
          </c:xVal>
          <c:yVal>
            <c:numRef>
              <c:f>[1]Symbole!$T$13:$W$13</c:f>
              <c:numCache>
                <c:formatCode>General</c:formatCode>
                <c:ptCount val="4"/>
                <c:pt idx="0">
                  <c:v>6.8352422808441133</c:v>
                </c:pt>
                <c:pt idx="1">
                  <c:v>6.8352422808441133</c:v>
                </c:pt>
                <c:pt idx="2">
                  <c:v>6.8352422808441133</c:v>
                </c:pt>
                <c:pt idx="3">
                  <c:v>6.8352422808441133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D030-4DFB-8DF6-D3D2E7E17C0D}"/>
            </c:ext>
          </c:extLst>
        </c:ser>
        <c:ser>
          <c:idx val="29"/>
          <c:order val="63"/>
          <c:tx>
            <c:v>LagerV9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[1]Symbole!$P$14:$S$14</c:f>
              <c:numCache>
                <c:formatCode>General</c:formatCode>
                <c:ptCount val="4"/>
                <c:pt idx="0">
                  <c:v>0.22863875013772139</c:v>
                </c:pt>
                <c:pt idx="1">
                  <c:v>0.22863875013772139</c:v>
                </c:pt>
                <c:pt idx="2">
                  <c:v>0.22863875013772139</c:v>
                </c:pt>
                <c:pt idx="3">
                  <c:v>0.22863875013772139</c:v>
                </c:pt>
              </c:numCache>
            </c:numRef>
          </c:xVal>
          <c:yVal>
            <c:numRef>
              <c:f>[1]Symbole!$T$14:$W$14</c:f>
              <c:numCache>
                <c:formatCode>General</c:formatCode>
                <c:ptCount val="4"/>
                <c:pt idx="0">
                  <c:v>6.8536440976260593</c:v>
                </c:pt>
                <c:pt idx="1">
                  <c:v>6.8536440976260593</c:v>
                </c:pt>
                <c:pt idx="2">
                  <c:v>6.8536440976260593</c:v>
                </c:pt>
                <c:pt idx="3">
                  <c:v>6.8536440976260593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D030-4DFB-8DF6-D3D2E7E17C0D}"/>
            </c:ext>
          </c:extLst>
        </c:ser>
        <c:ser>
          <c:idx val="30"/>
          <c:order val="64"/>
          <c:tx>
            <c:v>LagerV10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[1]Symbole!$P$15:$S$15</c:f>
              <c:numCache>
                <c:formatCode>General</c:formatCode>
                <c:ptCount val="4"/>
                <c:pt idx="0">
                  <c:v>9.6976647362872619</c:v>
                </c:pt>
                <c:pt idx="1">
                  <c:v>9.6976647362872619</c:v>
                </c:pt>
                <c:pt idx="2">
                  <c:v>9.6976647362872619</c:v>
                </c:pt>
                <c:pt idx="3">
                  <c:v>9.6976647362872619</c:v>
                </c:pt>
              </c:numCache>
            </c:numRef>
          </c:xVal>
          <c:yVal>
            <c:numRef>
              <c:f>[1]Symbole!$T$15:$W$15</c:f>
              <c:numCache>
                <c:formatCode>General</c:formatCode>
                <c:ptCount val="4"/>
                <c:pt idx="0">
                  <c:v>1.8002648181745233</c:v>
                </c:pt>
                <c:pt idx="1">
                  <c:v>1.8002648181745233</c:v>
                </c:pt>
                <c:pt idx="2">
                  <c:v>1.8002648181745233</c:v>
                </c:pt>
                <c:pt idx="3">
                  <c:v>1.8002648181745233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D030-4DFB-8DF6-D3D2E7E17C0D}"/>
            </c:ext>
          </c:extLst>
        </c:ser>
        <c:ser>
          <c:idx val="31"/>
          <c:order val="65"/>
          <c:tx>
            <c:v>LagerV11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[1]Symbole!$P$16:$S$16</c:f>
              <c:numCache>
                <c:formatCode>General</c:formatCode>
                <c:ptCount val="4"/>
                <c:pt idx="0">
                  <c:v>10.32091097739908</c:v>
                </c:pt>
                <c:pt idx="1">
                  <c:v>10.32091097739908</c:v>
                </c:pt>
                <c:pt idx="2">
                  <c:v>10.32091097739908</c:v>
                </c:pt>
                <c:pt idx="3">
                  <c:v>10.32091097739908</c:v>
                </c:pt>
              </c:numCache>
            </c:numRef>
          </c:xVal>
          <c:yVal>
            <c:numRef>
              <c:f>[1]Symbole!$T$16:$W$16</c:f>
              <c:numCache>
                <c:formatCode>General</c:formatCode>
                <c:ptCount val="4"/>
                <c:pt idx="0">
                  <c:v>0.66877734229812313</c:v>
                </c:pt>
                <c:pt idx="1">
                  <c:v>0.66877734229812313</c:v>
                </c:pt>
                <c:pt idx="2">
                  <c:v>0.66877734229812313</c:v>
                </c:pt>
                <c:pt idx="3">
                  <c:v>0.66877734229812313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D030-4DFB-8DF6-D3D2E7E17C0D}"/>
            </c:ext>
          </c:extLst>
        </c:ser>
        <c:ser>
          <c:idx val="32"/>
          <c:order val="66"/>
          <c:tx>
            <c:v>LagerV12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[1]Symbole!$P$17:$S$17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[1]Symbole!$T$17:$W$17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D030-4DFB-8DF6-D3D2E7E17C0D}"/>
            </c:ext>
          </c:extLst>
        </c:ser>
        <c:ser>
          <c:idx val="33"/>
          <c:order val="67"/>
          <c:tx>
            <c:v>LagerV13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[1]Symbole!$P$18:$S$18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[1]Symbole!$T$18:$W$18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D030-4DFB-8DF6-D3D2E7E17C0D}"/>
            </c:ext>
          </c:extLst>
        </c:ser>
        <c:ser>
          <c:idx val="34"/>
          <c:order val="68"/>
          <c:tx>
            <c:v>LagerV14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[1]Symbole!$P$19:$S$19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[1]Symbole!$T$19:$W$19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D030-4DFB-8DF6-D3D2E7E17C0D}"/>
            </c:ext>
          </c:extLst>
        </c:ser>
        <c:ser>
          <c:idx val="35"/>
          <c:order val="69"/>
          <c:tx>
            <c:v>LagerV15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[1]Symbole!$P$20:$S$20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[1]Symbole!$T$20:$W$20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D030-4DFB-8DF6-D3D2E7E17C0D}"/>
            </c:ext>
          </c:extLst>
        </c:ser>
        <c:ser>
          <c:idx val="36"/>
          <c:order val="70"/>
          <c:tx>
            <c:v>LagerV16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[1]Symbole!$P$21:$S$21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[1]Symbole!$T$21:$W$21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D030-4DFB-8DF6-D3D2E7E17C0D}"/>
            </c:ext>
          </c:extLst>
        </c:ser>
        <c:ser>
          <c:idx val="37"/>
          <c:order val="71"/>
          <c:tx>
            <c:v>LagerV17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[1]Symbole!$P$22:$S$22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[1]Symbole!$T$22:$W$22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D030-4DFB-8DF6-D3D2E7E17C0D}"/>
            </c:ext>
          </c:extLst>
        </c:ser>
        <c:ser>
          <c:idx val="38"/>
          <c:order val="72"/>
          <c:tx>
            <c:v>LagerV18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[1]Symbole!$P$23:$S$23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[1]Symbole!$T$23:$W$23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D030-4DFB-8DF6-D3D2E7E17C0D}"/>
            </c:ext>
          </c:extLst>
        </c:ser>
        <c:ser>
          <c:idx val="39"/>
          <c:order val="73"/>
          <c:tx>
            <c:v>LagerV19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[1]Symbole!$P$24:$S$24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[1]Symbole!$T$24:$W$24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D030-4DFB-8DF6-D3D2E7E17C0D}"/>
            </c:ext>
          </c:extLst>
        </c:ser>
        <c:ser>
          <c:idx val="40"/>
          <c:order val="74"/>
          <c:tx>
            <c:v>LagerV20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[1]Symbole!$P$25:$S$25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[1]Symbole!$T$25:$W$25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D030-4DFB-8DF6-D3D2E7E17C0D}"/>
            </c:ext>
          </c:extLst>
        </c:ser>
        <c:ser>
          <c:idx val="41"/>
          <c:order val="75"/>
          <c:tx>
            <c:v>LagerH1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[1]Symbole!$P$29:$S$29</c:f>
              <c:numCache>
                <c:formatCode>General</c:formatCode>
                <c:ptCount val="4"/>
                <c:pt idx="0">
                  <c:v>-4</c:v>
                </c:pt>
                <c:pt idx="1">
                  <c:v>-2.9478901882407902</c:v>
                </c:pt>
                <c:pt idx="2">
                  <c:v>-2.9478901882407902</c:v>
                </c:pt>
                <c:pt idx="3">
                  <c:v>-4</c:v>
                </c:pt>
              </c:numCache>
            </c:numRef>
          </c:xVal>
          <c:yVal>
            <c:numRef>
              <c:f>[1]Symbole!$T$29:$W$29</c:f>
              <c:numCache>
                <c:formatCode>General</c:formatCode>
                <c:ptCount val="4"/>
                <c:pt idx="0">
                  <c:v>10</c:v>
                </c:pt>
                <c:pt idx="1">
                  <c:v>10.607453701939498</c:v>
                </c:pt>
                <c:pt idx="2">
                  <c:v>9.3925462980605019</c:v>
                </c:pt>
                <c:pt idx="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D030-4DFB-8DF6-D3D2E7E17C0D}"/>
            </c:ext>
          </c:extLst>
        </c:ser>
        <c:ser>
          <c:idx val="42"/>
          <c:order val="76"/>
          <c:tx>
            <c:v>LagerH2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[1]Symbole!$P$30:$S$30</c:f>
              <c:numCache>
                <c:formatCode>General</c:formatCode>
                <c:ptCount val="4"/>
                <c:pt idx="0">
                  <c:v>2.4298148077579897</c:v>
                </c:pt>
                <c:pt idx="1">
                  <c:v>2.4298148077579897</c:v>
                </c:pt>
                <c:pt idx="2">
                  <c:v>2.4298148077579897</c:v>
                </c:pt>
                <c:pt idx="3">
                  <c:v>2.4298148077579897</c:v>
                </c:pt>
              </c:numCache>
            </c:numRef>
          </c:xVal>
          <c:yVal>
            <c:numRef>
              <c:f>[1]Symbole!$T$30:$W$30</c:f>
              <c:numCache>
                <c:formatCode>General</c:formatCode>
                <c:ptCount val="4"/>
                <c:pt idx="0">
                  <c:v>1.1588914790180553</c:v>
                </c:pt>
                <c:pt idx="1">
                  <c:v>1.1588914790180553</c:v>
                </c:pt>
                <c:pt idx="2">
                  <c:v>1.1588914790180553</c:v>
                </c:pt>
                <c:pt idx="3">
                  <c:v>1.1588914790180553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D030-4DFB-8DF6-D3D2E7E17C0D}"/>
            </c:ext>
          </c:extLst>
        </c:ser>
        <c:ser>
          <c:idx val="43"/>
          <c:order val="77"/>
          <c:tx>
            <c:v>LagerH3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[1]Symbole!$P$31:$S$31</c:f>
              <c:numCache>
                <c:formatCode>General</c:formatCode>
                <c:ptCount val="4"/>
                <c:pt idx="0">
                  <c:v>15.143049857264996</c:v>
                </c:pt>
                <c:pt idx="1">
                  <c:v>15.143049857264996</c:v>
                </c:pt>
                <c:pt idx="2">
                  <c:v>15.143049857264996</c:v>
                </c:pt>
                <c:pt idx="3">
                  <c:v>15.143049857264996</c:v>
                </c:pt>
              </c:numCache>
            </c:numRef>
          </c:xVal>
          <c:yVal>
            <c:numRef>
              <c:f>[1]Symbole!$T$31:$W$31</c:f>
              <c:numCache>
                <c:formatCode>General</c:formatCode>
                <c:ptCount val="4"/>
                <c:pt idx="0">
                  <c:v>-0.8430770663838687</c:v>
                </c:pt>
                <c:pt idx="1">
                  <c:v>-0.8430770663838687</c:v>
                </c:pt>
                <c:pt idx="2">
                  <c:v>-0.8430770663838687</c:v>
                </c:pt>
                <c:pt idx="3">
                  <c:v>-0.8430770663838687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D030-4DFB-8DF6-D3D2E7E17C0D}"/>
            </c:ext>
          </c:extLst>
        </c:ser>
        <c:ser>
          <c:idx val="44"/>
          <c:order val="78"/>
          <c:tx>
            <c:v>LagerH4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[1]Symbole!$P$32:$S$32</c:f>
              <c:numCache>
                <c:formatCode>General</c:formatCode>
                <c:ptCount val="4"/>
                <c:pt idx="0">
                  <c:v>13</c:v>
                </c:pt>
                <c:pt idx="1">
                  <c:v>14.052109811759211</c:v>
                </c:pt>
                <c:pt idx="2">
                  <c:v>14.052109811759211</c:v>
                </c:pt>
                <c:pt idx="3">
                  <c:v>13</c:v>
                </c:pt>
              </c:numCache>
            </c:numRef>
          </c:xVal>
          <c:yVal>
            <c:numRef>
              <c:f>[1]Symbole!$T$32:$W$32</c:f>
              <c:numCache>
                <c:formatCode>General</c:formatCode>
                <c:ptCount val="4"/>
                <c:pt idx="0">
                  <c:v>10</c:v>
                </c:pt>
                <c:pt idx="1">
                  <c:v>10.607453701939498</c:v>
                </c:pt>
                <c:pt idx="2">
                  <c:v>9.3925462980605019</c:v>
                </c:pt>
                <c:pt idx="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D030-4DFB-8DF6-D3D2E7E17C0D}"/>
            </c:ext>
          </c:extLst>
        </c:ser>
        <c:ser>
          <c:idx val="45"/>
          <c:order val="79"/>
          <c:tx>
            <c:v>LagerH5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[1]Symbole!$P$33:$S$33</c:f>
              <c:numCache>
                <c:formatCode>General</c:formatCode>
                <c:ptCount val="4"/>
                <c:pt idx="0">
                  <c:v>3.8632776320719655</c:v>
                </c:pt>
                <c:pt idx="1">
                  <c:v>3.8632776320719655</c:v>
                </c:pt>
                <c:pt idx="2">
                  <c:v>3.8632776320719655</c:v>
                </c:pt>
                <c:pt idx="3">
                  <c:v>3.8632776320719655</c:v>
                </c:pt>
              </c:numCache>
            </c:numRef>
          </c:xVal>
          <c:yVal>
            <c:numRef>
              <c:f>[1]Symbole!$T$33:$W$33</c:f>
              <c:numCache>
                <c:formatCode>General</c:formatCode>
                <c:ptCount val="4"/>
                <c:pt idx="0">
                  <c:v>3.2184147379488834</c:v>
                </c:pt>
                <c:pt idx="1">
                  <c:v>3.2184147379488834</c:v>
                </c:pt>
                <c:pt idx="2">
                  <c:v>3.2184147379488834</c:v>
                </c:pt>
                <c:pt idx="3">
                  <c:v>3.2184147379488834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D030-4DFB-8DF6-D3D2E7E17C0D}"/>
            </c:ext>
          </c:extLst>
        </c:ser>
        <c:ser>
          <c:idx val="46"/>
          <c:order val="80"/>
          <c:tx>
            <c:v>LagerH6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[1]Symbole!$P$34:$S$34</c:f>
              <c:numCache>
                <c:formatCode>General</c:formatCode>
                <c:ptCount val="4"/>
                <c:pt idx="0">
                  <c:v>1.1145792060840938</c:v>
                </c:pt>
                <c:pt idx="1">
                  <c:v>1.1145792060840938</c:v>
                </c:pt>
                <c:pt idx="2">
                  <c:v>1.1145792060840938</c:v>
                </c:pt>
                <c:pt idx="3">
                  <c:v>1.1145792060840938</c:v>
                </c:pt>
              </c:numCache>
            </c:numRef>
          </c:xVal>
          <c:yVal>
            <c:numRef>
              <c:f>[1]Symbole!$T$34:$W$34</c:f>
              <c:numCache>
                <c:formatCode>General</c:formatCode>
                <c:ptCount val="4"/>
                <c:pt idx="0">
                  <c:v>3.5048694119167387</c:v>
                </c:pt>
                <c:pt idx="1">
                  <c:v>3.5048694119167387</c:v>
                </c:pt>
                <c:pt idx="2">
                  <c:v>3.5048694119167387</c:v>
                </c:pt>
                <c:pt idx="3">
                  <c:v>3.5048694119167387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D030-4DFB-8DF6-D3D2E7E17C0D}"/>
            </c:ext>
          </c:extLst>
        </c:ser>
        <c:ser>
          <c:idx val="47"/>
          <c:order val="81"/>
          <c:tx>
            <c:v>LagerH7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[1]Symbole!$P$35:$S$35</c:f>
              <c:numCache>
                <c:formatCode>General</c:formatCode>
                <c:ptCount val="4"/>
                <c:pt idx="0">
                  <c:v>5.4737185385805152</c:v>
                </c:pt>
                <c:pt idx="1">
                  <c:v>5.4737185385805152</c:v>
                </c:pt>
                <c:pt idx="2">
                  <c:v>5.4737185385805152</c:v>
                </c:pt>
                <c:pt idx="3">
                  <c:v>5.4737185385805152</c:v>
                </c:pt>
              </c:numCache>
            </c:numRef>
          </c:xVal>
          <c:yVal>
            <c:numRef>
              <c:f>[1]Symbole!$T$35:$W$35</c:f>
              <c:numCache>
                <c:formatCode>General</c:formatCode>
                <c:ptCount val="4"/>
                <c:pt idx="0">
                  <c:v>1.2213699119173755</c:v>
                </c:pt>
                <c:pt idx="1">
                  <c:v>1.2213699119173755</c:v>
                </c:pt>
                <c:pt idx="2">
                  <c:v>1.2213699119173755</c:v>
                </c:pt>
                <c:pt idx="3">
                  <c:v>1.2213699119173755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1-D030-4DFB-8DF6-D3D2E7E17C0D}"/>
            </c:ext>
          </c:extLst>
        </c:ser>
        <c:ser>
          <c:idx val="48"/>
          <c:order val="82"/>
          <c:tx>
            <c:v>LagerH8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[1]Symbole!$P$36:$S$36</c:f>
              <c:numCache>
                <c:formatCode>General</c:formatCode>
                <c:ptCount val="4"/>
                <c:pt idx="0">
                  <c:v>-1.1904166730518013</c:v>
                </c:pt>
                <c:pt idx="1">
                  <c:v>-1.1904166730518013</c:v>
                </c:pt>
                <c:pt idx="2">
                  <c:v>-1.1904166730518013</c:v>
                </c:pt>
                <c:pt idx="3">
                  <c:v>-1.1904166730518013</c:v>
                </c:pt>
              </c:numCache>
            </c:numRef>
          </c:xVal>
          <c:yVal>
            <c:numRef>
              <c:f>[1]Symbole!$T$36:$W$36</c:f>
              <c:numCache>
                <c:formatCode>General</c:formatCode>
                <c:ptCount val="4"/>
                <c:pt idx="0">
                  <c:v>6.8352422808441133</c:v>
                </c:pt>
                <c:pt idx="1">
                  <c:v>6.8352422808441133</c:v>
                </c:pt>
                <c:pt idx="2">
                  <c:v>6.8352422808441133</c:v>
                </c:pt>
                <c:pt idx="3">
                  <c:v>6.8352422808441133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2-D030-4DFB-8DF6-D3D2E7E17C0D}"/>
            </c:ext>
          </c:extLst>
        </c:ser>
        <c:ser>
          <c:idx val="49"/>
          <c:order val="83"/>
          <c:tx>
            <c:v>LagerH9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[1]Symbole!$P$37:$S$37</c:f>
              <c:numCache>
                <c:formatCode>General</c:formatCode>
                <c:ptCount val="4"/>
                <c:pt idx="0">
                  <c:v>0.22863875013772139</c:v>
                </c:pt>
                <c:pt idx="1">
                  <c:v>0.22863875013772139</c:v>
                </c:pt>
                <c:pt idx="2">
                  <c:v>0.22863875013772139</c:v>
                </c:pt>
                <c:pt idx="3">
                  <c:v>0.22863875013772139</c:v>
                </c:pt>
              </c:numCache>
            </c:numRef>
          </c:xVal>
          <c:yVal>
            <c:numRef>
              <c:f>[1]Symbole!$T$37:$W$37</c:f>
              <c:numCache>
                <c:formatCode>General</c:formatCode>
                <c:ptCount val="4"/>
                <c:pt idx="0">
                  <c:v>6.8536440976260593</c:v>
                </c:pt>
                <c:pt idx="1">
                  <c:v>6.8536440976260593</c:v>
                </c:pt>
                <c:pt idx="2">
                  <c:v>6.8536440976260593</c:v>
                </c:pt>
                <c:pt idx="3">
                  <c:v>6.8536440976260593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3-D030-4DFB-8DF6-D3D2E7E17C0D}"/>
            </c:ext>
          </c:extLst>
        </c:ser>
        <c:ser>
          <c:idx val="50"/>
          <c:order val="84"/>
          <c:tx>
            <c:v>LagerH10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[1]Symbole!$P$38:$S$38</c:f>
              <c:numCache>
                <c:formatCode>General</c:formatCode>
                <c:ptCount val="4"/>
                <c:pt idx="0">
                  <c:v>9.6976647362872619</c:v>
                </c:pt>
                <c:pt idx="1">
                  <c:v>9.6976647362872619</c:v>
                </c:pt>
                <c:pt idx="2">
                  <c:v>9.6976647362872619</c:v>
                </c:pt>
                <c:pt idx="3">
                  <c:v>9.6976647362872619</c:v>
                </c:pt>
              </c:numCache>
            </c:numRef>
          </c:xVal>
          <c:yVal>
            <c:numRef>
              <c:f>[1]Symbole!$T$38:$W$38</c:f>
              <c:numCache>
                <c:formatCode>General</c:formatCode>
                <c:ptCount val="4"/>
                <c:pt idx="0">
                  <c:v>1.8002648181745233</c:v>
                </c:pt>
                <c:pt idx="1">
                  <c:v>1.8002648181745233</c:v>
                </c:pt>
                <c:pt idx="2">
                  <c:v>1.8002648181745233</c:v>
                </c:pt>
                <c:pt idx="3">
                  <c:v>1.8002648181745233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4-D030-4DFB-8DF6-D3D2E7E17C0D}"/>
            </c:ext>
          </c:extLst>
        </c:ser>
        <c:ser>
          <c:idx val="51"/>
          <c:order val="85"/>
          <c:tx>
            <c:v>LagerH11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[1]Symbole!$P$39:$S$39</c:f>
              <c:numCache>
                <c:formatCode>General</c:formatCode>
                <c:ptCount val="4"/>
                <c:pt idx="0">
                  <c:v>10.32091097739908</c:v>
                </c:pt>
                <c:pt idx="1">
                  <c:v>10.32091097739908</c:v>
                </c:pt>
                <c:pt idx="2">
                  <c:v>10.32091097739908</c:v>
                </c:pt>
                <c:pt idx="3">
                  <c:v>10.32091097739908</c:v>
                </c:pt>
              </c:numCache>
            </c:numRef>
          </c:xVal>
          <c:yVal>
            <c:numRef>
              <c:f>[1]Symbole!$T$39:$W$39</c:f>
              <c:numCache>
                <c:formatCode>General</c:formatCode>
                <c:ptCount val="4"/>
                <c:pt idx="0">
                  <c:v>0.66877734229812313</c:v>
                </c:pt>
                <c:pt idx="1">
                  <c:v>0.66877734229812313</c:v>
                </c:pt>
                <c:pt idx="2">
                  <c:v>0.66877734229812313</c:v>
                </c:pt>
                <c:pt idx="3">
                  <c:v>0.66877734229812313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5-D030-4DFB-8DF6-D3D2E7E17C0D}"/>
            </c:ext>
          </c:extLst>
        </c:ser>
        <c:ser>
          <c:idx val="52"/>
          <c:order val="86"/>
          <c:tx>
            <c:v>LagerH12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[1]Symbole!$P$40:$S$40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[1]Symbole!$T$40:$W$40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6-D030-4DFB-8DF6-D3D2E7E17C0D}"/>
            </c:ext>
          </c:extLst>
        </c:ser>
        <c:ser>
          <c:idx val="53"/>
          <c:order val="87"/>
          <c:tx>
            <c:v>LagerH13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[1]Symbole!$P$41:$S$41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[1]Symbole!$T$41:$W$41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7-D030-4DFB-8DF6-D3D2E7E17C0D}"/>
            </c:ext>
          </c:extLst>
        </c:ser>
        <c:ser>
          <c:idx val="54"/>
          <c:order val="88"/>
          <c:tx>
            <c:v>LagerH14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[1]Symbole!$P$42:$S$42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[1]Symbole!$T$42:$W$42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8-D030-4DFB-8DF6-D3D2E7E17C0D}"/>
            </c:ext>
          </c:extLst>
        </c:ser>
        <c:ser>
          <c:idx val="55"/>
          <c:order val="89"/>
          <c:tx>
            <c:v>LagerH15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[1]Symbole!$P$43:$S$43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[1]Symbole!$T$43:$W$43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9-D030-4DFB-8DF6-D3D2E7E17C0D}"/>
            </c:ext>
          </c:extLst>
        </c:ser>
        <c:ser>
          <c:idx val="56"/>
          <c:order val="90"/>
          <c:tx>
            <c:v>LagerH16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[1]Symbole!$P$44:$S$44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[1]Symbole!$T$44:$W$44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A-D030-4DFB-8DF6-D3D2E7E17C0D}"/>
            </c:ext>
          </c:extLst>
        </c:ser>
        <c:ser>
          <c:idx val="57"/>
          <c:order val="91"/>
          <c:tx>
            <c:v>LagerH17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[1]Symbole!$P$45:$S$45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[1]Symbole!$T$45:$W$45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B-D030-4DFB-8DF6-D3D2E7E17C0D}"/>
            </c:ext>
          </c:extLst>
        </c:ser>
        <c:ser>
          <c:idx val="58"/>
          <c:order val="92"/>
          <c:tx>
            <c:v>LagerH18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[1]Symbole!$P$46:$S$46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[1]Symbole!$T$46:$W$46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C-D030-4DFB-8DF6-D3D2E7E17C0D}"/>
            </c:ext>
          </c:extLst>
        </c:ser>
        <c:ser>
          <c:idx val="59"/>
          <c:order val="93"/>
          <c:tx>
            <c:v>LagerH19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[1]Symbole!$P$47:$S$47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[1]Symbole!$T$47:$W$47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D-D030-4DFB-8DF6-D3D2E7E17C0D}"/>
            </c:ext>
          </c:extLst>
        </c:ser>
        <c:ser>
          <c:idx val="60"/>
          <c:order val="94"/>
          <c:tx>
            <c:v>LagerH20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[1]Symbole!$P$48:$S$48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[1]Symbole!$T$48:$W$48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E-D030-4DFB-8DF6-D3D2E7E17C0D}"/>
            </c:ext>
          </c:extLst>
        </c:ser>
        <c:ser>
          <c:idx val="61"/>
          <c:order val="95"/>
          <c:tx>
            <c:v>LagerR1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[1]Symbole!$P$52:$T$52</c:f>
              <c:numCache>
                <c:formatCode>General</c:formatCode>
                <c:ptCount val="5"/>
                <c:pt idx="0">
                  <c:v>-4</c:v>
                </c:pt>
                <c:pt idx="1">
                  <c:v>-4</c:v>
                </c:pt>
                <c:pt idx="2">
                  <c:v>-4</c:v>
                </c:pt>
                <c:pt idx="3">
                  <c:v>-4</c:v>
                </c:pt>
                <c:pt idx="4">
                  <c:v>-4</c:v>
                </c:pt>
              </c:numCache>
            </c:numRef>
          </c:xVal>
          <c:yVal>
            <c:numRef>
              <c:f>[1]Symbole!$U$52:$Y$52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F-D030-4DFB-8DF6-D3D2E7E17C0D}"/>
            </c:ext>
          </c:extLst>
        </c:ser>
        <c:ser>
          <c:idx val="62"/>
          <c:order val="96"/>
          <c:tx>
            <c:v>LagerR2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[1]Symbole!$P$53:$T$53</c:f>
              <c:numCache>
                <c:formatCode>General</c:formatCode>
                <c:ptCount val="5"/>
                <c:pt idx="0">
                  <c:v>2.4298148077579897</c:v>
                </c:pt>
                <c:pt idx="1">
                  <c:v>2.4298148077579897</c:v>
                </c:pt>
                <c:pt idx="2">
                  <c:v>2.4298148077579897</c:v>
                </c:pt>
                <c:pt idx="3">
                  <c:v>2.4298148077579897</c:v>
                </c:pt>
                <c:pt idx="4">
                  <c:v>2.4298148077579897</c:v>
                </c:pt>
              </c:numCache>
            </c:numRef>
          </c:xVal>
          <c:yVal>
            <c:numRef>
              <c:f>[1]Symbole!$U$53:$Y$53</c:f>
              <c:numCache>
                <c:formatCode>General</c:formatCode>
                <c:ptCount val="5"/>
                <c:pt idx="0">
                  <c:v>1.1588914790180553</c:v>
                </c:pt>
                <c:pt idx="1">
                  <c:v>1.1588914790180553</c:v>
                </c:pt>
                <c:pt idx="2">
                  <c:v>1.1588914790180553</c:v>
                </c:pt>
                <c:pt idx="3">
                  <c:v>1.1588914790180553</c:v>
                </c:pt>
                <c:pt idx="4">
                  <c:v>1.1588914790180553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0-D030-4DFB-8DF6-D3D2E7E17C0D}"/>
            </c:ext>
          </c:extLst>
        </c:ser>
        <c:ser>
          <c:idx val="63"/>
          <c:order val="97"/>
          <c:tx>
            <c:v>LagerR3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[1]Symbole!$P$54:$T$54</c:f>
              <c:numCache>
                <c:formatCode>General</c:formatCode>
                <c:ptCount val="5"/>
                <c:pt idx="0">
                  <c:v>15.143049857264996</c:v>
                </c:pt>
                <c:pt idx="1">
                  <c:v>15.143049857264996</c:v>
                </c:pt>
                <c:pt idx="2">
                  <c:v>15.143049857264996</c:v>
                </c:pt>
                <c:pt idx="3">
                  <c:v>15.143049857264996</c:v>
                </c:pt>
                <c:pt idx="4">
                  <c:v>15.143049857264996</c:v>
                </c:pt>
              </c:numCache>
            </c:numRef>
          </c:xVal>
          <c:yVal>
            <c:numRef>
              <c:f>[1]Symbole!$U$54:$Y$54</c:f>
              <c:numCache>
                <c:formatCode>General</c:formatCode>
                <c:ptCount val="5"/>
                <c:pt idx="0">
                  <c:v>-0.8430770663838687</c:v>
                </c:pt>
                <c:pt idx="1">
                  <c:v>-0.8430770663838687</c:v>
                </c:pt>
                <c:pt idx="2">
                  <c:v>-0.8430770663838687</c:v>
                </c:pt>
                <c:pt idx="3">
                  <c:v>-0.8430770663838687</c:v>
                </c:pt>
                <c:pt idx="4">
                  <c:v>-0.8430770663838687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1-D030-4DFB-8DF6-D3D2E7E17C0D}"/>
            </c:ext>
          </c:extLst>
        </c:ser>
        <c:ser>
          <c:idx val="64"/>
          <c:order val="98"/>
          <c:tx>
            <c:v>LagerR4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[1]Symbole!$P$55:$T$55</c:f>
              <c:numCache>
                <c:formatCode>General</c:formatCode>
                <c:ptCount val="5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</c:numCache>
            </c:numRef>
          </c:xVal>
          <c:yVal>
            <c:numRef>
              <c:f>[1]Symbole!$U$55:$Y$55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2-D030-4DFB-8DF6-D3D2E7E17C0D}"/>
            </c:ext>
          </c:extLst>
        </c:ser>
        <c:ser>
          <c:idx val="65"/>
          <c:order val="99"/>
          <c:tx>
            <c:v>LagerR5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[1]Symbole!$P$56:$T$56</c:f>
              <c:numCache>
                <c:formatCode>General</c:formatCode>
                <c:ptCount val="5"/>
                <c:pt idx="0">
                  <c:v>3.8632776320719655</c:v>
                </c:pt>
                <c:pt idx="1">
                  <c:v>3.8632776320719655</c:v>
                </c:pt>
                <c:pt idx="2">
                  <c:v>3.8632776320719655</c:v>
                </c:pt>
                <c:pt idx="3">
                  <c:v>3.8632776320719655</c:v>
                </c:pt>
                <c:pt idx="4">
                  <c:v>3.8632776320719655</c:v>
                </c:pt>
              </c:numCache>
            </c:numRef>
          </c:xVal>
          <c:yVal>
            <c:numRef>
              <c:f>[1]Symbole!$U$56:$Y$56</c:f>
              <c:numCache>
                <c:formatCode>General</c:formatCode>
                <c:ptCount val="5"/>
                <c:pt idx="0">
                  <c:v>3.2184147379488834</c:v>
                </c:pt>
                <c:pt idx="1">
                  <c:v>3.2184147379488834</c:v>
                </c:pt>
                <c:pt idx="2">
                  <c:v>3.2184147379488834</c:v>
                </c:pt>
                <c:pt idx="3">
                  <c:v>3.2184147379488834</c:v>
                </c:pt>
                <c:pt idx="4">
                  <c:v>3.2184147379488834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3-D030-4DFB-8DF6-D3D2E7E17C0D}"/>
            </c:ext>
          </c:extLst>
        </c:ser>
        <c:ser>
          <c:idx val="66"/>
          <c:order val="100"/>
          <c:tx>
            <c:v>LagerR6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[1]Symbole!$P$57:$T$57</c:f>
              <c:numCache>
                <c:formatCode>General</c:formatCode>
                <c:ptCount val="5"/>
                <c:pt idx="0">
                  <c:v>1.1145792060840938</c:v>
                </c:pt>
                <c:pt idx="1">
                  <c:v>1.1145792060840938</c:v>
                </c:pt>
                <c:pt idx="2">
                  <c:v>1.1145792060840938</c:v>
                </c:pt>
                <c:pt idx="3">
                  <c:v>1.1145792060840938</c:v>
                </c:pt>
                <c:pt idx="4">
                  <c:v>1.1145792060840938</c:v>
                </c:pt>
              </c:numCache>
            </c:numRef>
          </c:xVal>
          <c:yVal>
            <c:numRef>
              <c:f>[1]Symbole!$U$57:$Y$57</c:f>
              <c:numCache>
                <c:formatCode>General</c:formatCode>
                <c:ptCount val="5"/>
                <c:pt idx="0">
                  <c:v>3.5048694119167387</c:v>
                </c:pt>
                <c:pt idx="1">
                  <c:v>3.5048694119167387</c:v>
                </c:pt>
                <c:pt idx="2">
                  <c:v>3.5048694119167387</c:v>
                </c:pt>
                <c:pt idx="3">
                  <c:v>3.5048694119167387</c:v>
                </c:pt>
                <c:pt idx="4">
                  <c:v>3.5048694119167387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4-D030-4DFB-8DF6-D3D2E7E17C0D}"/>
            </c:ext>
          </c:extLst>
        </c:ser>
        <c:ser>
          <c:idx val="67"/>
          <c:order val="101"/>
          <c:tx>
            <c:v>LagerR7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[1]Symbole!$P$58:$T$58</c:f>
              <c:numCache>
                <c:formatCode>General</c:formatCode>
                <c:ptCount val="5"/>
                <c:pt idx="0">
                  <c:v>5.4737185385805152</c:v>
                </c:pt>
                <c:pt idx="1">
                  <c:v>5.4737185385805152</c:v>
                </c:pt>
                <c:pt idx="2">
                  <c:v>5.4737185385805152</c:v>
                </c:pt>
                <c:pt idx="3">
                  <c:v>5.4737185385805152</c:v>
                </c:pt>
                <c:pt idx="4">
                  <c:v>5.4737185385805152</c:v>
                </c:pt>
              </c:numCache>
            </c:numRef>
          </c:xVal>
          <c:yVal>
            <c:numRef>
              <c:f>[1]Symbole!$U$58:$Y$58</c:f>
              <c:numCache>
                <c:formatCode>General</c:formatCode>
                <c:ptCount val="5"/>
                <c:pt idx="0">
                  <c:v>1.2213699119173755</c:v>
                </c:pt>
                <c:pt idx="1">
                  <c:v>1.2213699119173755</c:v>
                </c:pt>
                <c:pt idx="2">
                  <c:v>1.2213699119173755</c:v>
                </c:pt>
                <c:pt idx="3">
                  <c:v>1.2213699119173755</c:v>
                </c:pt>
                <c:pt idx="4">
                  <c:v>1.2213699119173755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5-D030-4DFB-8DF6-D3D2E7E17C0D}"/>
            </c:ext>
          </c:extLst>
        </c:ser>
        <c:ser>
          <c:idx val="68"/>
          <c:order val="102"/>
          <c:tx>
            <c:v>LagerR8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[1]Symbole!$P$59:$T$59</c:f>
              <c:numCache>
                <c:formatCode>General</c:formatCode>
                <c:ptCount val="5"/>
                <c:pt idx="0">
                  <c:v>-1.1904166730518013</c:v>
                </c:pt>
                <c:pt idx="1">
                  <c:v>-1.1904166730518013</c:v>
                </c:pt>
                <c:pt idx="2">
                  <c:v>-1.1904166730518013</c:v>
                </c:pt>
                <c:pt idx="3">
                  <c:v>-1.1904166730518013</c:v>
                </c:pt>
                <c:pt idx="4">
                  <c:v>-1.1904166730518013</c:v>
                </c:pt>
              </c:numCache>
            </c:numRef>
          </c:xVal>
          <c:yVal>
            <c:numRef>
              <c:f>[1]Symbole!$U$59:$Y$59</c:f>
              <c:numCache>
                <c:formatCode>General</c:formatCode>
                <c:ptCount val="5"/>
                <c:pt idx="0">
                  <c:v>6.8352422808441133</c:v>
                </c:pt>
                <c:pt idx="1">
                  <c:v>6.8352422808441133</c:v>
                </c:pt>
                <c:pt idx="2">
                  <c:v>6.8352422808441133</c:v>
                </c:pt>
                <c:pt idx="3">
                  <c:v>6.8352422808441133</c:v>
                </c:pt>
                <c:pt idx="4">
                  <c:v>6.8352422808441133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6-D030-4DFB-8DF6-D3D2E7E17C0D}"/>
            </c:ext>
          </c:extLst>
        </c:ser>
        <c:ser>
          <c:idx val="69"/>
          <c:order val="103"/>
          <c:tx>
            <c:v>LagerR9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[1]Symbole!$P$60:$T$60</c:f>
              <c:numCache>
                <c:formatCode>General</c:formatCode>
                <c:ptCount val="5"/>
                <c:pt idx="0">
                  <c:v>0.22863875013772139</c:v>
                </c:pt>
                <c:pt idx="1">
                  <c:v>0.22863875013772139</c:v>
                </c:pt>
                <c:pt idx="2">
                  <c:v>0.22863875013772139</c:v>
                </c:pt>
                <c:pt idx="3">
                  <c:v>0.22863875013772139</c:v>
                </c:pt>
                <c:pt idx="4">
                  <c:v>0.22863875013772139</c:v>
                </c:pt>
              </c:numCache>
            </c:numRef>
          </c:xVal>
          <c:yVal>
            <c:numRef>
              <c:f>[1]Symbole!$U$60:$Y$60</c:f>
              <c:numCache>
                <c:formatCode>General</c:formatCode>
                <c:ptCount val="5"/>
                <c:pt idx="0">
                  <c:v>6.8536440976260593</c:v>
                </c:pt>
                <c:pt idx="1">
                  <c:v>6.8536440976260593</c:v>
                </c:pt>
                <c:pt idx="2">
                  <c:v>6.8536440976260593</c:v>
                </c:pt>
                <c:pt idx="3">
                  <c:v>6.8536440976260593</c:v>
                </c:pt>
                <c:pt idx="4">
                  <c:v>6.8536440976260593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7-D030-4DFB-8DF6-D3D2E7E17C0D}"/>
            </c:ext>
          </c:extLst>
        </c:ser>
        <c:ser>
          <c:idx val="70"/>
          <c:order val="104"/>
          <c:tx>
            <c:v>LagerR10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[1]Symbole!$P$61:$T$61</c:f>
              <c:numCache>
                <c:formatCode>General</c:formatCode>
                <c:ptCount val="5"/>
                <c:pt idx="0">
                  <c:v>9.6976647362872619</c:v>
                </c:pt>
                <c:pt idx="1">
                  <c:v>9.6976647362872619</c:v>
                </c:pt>
                <c:pt idx="2">
                  <c:v>9.6976647362872619</c:v>
                </c:pt>
                <c:pt idx="3">
                  <c:v>9.6976647362872619</c:v>
                </c:pt>
                <c:pt idx="4">
                  <c:v>9.6976647362872619</c:v>
                </c:pt>
              </c:numCache>
            </c:numRef>
          </c:xVal>
          <c:yVal>
            <c:numRef>
              <c:f>[1]Symbole!$U$61:$Y$61</c:f>
              <c:numCache>
                <c:formatCode>General</c:formatCode>
                <c:ptCount val="5"/>
                <c:pt idx="0">
                  <c:v>1.8002648181745233</c:v>
                </c:pt>
                <c:pt idx="1">
                  <c:v>1.8002648181745233</c:v>
                </c:pt>
                <c:pt idx="2">
                  <c:v>1.8002648181745233</c:v>
                </c:pt>
                <c:pt idx="3">
                  <c:v>1.8002648181745233</c:v>
                </c:pt>
                <c:pt idx="4">
                  <c:v>1.8002648181745233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8-D030-4DFB-8DF6-D3D2E7E17C0D}"/>
            </c:ext>
          </c:extLst>
        </c:ser>
        <c:ser>
          <c:idx val="71"/>
          <c:order val="105"/>
          <c:tx>
            <c:v>LagerR11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[1]Symbole!$P$62:$T$62</c:f>
              <c:numCache>
                <c:formatCode>General</c:formatCode>
                <c:ptCount val="5"/>
                <c:pt idx="0">
                  <c:v>10.32091097739908</c:v>
                </c:pt>
                <c:pt idx="1">
                  <c:v>10.32091097739908</c:v>
                </c:pt>
                <c:pt idx="2">
                  <c:v>10.32091097739908</c:v>
                </c:pt>
                <c:pt idx="3">
                  <c:v>10.32091097739908</c:v>
                </c:pt>
                <c:pt idx="4">
                  <c:v>10.32091097739908</c:v>
                </c:pt>
              </c:numCache>
            </c:numRef>
          </c:xVal>
          <c:yVal>
            <c:numRef>
              <c:f>[1]Symbole!$U$62:$Y$62</c:f>
              <c:numCache>
                <c:formatCode>General</c:formatCode>
                <c:ptCount val="5"/>
                <c:pt idx="0">
                  <c:v>0.66877734229812313</c:v>
                </c:pt>
                <c:pt idx="1">
                  <c:v>0.66877734229812313</c:v>
                </c:pt>
                <c:pt idx="2">
                  <c:v>0.66877734229812313</c:v>
                </c:pt>
                <c:pt idx="3">
                  <c:v>0.66877734229812313</c:v>
                </c:pt>
                <c:pt idx="4">
                  <c:v>0.66877734229812313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9-D030-4DFB-8DF6-D3D2E7E17C0D}"/>
            </c:ext>
          </c:extLst>
        </c:ser>
        <c:ser>
          <c:idx val="72"/>
          <c:order val="106"/>
          <c:tx>
            <c:v>LagerR12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[1]Symbole!$P$63:$T$63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[1]Symbole!$U$63:$Y$63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A-D030-4DFB-8DF6-D3D2E7E17C0D}"/>
            </c:ext>
          </c:extLst>
        </c:ser>
        <c:ser>
          <c:idx val="73"/>
          <c:order val="107"/>
          <c:tx>
            <c:v>LagerR13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[1]Symbole!$P$64:$T$64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[1]Symbole!$U$64:$Y$64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B-D030-4DFB-8DF6-D3D2E7E17C0D}"/>
            </c:ext>
          </c:extLst>
        </c:ser>
        <c:ser>
          <c:idx val="74"/>
          <c:order val="108"/>
          <c:tx>
            <c:v>LagerR14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[1]Symbole!$P$65:$T$65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[1]Symbole!$U$65:$Y$65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C-D030-4DFB-8DF6-D3D2E7E17C0D}"/>
            </c:ext>
          </c:extLst>
        </c:ser>
        <c:ser>
          <c:idx val="75"/>
          <c:order val="109"/>
          <c:tx>
            <c:v>LagerR15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[1]Symbole!$P$66:$T$66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[1]Symbole!$U$66:$Y$66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D-D030-4DFB-8DF6-D3D2E7E17C0D}"/>
            </c:ext>
          </c:extLst>
        </c:ser>
        <c:ser>
          <c:idx val="76"/>
          <c:order val="110"/>
          <c:tx>
            <c:v>LagerR16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[1]Symbole!$P$67:$T$67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[1]Symbole!$U$67:$Y$67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E-D030-4DFB-8DF6-D3D2E7E17C0D}"/>
            </c:ext>
          </c:extLst>
        </c:ser>
        <c:ser>
          <c:idx val="77"/>
          <c:order val="111"/>
          <c:tx>
            <c:v>LagerR17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[1]Symbole!$P$68:$T$68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[1]Symbole!$U$68:$Y$68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F-D030-4DFB-8DF6-D3D2E7E17C0D}"/>
            </c:ext>
          </c:extLst>
        </c:ser>
        <c:ser>
          <c:idx val="78"/>
          <c:order val="112"/>
          <c:tx>
            <c:v>LagerR18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[1]Symbole!$P$69:$T$69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[1]Symbole!$U$69:$Y$69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0-D030-4DFB-8DF6-D3D2E7E17C0D}"/>
            </c:ext>
          </c:extLst>
        </c:ser>
        <c:ser>
          <c:idx val="79"/>
          <c:order val="113"/>
          <c:tx>
            <c:v>LagerR19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[1]Symbole!$P$70:$T$70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[1]Symbole!$U$70:$Y$70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1-D030-4DFB-8DF6-D3D2E7E17C0D}"/>
            </c:ext>
          </c:extLst>
        </c:ser>
        <c:ser>
          <c:idx val="80"/>
          <c:order val="114"/>
          <c:tx>
            <c:v>LagerR20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[1]Symbole!$P$71:$T$71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[1]Symbole!$U$71:$Y$71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2-D030-4DFB-8DF6-D3D2E7E17C0D}"/>
            </c:ext>
          </c:extLst>
        </c:ser>
        <c:ser>
          <c:idx val="0"/>
          <c:order val="115"/>
          <c:tx>
            <c:v>Verformt:1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[1]PlotData!$BB$4:$BL$4</c:f>
              <c:numCache>
                <c:formatCode>General</c:formatCode>
                <c:ptCount val="11"/>
                <c:pt idx="0">
                  <c:v>-4</c:v>
                </c:pt>
                <c:pt idx="1">
                  <c:v>-3.7058820401362915</c:v>
                </c:pt>
                <c:pt idx="2">
                  <c:v>-3.4119777023761468</c:v>
                </c:pt>
                <c:pt idx="3">
                  <c:v>-3.1194298112951167</c:v>
                </c:pt>
                <c:pt idx="4">
                  <c:v>-2.8293090219288088</c:v>
                </c:pt>
                <c:pt idx="5">
                  <c:v>-2.5426138197728858</c:v>
                </c:pt>
                <c:pt idx="6">
                  <c:v>-2.2602705207830649</c:v>
                </c:pt>
                <c:pt idx="7">
                  <c:v>-1.9831332713751193</c:v>
                </c:pt>
                <c:pt idx="8">
                  <c:v>-1.7119840484248778</c:v>
                </c:pt>
                <c:pt idx="9">
                  <c:v>-1.4475326592682234</c:v>
                </c:pt>
                <c:pt idx="10">
                  <c:v>-1.1904167417010945</c:v>
                </c:pt>
              </c:numCache>
            </c:numRef>
          </c:xVal>
          <c:yVal>
            <c:numRef>
              <c:f>[1]PlotData!$BO$4:$BY$4</c:f>
              <c:numCache>
                <c:formatCode>General</c:formatCode>
                <c:ptCount val="11"/>
                <c:pt idx="0">
                  <c:v>10</c:v>
                </c:pt>
                <c:pt idx="1">
                  <c:v>9.6887880721604098</c:v>
                </c:pt>
                <c:pt idx="2">
                  <c:v>9.3774906954450739</c:v>
                </c:pt>
                <c:pt idx="3">
                  <c:v>9.0656507398401818</c:v>
                </c:pt>
                <c:pt idx="4">
                  <c:v>8.7528399431594899</c:v>
                </c:pt>
                <c:pt idx="5">
                  <c:v>8.4386589110443264</c:v>
                </c:pt>
                <c:pt idx="6">
                  <c:v>8.1227371169635916</c:v>
                </c:pt>
                <c:pt idx="7">
                  <c:v>7.8047329022137628</c:v>
                </c:pt>
                <c:pt idx="8">
                  <c:v>7.4843334759188807</c:v>
                </c:pt>
                <c:pt idx="9">
                  <c:v>7.1612549150305638</c:v>
                </c:pt>
                <c:pt idx="10">
                  <c:v>6.835242164328001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3-D030-4DFB-8DF6-D3D2E7E17C0D}"/>
            </c:ext>
          </c:extLst>
        </c:ser>
        <c:ser>
          <c:idx val="1"/>
          <c:order val="116"/>
          <c:tx>
            <c:v>Verformt:2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[1]PlotData!$BB$5:$BL$5</c:f>
              <c:numCache>
                <c:formatCode>General</c:formatCode>
                <c:ptCount val="11"/>
                <c:pt idx="0">
                  <c:v>2.4298148077579902</c:v>
                </c:pt>
                <c:pt idx="1">
                  <c:v>2.7346322606230964</c:v>
                </c:pt>
                <c:pt idx="2">
                  <c:v>3.0394749104437935</c:v>
                </c:pt>
                <c:pt idx="3">
                  <c:v>3.34429407527072</c:v>
                </c:pt>
                <c:pt idx="4">
                  <c:v>3.6490431544770203</c:v>
                </c:pt>
                <c:pt idx="5">
                  <c:v>3.9536776287583408</c:v>
                </c:pt>
                <c:pt idx="6">
                  <c:v>4.2581550601328315</c:v>
                </c:pt>
                <c:pt idx="7">
                  <c:v>4.5624350919411434</c:v>
                </c:pt>
                <c:pt idx="8">
                  <c:v>4.8664794488464329</c:v>
                </c:pt>
                <c:pt idx="9">
                  <c:v>5.1702519368343598</c:v>
                </c:pt>
                <c:pt idx="10">
                  <c:v>5.4737184432130839</c:v>
                </c:pt>
              </c:numCache>
            </c:numRef>
          </c:xVal>
          <c:yVal>
            <c:numRef>
              <c:f>[1]PlotData!$BO$5:$BY$5</c:f>
              <c:numCache>
                <c:formatCode>General</c:formatCode>
                <c:ptCount val="11"/>
                <c:pt idx="0">
                  <c:v>1.1588914790180558</c:v>
                </c:pt>
                <c:pt idx="1">
                  <c:v>1.1712279348373797</c:v>
                </c:pt>
                <c:pt idx="2">
                  <c:v>1.1837727395965647</c:v>
                </c:pt>
                <c:pt idx="3">
                  <c:v>1.1958930279539328</c:v>
                </c:pt>
                <c:pt idx="4">
                  <c:v>1.2069829917603456</c:v>
                </c:pt>
                <c:pt idx="5">
                  <c:v>1.2164638800592056</c:v>
                </c:pt>
                <c:pt idx="6">
                  <c:v>1.2237839990864559</c:v>
                </c:pt>
                <c:pt idx="7">
                  <c:v>1.2284187122705805</c:v>
                </c:pt>
                <c:pt idx="8">
                  <c:v>1.2298704402326031</c:v>
                </c:pt>
                <c:pt idx="9">
                  <c:v>1.2276686607860892</c:v>
                </c:pt>
                <c:pt idx="10">
                  <c:v>1.2213699089371437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4-D030-4DFB-8DF6-D3D2E7E17C0D}"/>
            </c:ext>
          </c:extLst>
        </c:ser>
        <c:ser>
          <c:idx val="2"/>
          <c:order val="117"/>
          <c:tx>
            <c:v>Verformt:3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[1]PlotData!$BB$6:$BL$6</c:f>
              <c:numCache>
                <c:formatCode>General</c:formatCode>
                <c:ptCount val="11"/>
                <c:pt idx="0">
                  <c:v>15.143049857264996</c:v>
                </c:pt>
                <c:pt idx="1">
                  <c:v>14.928744871538496</c:v>
                </c:pt>
                <c:pt idx="2">
                  <c:v>14.714439885811997</c:v>
                </c:pt>
                <c:pt idx="3">
                  <c:v>14.500134900085497</c:v>
                </c:pt>
                <c:pt idx="4">
                  <c:v>14.285829914358997</c:v>
                </c:pt>
                <c:pt idx="5">
                  <c:v>14.071524928632499</c:v>
                </c:pt>
                <c:pt idx="6">
                  <c:v>13.857219942905999</c:v>
                </c:pt>
                <c:pt idx="7">
                  <c:v>13.642914957179499</c:v>
                </c:pt>
                <c:pt idx="8">
                  <c:v>13.428609971453</c:v>
                </c:pt>
                <c:pt idx="9">
                  <c:v>13.2143049857265</c:v>
                </c:pt>
                <c:pt idx="10">
                  <c:v>13</c:v>
                </c:pt>
              </c:numCache>
            </c:numRef>
          </c:xVal>
          <c:yVal>
            <c:numRef>
              <c:f>[1]PlotData!$BO$6:$BY$6</c:f>
              <c:numCache>
                <c:formatCode>General</c:formatCode>
                <c:ptCount val="11"/>
                <c:pt idx="0">
                  <c:v>-0.8430770663838687</c:v>
                </c:pt>
                <c:pt idx="1">
                  <c:v>0.24123064025451826</c:v>
                </c:pt>
                <c:pt idx="2">
                  <c:v>1.3255383468929052</c:v>
                </c:pt>
                <c:pt idx="3">
                  <c:v>2.4098460535312922</c:v>
                </c:pt>
                <c:pt idx="4">
                  <c:v>3.494153760169679</c:v>
                </c:pt>
                <c:pt idx="5">
                  <c:v>4.5784614668080659</c:v>
                </c:pt>
                <c:pt idx="6">
                  <c:v>5.6627691734464518</c:v>
                </c:pt>
                <c:pt idx="7">
                  <c:v>6.7470768800848386</c:v>
                </c:pt>
                <c:pt idx="8">
                  <c:v>7.8313845867232255</c:v>
                </c:pt>
                <c:pt idx="9">
                  <c:v>8.9156922933616123</c:v>
                </c:pt>
                <c:pt idx="10">
                  <c:v>9.9999999999999982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5-D030-4DFB-8DF6-D3D2E7E17C0D}"/>
            </c:ext>
          </c:extLst>
        </c:ser>
        <c:ser>
          <c:idx val="3"/>
          <c:order val="118"/>
          <c:tx>
            <c:v>Verformt:4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[1]PlotData!$BB$7:$BL$7</c:f>
              <c:numCache>
                <c:formatCode>General</c:formatCode>
                <c:ptCount val="11"/>
                <c:pt idx="0">
                  <c:v>-4</c:v>
                </c:pt>
                <c:pt idx="1">
                  <c:v>-3.5575841156799295</c:v>
                </c:pt>
                <c:pt idx="2">
                  <c:v>-3.1173230275882462</c:v>
                </c:pt>
                <c:pt idx="3">
                  <c:v>-2.6800380213761468</c:v>
                </c:pt>
                <c:pt idx="4">
                  <c:v>-2.2465503826948265</c:v>
                </c:pt>
                <c:pt idx="5">
                  <c:v>-1.8176813971954822</c:v>
                </c:pt>
                <c:pt idx="6">
                  <c:v>-1.394252350529309</c:v>
                </c:pt>
                <c:pt idx="7">
                  <c:v>-0.97708452834750315</c:v>
                </c:pt>
                <c:pt idx="8">
                  <c:v>-0.56699921630126093</c:v>
                </c:pt>
                <c:pt idx="9">
                  <c:v>-0.16481770004177787</c:v>
                </c:pt>
                <c:pt idx="10">
                  <c:v>0.22863873477974961</c:v>
                </c:pt>
              </c:numCache>
            </c:numRef>
          </c:xVal>
          <c:yVal>
            <c:numRef>
              <c:f>[1]PlotData!$BO$7:$BY$7</c:f>
              <c:numCache>
                <c:formatCode>General</c:formatCode>
                <c:ptCount val="11"/>
                <c:pt idx="0">
                  <c:v>10</c:v>
                </c:pt>
                <c:pt idx="1">
                  <c:v>9.6989004013750151</c:v>
                </c:pt>
                <c:pt idx="2">
                  <c:v>9.3963090210309801</c:v>
                </c:pt>
                <c:pt idx="3">
                  <c:v>9.0916572767026995</c:v>
                </c:pt>
                <c:pt idx="4">
                  <c:v>8.7843765861249778</c:v>
                </c:pt>
                <c:pt idx="5">
                  <c:v>8.4738983670326178</c:v>
                </c:pt>
                <c:pt idx="6">
                  <c:v>8.1596540371604274</c:v>
                </c:pt>
                <c:pt idx="7">
                  <c:v>7.8410750142432075</c:v>
                </c:pt>
                <c:pt idx="8">
                  <c:v>7.5175927160157627</c:v>
                </c:pt>
                <c:pt idx="9">
                  <c:v>7.1886385602128975</c:v>
                </c:pt>
                <c:pt idx="10">
                  <c:v>6.8536439645694163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6-D030-4DFB-8DF6-D3D2E7E17C0D}"/>
            </c:ext>
          </c:extLst>
        </c:ser>
        <c:ser>
          <c:idx val="4"/>
          <c:order val="119"/>
          <c:tx>
            <c:v>Verformt:5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[1]PlotData!$BB$8:$BL$8</c:f>
              <c:numCache>
                <c:formatCode>General</c:formatCode>
                <c:ptCount val="11"/>
                <c:pt idx="0">
                  <c:v>3.8632776476817074</c:v>
                </c:pt>
                <c:pt idx="1">
                  <c:v>4.0309638744425458</c:v>
                </c:pt>
                <c:pt idx="2">
                  <c:v>4.1968151199026495</c:v>
                </c:pt>
                <c:pt idx="3">
                  <c:v>4.3609659897824846</c:v>
                </c:pt>
                <c:pt idx="4">
                  <c:v>4.5235510898025195</c:v>
                </c:pt>
                <c:pt idx="5">
                  <c:v>4.684705025683221</c:v>
                </c:pt>
                <c:pt idx="6">
                  <c:v>4.8445624031450567</c:v>
                </c:pt>
                <c:pt idx="7">
                  <c:v>5.0032578279084934</c:v>
                </c:pt>
                <c:pt idx="8">
                  <c:v>5.1609259056939987</c:v>
                </c:pt>
                <c:pt idx="9">
                  <c:v>5.3177012422220393</c:v>
                </c:pt>
                <c:pt idx="10">
                  <c:v>5.4737184432130839</c:v>
                </c:pt>
              </c:numCache>
            </c:numRef>
          </c:xVal>
          <c:yVal>
            <c:numRef>
              <c:f>[1]PlotData!$BO$8:$BY$8</c:f>
              <c:numCache>
                <c:formatCode>General</c:formatCode>
                <c:ptCount val="11"/>
                <c:pt idx="0">
                  <c:v>3.2184147102541818</c:v>
                </c:pt>
                <c:pt idx="1">
                  <c:v>3.0233086399709426</c:v>
                </c:pt>
                <c:pt idx="2">
                  <c:v>2.8269321979507946</c:v>
                </c:pt>
                <c:pt idx="3">
                  <c:v>2.6293785727743737</c:v>
                </c:pt>
                <c:pt idx="4">
                  <c:v>2.430740953022315</c:v>
                </c:pt>
                <c:pt idx="5">
                  <c:v>2.2311125272752537</c:v>
                </c:pt>
                <c:pt idx="6">
                  <c:v>2.030586484113825</c:v>
                </c:pt>
                <c:pt idx="7">
                  <c:v>1.8292560121186643</c:v>
                </c:pt>
                <c:pt idx="8">
                  <c:v>1.6272142998704067</c:v>
                </c:pt>
                <c:pt idx="9">
                  <c:v>1.4245545359496881</c:v>
                </c:pt>
                <c:pt idx="10">
                  <c:v>1.2213699089371433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7-D030-4DFB-8DF6-D3D2E7E17C0D}"/>
            </c:ext>
          </c:extLst>
        </c:ser>
        <c:ser>
          <c:idx val="5"/>
          <c:order val="120"/>
          <c:tx>
            <c:v>Verformt:6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[1]PlotData!$BB$9:$BL$9</c:f>
              <c:numCache>
                <c:formatCode>General</c:formatCode>
                <c:ptCount val="11"/>
                <c:pt idx="0">
                  <c:v>3.8632776476817066</c:v>
                </c:pt>
                <c:pt idx="1">
                  <c:v>4.4597093567886539</c:v>
                </c:pt>
                <c:pt idx="2">
                  <c:v>5.053230212009078</c:v>
                </c:pt>
                <c:pt idx="3">
                  <c:v>5.6438490343953189</c:v>
                </c:pt>
                <c:pt idx="4">
                  <c:v>6.2315746449997196</c:v>
                </c:pt>
                <c:pt idx="5">
                  <c:v>6.8164158648746209</c:v>
                </c:pt>
                <c:pt idx="6">
                  <c:v>7.3983815150723649</c:v>
                </c:pt>
                <c:pt idx="7">
                  <c:v>7.9774804166452906</c:v>
                </c:pt>
                <c:pt idx="8">
                  <c:v>8.553721390645741</c:v>
                </c:pt>
                <c:pt idx="9">
                  <c:v>9.127113258126057</c:v>
                </c:pt>
                <c:pt idx="10">
                  <c:v>9.6976648401385805</c:v>
                </c:pt>
              </c:numCache>
            </c:numRef>
          </c:xVal>
          <c:yVal>
            <c:numRef>
              <c:f>[1]PlotData!$BO$9:$BY$9</c:f>
              <c:numCache>
                <c:formatCode>General</c:formatCode>
                <c:ptCount val="11"/>
                <c:pt idx="0">
                  <c:v>3.2184147102541818</c:v>
                </c:pt>
                <c:pt idx="1">
                  <c:v>3.1281702518118331</c:v>
                </c:pt>
                <c:pt idx="2">
                  <c:v>3.0263723106420413</c:v>
                </c:pt>
                <c:pt idx="3">
                  <c:v>2.9130558984217325</c:v>
                </c:pt>
                <c:pt idx="4">
                  <c:v>2.7882560268278391</c:v>
                </c:pt>
                <c:pt idx="5">
                  <c:v>2.6520077075372868</c:v>
                </c:pt>
                <c:pt idx="6">
                  <c:v>2.5043459522270064</c:v>
                </c:pt>
                <c:pt idx="7">
                  <c:v>2.3453057725739255</c:v>
                </c:pt>
                <c:pt idx="8">
                  <c:v>2.1749221802549741</c:v>
                </c:pt>
                <c:pt idx="9">
                  <c:v>1.9932301869470801</c:v>
                </c:pt>
                <c:pt idx="10">
                  <c:v>1.8002648043271723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8-D030-4DFB-8DF6-D3D2E7E17C0D}"/>
            </c:ext>
          </c:extLst>
        </c:ser>
        <c:ser>
          <c:idx val="6"/>
          <c:order val="121"/>
          <c:tx>
            <c:v>Verformt:7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[1]PlotData!$BB$10:$BL$10</c:f>
              <c:numCache>
                <c:formatCode>General</c:formatCode>
                <c:ptCount val="11"/>
                <c:pt idx="0">
                  <c:v>1.1145792608784053</c:v>
                </c:pt>
                <c:pt idx="1">
                  <c:v>1.2542274148361539</c:v>
                </c:pt>
                <c:pt idx="2">
                  <c:v>1.3911858245216828</c:v>
                </c:pt>
                <c:pt idx="3">
                  <c:v>1.5257594877767671</c:v>
                </c:pt>
                <c:pt idx="4">
                  <c:v>1.6582686060552747</c:v>
                </c:pt>
                <c:pt idx="5">
                  <c:v>1.7890485844231587</c:v>
                </c:pt>
                <c:pt idx="6">
                  <c:v>1.9184500315584658</c:v>
                </c:pt>
                <c:pt idx="7">
                  <c:v>2.0468387597513331</c:v>
                </c:pt>
                <c:pt idx="8">
                  <c:v>2.1745957849039836</c:v>
                </c:pt>
                <c:pt idx="9">
                  <c:v>2.302117326530734</c:v>
                </c:pt>
                <c:pt idx="10">
                  <c:v>2.4298148077579902</c:v>
                </c:pt>
              </c:numCache>
            </c:numRef>
          </c:xVal>
          <c:yVal>
            <c:numRef>
              <c:f>[1]PlotData!$BO$10:$BY$10</c:f>
              <c:numCache>
                <c:formatCode>General</c:formatCode>
                <c:ptCount val="11"/>
                <c:pt idx="0">
                  <c:v>3.5048693709774077</c:v>
                </c:pt>
                <c:pt idx="1">
                  <c:v>3.2735214221315738</c:v>
                </c:pt>
                <c:pt idx="2">
                  <c:v>3.0410975753642493</c:v>
                </c:pt>
                <c:pt idx="3">
                  <c:v>2.8077198298362518</c:v>
                </c:pt>
                <c:pt idx="4">
                  <c:v>2.5735162661544368</c:v>
                </c:pt>
                <c:pt idx="5">
                  <c:v>2.3386210463716983</c:v>
                </c:pt>
                <c:pt idx="6">
                  <c:v>2.1031744139869666</c:v>
                </c:pt>
                <c:pt idx="7">
                  <c:v>1.8673226939452117</c:v>
                </c:pt>
                <c:pt idx="8">
                  <c:v>1.6312182926374388</c:v>
                </c:pt>
                <c:pt idx="9">
                  <c:v>1.3950196979006928</c:v>
                </c:pt>
                <c:pt idx="10">
                  <c:v>1.1588914790180558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9-D030-4DFB-8DF6-D3D2E7E17C0D}"/>
            </c:ext>
          </c:extLst>
        </c:ser>
        <c:ser>
          <c:idx val="7"/>
          <c:order val="122"/>
          <c:tx>
            <c:v>Verformt:8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[1]PlotData!$BB$11:$BL$11</c:f>
              <c:numCache>
                <c:formatCode>General</c:formatCode>
                <c:ptCount val="11"/>
                <c:pt idx="0">
                  <c:v>1.1145792608784058</c:v>
                </c:pt>
                <c:pt idx="1">
                  <c:v>1.3908364729055709</c:v>
                </c:pt>
                <c:pt idx="2">
                  <c:v>1.6669245661494478</c:v>
                </c:pt>
                <c:pt idx="3">
                  <c:v>1.9427913457082</c:v>
                </c:pt>
                <c:pt idx="4">
                  <c:v>2.2183846166799905</c:v>
                </c:pt>
                <c:pt idx="5">
                  <c:v>2.4936521841629835</c:v>
                </c:pt>
                <c:pt idx="6">
                  <c:v>2.7685418532553427</c:v>
                </c:pt>
                <c:pt idx="7">
                  <c:v>3.0430014290552316</c:v>
                </c:pt>
                <c:pt idx="8">
                  <c:v>3.3169787166608122</c:v>
                </c:pt>
                <c:pt idx="9">
                  <c:v>3.5904215211702502</c:v>
                </c:pt>
                <c:pt idx="10">
                  <c:v>3.8632776476817074</c:v>
                </c:pt>
              </c:numCache>
            </c:numRef>
          </c:xVal>
          <c:yVal>
            <c:numRef>
              <c:f>[1]PlotData!$BO$11:$BY$11</c:f>
              <c:numCache>
                <c:formatCode>General</c:formatCode>
                <c:ptCount val="11"/>
                <c:pt idx="0">
                  <c:v>3.5048693709774077</c:v>
                </c:pt>
                <c:pt idx="1">
                  <c:v>3.4817305363956397</c:v>
                </c:pt>
                <c:pt idx="2">
                  <c:v>3.4579204514832926</c:v>
                </c:pt>
                <c:pt idx="3">
                  <c:v>3.4332319491567884</c:v>
                </c:pt>
                <c:pt idx="4">
                  <c:v>3.4074578623325467</c:v>
                </c:pt>
                <c:pt idx="5">
                  <c:v>3.3803910239269879</c:v>
                </c:pt>
                <c:pt idx="6">
                  <c:v>3.3518242668565348</c:v>
                </c:pt>
                <c:pt idx="7">
                  <c:v>3.3215504240376061</c:v>
                </c:pt>
                <c:pt idx="8">
                  <c:v>3.2893623283866242</c:v>
                </c:pt>
                <c:pt idx="9">
                  <c:v>3.2550528128200087</c:v>
                </c:pt>
                <c:pt idx="10">
                  <c:v>3.2184147102541814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A-D030-4DFB-8DF6-D3D2E7E17C0D}"/>
            </c:ext>
          </c:extLst>
        </c:ser>
        <c:ser>
          <c:idx val="8"/>
          <c:order val="123"/>
          <c:tx>
            <c:v>Verformt:9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[1]PlotData!$BB$12:$BL$12</c:f>
              <c:numCache>
                <c:formatCode>General</c:formatCode>
                <c:ptCount val="11"/>
                <c:pt idx="0">
                  <c:v>5.4737184432130839</c:v>
                </c:pt>
                <c:pt idx="1">
                  <c:v>5.9612541514328088</c:v>
                </c:pt>
                <c:pt idx="2">
                  <c:v>6.4482261841320376</c:v>
                </c:pt>
                <c:pt idx="3">
                  <c:v>6.9345870307464601</c:v>
                </c:pt>
                <c:pt idx="4">
                  <c:v>7.4203030012301596</c:v>
                </c:pt>
                <c:pt idx="5">
                  <c:v>7.9053542260556187</c:v>
                </c:pt>
                <c:pt idx="6">
                  <c:v>8.3897346562137152</c:v>
                </c:pt>
                <c:pt idx="7">
                  <c:v>8.8734520632137261</c:v>
                </c:pt>
                <c:pt idx="8">
                  <c:v>9.3565280390833223</c:v>
                </c:pt>
                <c:pt idx="9">
                  <c:v>9.8389979963685725</c:v>
                </c:pt>
                <c:pt idx="10">
                  <c:v>10.320911168133946</c:v>
                </c:pt>
              </c:numCache>
            </c:numRef>
          </c:xVal>
          <c:yVal>
            <c:numRef>
              <c:f>[1]PlotData!$BO$12:$BY$12</c:f>
              <c:numCache>
                <c:formatCode>General</c:formatCode>
                <c:ptCount val="11"/>
                <c:pt idx="0">
                  <c:v>1.2213699089371437</c:v>
                </c:pt>
                <c:pt idx="1">
                  <c:v>1.2041066804660636</c:v>
                </c:pt>
                <c:pt idx="2">
                  <c:v>1.1792084777579388</c:v>
                </c:pt>
                <c:pt idx="3">
                  <c:v>1.1460576634767161</c:v>
                </c:pt>
                <c:pt idx="4">
                  <c:v>1.1042162670254998</c:v>
                </c:pt>
                <c:pt idx="5">
                  <c:v>1.0534259845465539</c:v>
                </c:pt>
                <c:pt idx="6">
                  <c:v>0.99360817892130249</c:v>
                </c:pt>
                <c:pt idx="7">
                  <c:v>0.92486387977032714</c:v>
                </c:pt>
                <c:pt idx="8">
                  <c:v>0.84747378345336866</c:v>
                </c:pt>
                <c:pt idx="9">
                  <c:v>0.76189825306932846</c:v>
                </c:pt>
                <c:pt idx="10">
                  <c:v>0.66877731845626542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B-D030-4DFB-8DF6-D3D2E7E17C0D}"/>
            </c:ext>
          </c:extLst>
        </c:ser>
        <c:ser>
          <c:idx val="9"/>
          <c:order val="124"/>
          <c:tx>
            <c:v>Verformt:10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[1]PlotData!$BB$13:$BL$13</c:f>
              <c:numCache>
                <c:formatCode>General</c:formatCode>
                <c:ptCount val="11"/>
                <c:pt idx="0">
                  <c:v>2.4298148077579893</c:v>
                </c:pt>
                <c:pt idx="1">
                  <c:v>2.5728537584301945</c:v>
                </c:pt>
                <c:pt idx="2">
                  <c:v>2.7159229329615173</c:v>
                </c:pt>
                <c:pt idx="3">
                  <c:v>2.8590366085148045</c:v>
                </c:pt>
                <c:pt idx="4">
                  <c:v>3.0022090622528994</c:v>
                </c:pt>
                <c:pt idx="5">
                  <c:v>3.1454545713386457</c:v>
                </c:pt>
                <c:pt idx="6">
                  <c:v>3.2887874129348877</c:v>
                </c:pt>
                <c:pt idx="7">
                  <c:v>3.4322218642044717</c:v>
                </c:pt>
                <c:pt idx="8">
                  <c:v>3.5757722023102394</c:v>
                </c:pt>
                <c:pt idx="9">
                  <c:v>3.7194527044150361</c:v>
                </c:pt>
                <c:pt idx="10">
                  <c:v>3.8632776476817066</c:v>
                </c:pt>
              </c:numCache>
            </c:numRef>
          </c:xVal>
          <c:yVal>
            <c:numRef>
              <c:f>[1]PlotData!$BO$13:$BY$13</c:f>
              <c:numCache>
                <c:formatCode>General</c:formatCode>
                <c:ptCount val="11"/>
                <c:pt idx="0">
                  <c:v>1.1588914790180549</c:v>
                </c:pt>
                <c:pt idx="1">
                  <c:v>1.3651129954686909</c:v>
                </c:pt>
                <c:pt idx="2">
                  <c:v>1.5713080388340543</c:v>
                </c:pt>
                <c:pt idx="3">
                  <c:v>1.7774641037438708</c:v>
                </c:pt>
                <c:pt idx="4">
                  <c:v>1.9835686848278657</c:v>
                </c:pt>
                <c:pt idx="5">
                  <c:v>2.1896092767157636</c:v>
                </c:pt>
                <c:pt idx="6">
                  <c:v>2.3955733740372898</c:v>
                </c:pt>
                <c:pt idx="7">
                  <c:v>2.6014484714221697</c:v>
                </c:pt>
                <c:pt idx="8">
                  <c:v>2.8072220635001282</c:v>
                </c:pt>
                <c:pt idx="9">
                  <c:v>3.0128816449008902</c:v>
                </c:pt>
                <c:pt idx="10">
                  <c:v>3.2184147102541809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C-D030-4DFB-8DF6-D3D2E7E17C0D}"/>
            </c:ext>
          </c:extLst>
        </c:ser>
        <c:ser>
          <c:idx val="10"/>
          <c:order val="125"/>
          <c:tx>
            <c:v>Verformt:11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[1]PlotData!$BB$14:$BL$14</c:f>
              <c:numCache>
                <c:formatCode>General</c:formatCode>
                <c:ptCount val="11"/>
                <c:pt idx="0">
                  <c:v>-1.1904167417010934</c:v>
                </c:pt>
                <c:pt idx="1">
                  <c:v>-0.94029319476109374</c:v>
                </c:pt>
                <c:pt idx="2">
                  <c:v>-0.69414775084067748</c:v>
                </c:pt>
                <c:pt idx="3">
                  <c:v>-0.4522502469788634</c:v>
                </c:pt>
                <c:pt idx="4">
                  <c:v>-0.21479835062541808</c:v>
                </c:pt>
                <c:pt idx="5">
                  <c:v>1.8082440359144636E-2</c:v>
                </c:pt>
                <c:pt idx="6">
                  <c:v>0.24633879770356382</c:v>
                </c:pt>
                <c:pt idx="7">
                  <c:v>0.46998956272583037</c:v>
                </c:pt>
                <c:pt idx="8">
                  <c:v>0.68912574633318657</c:v>
                </c:pt>
                <c:pt idx="9">
                  <c:v>0.90391052902212943</c:v>
                </c:pt>
                <c:pt idx="10">
                  <c:v>1.114579260878406</c:v>
                </c:pt>
              </c:numCache>
            </c:numRef>
          </c:xVal>
          <c:yVal>
            <c:numRef>
              <c:f>[1]PlotData!$BO$14:$BY$14</c:f>
              <c:numCache>
                <c:formatCode>General</c:formatCode>
                <c:ptCount val="11"/>
                <c:pt idx="0">
                  <c:v>6.8352421643279992</c:v>
                </c:pt>
                <c:pt idx="1">
                  <c:v>6.5100544594623386</c:v>
                </c:pt>
                <c:pt idx="2">
                  <c:v>6.1832755142409486</c:v>
                </c:pt>
                <c:pt idx="3">
                  <c:v>5.8547973939060203</c:v>
                </c:pt>
                <c:pt idx="4">
                  <c:v>5.5245410315199868</c:v>
                </c:pt>
                <c:pt idx="5">
                  <c:v>5.1924562279655246</c:v>
                </c:pt>
                <c:pt idx="6">
                  <c:v>4.8585216519455523</c:v>
                </c:pt>
                <c:pt idx="7">
                  <c:v>4.5227448399832308</c:v>
                </c:pt>
                <c:pt idx="8">
                  <c:v>4.1851621964219614</c:v>
                </c:pt>
                <c:pt idx="9">
                  <c:v>3.8458389934253909</c:v>
                </c:pt>
                <c:pt idx="10">
                  <c:v>3.5048693709774059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D-D030-4DFB-8DF6-D3D2E7E17C0D}"/>
            </c:ext>
          </c:extLst>
        </c:ser>
        <c:ser>
          <c:idx val="11"/>
          <c:order val="126"/>
          <c:tx>
            <c:v>Verformt:12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[1]PlotData!$BB$15:$BL$15</c:f>
              <c:numCache>
                <c:formatCode>General</c:formatCode>
                <c:ptCount val="11"/>
                <c:pt idx="0">
                  <c:v>0.22863873477975027</c:v>
                </c:pt>
                <c:pt idx="1">
                  <c:v>0.61837745777537401</c:v>
                </c:pt>
                <c:pt idx="2">
                  <c:v>1.0026041498814084</c:v>
                </c:pt>
                <c:pt idx="3">
                  <c:v>1.3811962533726638</c:v>
                </c:pt>
                <c:pt idx="4">
                  <c:v>1.7540312105239499</c:v>
                </c:pt>
                <c:pt idx="5">
                  <c:v>2.1209864636100781</c:v>
                </c:pt>
                <c:pt idx="6">
                  <c:v>2.481939454905858</c:v>
                </c:pt>
                <c:pt idx="7">
                  <c:v>2.8367676266861008</c:v>
                </c:pt>
                <c:pt idx="8">
                  <c:v>3.1853484212256156</c:v>
                </c:pt>
                <c:pt idx="9">
                  <c:v>3.5275592807992142</c:v>
                </c:pt>
                <c:pt idx="10">
                  <c:v>3.8632776476817066</c:v>
                </c:pt>
              </c:numCache>
            </c:numRef>
          </c:xVal>
          <c:yVal>
            <c:numRef>
              <c:f>[1]PlotData!$BO$15:$BY$15</c:f>
              <c:numCache>
                <c:formatCode>General</c:formatCode>
                <c:ptCount val="11"/>
                <c:pt idx="0">
                  <c:v>6.8536439645694189</c:v>
                </c:pt>
                <c:pt idx="1">
                  <c:v>6.5083113102226724</c:v>
                </c:pt>
                <c:pt idx="2">
                  <c:v>6.1591626338654564</c:v>
                </c:pt>
                <c:pt idx="3">
                  <c:v>5.8061130878279652</c:v>
                </c:pt>
                <c:pt idx="4">
                  <c:v>5.4490778244403941</c:v>
                </c:pt>
                <c:pt idx="5">
                  <c:v>5.0879719960329375</c:v>
                </c:pt>
                <c:pt idx="6">
                  <c:v>4.7227107549357896</c:v>
                </c:pt>
                <c:pt idx="7">
                  <c:v>4.3532092534791449</c:v>
                </c:pt>
                <c:pt idx="8">
                  <c:v>3.9793826439931994</c:v>
                </c:pt>
                <c:pt idx="9">
                  <c:v>3.6011460788081475</c:v>
                </c:pt>
                <c:pt idx="10">
                  <c:v>3.2184147102541827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E-D030-4DFB-8DF6-D3D2E7E17C0D}"/>
            </c:ext>
          </c:extLst>
        </c:ser>
        <c:ser>
          <c:idx val="12"/>
          <c:order val="127"/>
          <c:tx>
            <c:v>Verformt:13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[1]PlotData!$BB$16:$BL$16</c:f>
              <c:numCache>
                <c:formatCode>General</c:formatCode>
                <c:ptCount val="11"/>
                <c:pt idx="0">
                  <c:v>9.6976648401385805</c:v>
                </c:pt>
                <c:pt idx="1">
                  <c:v>10.256923274560728</c:v>
                </c:pt>
                <c:pt idx="2">
                  <c:v>10.811810105473416</c:v>
                </c:pt>
                <c:pt idx="3">
                  <c:v>11.362738023133568</c:v>
                </c:pt>
                <c:pt idx="4">
                  <c:v>11.910119717798105</c:v>
                </c:pt>
                <c:pt idx="5">
                  <c:v>12.454367879723948</c:v>
                </c:pt>
                <c:pt idx="6">
                  <c:v>12.995895199168018</c:v>
                </c:pt>
                <c:pt idx="7">
                  <c:v>13.535114366387237</c:v>
                </c:pt>
                <c:pt idx="8">
                  <c:v>14.072438071638526</c:v>
                </c:pt>
                <c:pt idx="9">
                  <c:v>14.608279005178806</c:v>
                </c:pt>
                <c:pt idx="10">
                  <c:v>15.143049857264998</c:v>
                </c:pt>
              </c:numCache>
            </c:numRef>
          </c:xVal>
          <c:yVal>
            <c:numRef>
              <c:f>[1]PlotData!$BO$16:$BY$16</c:f>
              <c:numCache>
                <c:formatCode>General</c:formatCode>
                <c:ptCount val="11"/>
                <c:pt idx="0">
                  <c:v>1.8002648043271723</c:v>
                </c:pt>
                <c:pt idx="1">
                  <c:v>1.5943555760002028</c:v>
                </c:pt>
                <c:pt idx="2">
                  <c:v>1.3710949942583595</c:v>
                </c:pt>
                <c:pt idx="3">
                  <c:v>1.1321210700702076</c:v>
                </c:pt>
                <c:pt idx="4">
                  <c:v>0.87907181440431414</c:v>
                </c:pt>
                <c:pt idx="5">
                  <c:v>0.61358523822924638</c:v>
                </c:pt>
                <c:pt idx="6">
                  <c:v>0.33729935251357074</c:v>
                </c:pt>
                <c:pt idx="7">
                  <c:v>5.1852168225854922E-2</c:v>
                </c:pt>
                <c:pt idx="8">
                  <c:v>-0.24111830366533493</c:v>
                </c:pt>
                <c:pt idx="9">
                  <c:v>-0.53997405219143146</c:v>
                </c:pt>
                <c:pt idx="10">
                  <c:v>-0.84307706638386837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F-D030-4DFB-8DF6-D3D2E7E17C0D}"/>
            </c:ext>
          </c:extLst>
        </c:ser>
        <c:ser>
          <c:idx val="13"/>
          <c:order val="128"/>
          <c:tx>
            <c:v>Verformt:14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[1]PlotData!$BB$17:$BL$17</c:f>
              <c:numCache>
                <c:formatCode>General</c:formatCode>
                <c:ptCount val="11"/>
                <c:pt idx="0">
                  <c:v>10.320911168133941</c:v>
                </c:pt>
                <c:pt idx="1">
                  <c:v>10.806622285270354</c:v>
                </c:pt>
                <c:pt idx="2">
                  <c:v>11.291273971252796</c:v>
                </c:pt>
                <c:pt idx="3">
                  <c:v>11.774947889504867</c:v>
                </c:pt>
                <c:pt idx="4">
                  <c:v>12.257739523968571</c:v>
                </c:pt>
                <c:pt idx="5">
                  <c:v>12.7397581791043</c:v>
                </c:pt>
                <c:pt idx="6">
                  <c:v>13.221126979890849</c:v>
                </c:pt>
                <c:pt idx="7">
                  <c:v>13.701982871825409</c:v>
                </c:pt>
                <c:pt idx="8">
                  <c:v>14.182476620923564</c:v>
                </c:pt>
                <c:pt idx="9">
                  <c:v>14.662772813719302</c:v>
                </c:pt>
                <c:pt idx="10">
                  <c:v>15.143049857265</c:v>
                </c:pt>
              </c:numCache>
            </c:numRef>
          </c:xVal>
          <c:yVal>
            <c:numRef>
              <c:f>[1]PlotData!$BO$17:$BY$17</c:f>
              <c:numCache>
                <c:formatCode>General</c:formatCode>
                <c:ptCount val="11"/>
                <c:pt idx="0">
                  <c:v>0.66877731845626498</c:v>
                </c:pt>
                <c:pt idx="1">
                  <c:v>0.56443847299293737</c:v>
                </c:pt>
                <c:pt idx="2">
                  <c:v>0.44601983005738044</c:v>
                </c:pt>
                <c:pt idx="3">
                  <c:v>0.3145830141564282</c:v>
                </c:pt>
                <c:pt idx="4">
                  <c:v>0.17136931653607346</c:v>
                </c:pt>
                <c:pt idx="5">
                  <c:v>1.7799695181468067E-2</c:v>
                </c:pt>
                <c:pt idx="6">
                  <c:v>-0.14452522518307709</c:v>
                </c:pt>
                <c:pt idx="7">
                  <c:v>-0.31382515309409176</c:v>
                </c:pt>
                <c:pt idx="8">
                  <c:v>-0.48814013034894715</c:v>
                </c:pt>
                <c:pt idx="9">
                  <c:v>-0.66533053200585512</c:v>
                </c:pt>
                <c:pt idx="10">
                  <c:v>-0.84307706638386826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0-D030-4DFB-8DF6-D3D2E7E17C0D}"/>
            </c:ext>
          </c:extLst>
        </c:ser>
        <c:ser>
          <c:idx val="14"/>
          <c:order val="129"/>
          <c:tx>
            <c:v>Verformt:15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[1]PlotData!$BB$18:$BL$18</c:f>
              <c:numCache>
                <c:formatCode>General</c:formatCode>
                <c:ptCount val="11"/>
                <c:pt idx="0">
                  <c:v>-1.1904167417010934</c:v>
                </c:pt>
                <c:pt idx="1">
                  <c:v>-1.0480805307182994</c:v>
                </c:pt>
                <c:pt idx="2">
                  <c:v>-0.90586422206503592</c:v>
                </c:pt>
                <c:pt idx="3">
                  <c:v>-0.76375874097895435</c:v>
                </c:pt>
                <c:pt idx="4">
                  <c:v>-0.62175501269770694</c:v>
                </c:pt>
                <c:pt idx="5">
                  <c:v>-0.47984396245894545</c:v>
                </c:pt>
                <c:pt idx="6">
                  <c:v>-0.33801651550032186</c:v>
                </c:pt>
                <c:pt idx="7">
                  <c:v>-0.19626359705948859</c:v>
                </c:pt>
                <c:pt idx="8">
                  <c:v>-5.4576132374097197E-2</c:v>
                </c:pt>
                <c:pt idx="9">
                  <c:v>8.7054953318199901E-2</c:v>
                </c:pt>
                <c:pt idx="10">
                  <c:v>0.22863873477975116</c:v>
                </c:pt>
              </c:numCache>
            </c:numRef>
          </c:xVal>
          <c:yVal>
            <c:numRef>
              <c:f>[1]PlotData!$BO$18:$BY$18</c:f>
              <c:numCache>
                <c:formatCode>General</c:formatCode>
                <c:ptCount val="11"/>
                <c:pt idx="0">
                  <c:v>6.8352421643280001</c:v>
                </c:pt>
                <c:pt idx="1">
                  <c:v>6.8387916888006135</c:v>
                </c:pt>
                <c:pt idx="2">
                  <c:v>6.8418653093250077</c:v>
                </c:pt>
                <c:pt idx="3">
                  <c:v>6.8444990445110605</c:v>
                </c:pt>
                <c:pt idx="4">
                  <c:v>6.8467289129686471</c:v>
                </c:pt>
                <c:pt idx="5">
                  <c:v>6.8485909333076425</c:v>
                </c:pt>
                <c:pt idx="6">
                  <c:v>6.8501211241379236</c:v>
                </c:pt>
                <c:pt idx="7">
                  <c:v>6.8513555040693657</c:v>
                </c:pt>
                <c:pt idx="8">
                  <c:v>6.8523300917118455</c:v>
                </c:pt>
                <c:pt idx="9">
                  <c:v>6.8530809056752373</c:v>
                </c:pt>
                <c:pt idx="10">
                  <c:v>6.8536439645694189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1-D030-4DFB-8DF6-D3D2E7E17C0D}"/>
            </c:ext>
          </c:extLst>
        </c:ser>
        <c:ser>
          <c:idx val="15"/>
          <c:order val="130"/>
          <c:tx>
            <c:v>Verformt:16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[1]PlotData!$BB$19:$BL$19</c:f>
              <c:numCache>
                <c:formatCode>General</c:formatCode>
                <c:ptCount val="11"/>
                <c:pt idx="0">
                  <c:v>0.2286387347797505</c:v>
                </c:pt>
                <c:pt idx="1">
                  <c:v>0.33147076558808108</c:v>
                </c:pt>
                <c:pt idx="2">
                  <c:v>0.43099062778545205</c:v>
                </c:pt>
                <c:pt idx="3">
                  <c:v>0.52725388641776716</c:v>
                </c:pt>
                <c:pt idx="4">
                  <c:v>0.62031610653093128</c:v>
                </c:pt>
                <c:pt idx="5">
                  <c:v>0.7102328531708495</c:v>
                </c:pt>
                <c:pt idx="6">
                  <c:v>0.79705969138342558</c:v>
                </c:pt>
                <c:pt idx="7">
                  <c:v>0.88085218621456507</c:v>
                </c:pt>
                <c:pt idx="8">
                  <c:v>0.96166590271017172</c:v>
                </c:pt>
                <c:pt idx="9">
                  <c:v>1.0395564059161504</c:v>
                </c:pt>
                <c:pt idx="10">
                  <c:v>1.1145792608784053</c:v>
                </c:pt>
              </c:numCache>
            </c:numRef>
          </c:xVal>
          <c:yVal>
            <c:numRef>
              <c:f>[1]PlotData!$BO$19:$BY$19</c:f>
              <c:numCache>
                <c:formatCode>General</c:formatCode>
                <c:ptCount val="11"/>
                <c:pt idx="0">
                  <c:v>6.8536439645694189</c:v>
                </c:pt>
                <c:pt idx="1">
                  <c:v>6.5194845813918398</c:v>
                </c:pt>
                <c:pt idx="2">
                  <c:v>6.185158152770315</c:v>
                </c:pt>
                <c:pt idx="3">
                  <c:v>5.8506674810645229</c:v>
                </c:pt>
                <c:pt idx="4">
                  <c:v>5.5160153686341404</c:v>
                </c:pt>
                <c:pt idx="5">
                  <c:v>5.181204617838846</c:v>
                </c:pt>
                <c:pt idx="6">
                  <c:v>4.8462380310383164</c:v>
                </c:pt>
                <c:pt idx="7">
                  <c:v>4.525374270977407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2-D030-4DFB-8DF6-D3D2E7E17C0D}"/>
            </c:ext>
          </c:extLst>
        </c:ser>
        <c:ser>
          <c:idx val="16"/>
          <c:order val="131"/>
          <c:tx>
            <c:v>Verformt:17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[1]PlotData!$BB$20:$BL$20</c:f>
              <c:numCache>
                <c:formatCode>General</c:formatCode>
                <c:ptCount val="11"/>
                <c:pt idx="0">
                  <c:v>5.473718443213083</c:v>
                </c:pt>
                <c:pt idx="1">
                  <c:v>5.8919725372028999</c:v>
                </c:pt>
                <c:pt idx="2">
                  <c:v>6.3111243307743088</c:v>
                </c:pt>
                <c:pt idx="3">
                  <c:v>6.7311822320594406</c:v>
                </c:pt>
                <c:pt idx="4">
                  <c:v>7.1521546491904271</c:v>
                </c:pt>
                <c:pt idx="5">
                  <c:v>7.5740499902993976</c:v>
                </c:pt>
                <c:pt idx="6">
                  <c:v>7.9968766635184831</c:v>
                </c:pt>
                <c:pt idx="7">
                  <c:v>8.4206430769798146</c:v>
                </c:pt>
                <c:pt idx="8">
                  <c:v>8.8453576388155195</c:v>
                </c:pt>
                <c:pt idx="9">
                  <c:v>9.2710287571577314</c:v>
                </c:pt>
                <c:pt idx="10">
                  <c:v>9.6976648401385788</c:v>
                </c:pt>
              </c:numCache>
            </c:numRef>
          </c:xVal>
          <c:yVal>
            <c:numRef>
              <c:f>[1]PlotData!$BO$20:$BY$20</c:f>
              <c:numCache>
                <c:formatCode>General</c:formatCode>
                <c:ptCount val="11"/>
                <c:pt idx="0">
                  <c:v>1.2213699089371435</c:v>
                </c:pt>
                <c:pt idx="1">
                  <c:v>1.3054134682305525</c:v>
                </c:pt>
                <c:pt idx="2">
                  <c:v>1.383786640294572</c:v>
                </c:pt>
                <c:pt idx="3">
                  <c:v>1.4564363145273547</c:v>
                </c:pt>
                <c:pt idx="4">
                  <c:v>1.5233093803270559</c:v>
                </c:pt>
                <c:pt idx="5">
                  <c:v>1.5843527270918294</c:v>
                </c:pt>
                <c:pt idx="6">
                  <c:v>1.6395132442198288</c:v>
                </c:pt>
                <c:pt idx="7">
                  <c:v>1.688737821109209</c:v>
                </c:pt>
                <c:pt idx="8">
                  <c:v>1.7319733471581236</c:v>
                </c:pt>
                <c:pt idx="9">
                  <c:v>1.7691667117647267</c:v>
                </c:pt>
                <c:pt idx="10">
                  <c:v>1.8002648043271723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3-D030-4DFB-8DF6-D3D2E7E17C0D}"/>
            </c:ext>
          </c:extLst>
        </c:ser>
        <c:ser>
          <c:idx val="17"/>
          <c:order val="132"/>
          <c:tx>
            <c:v>Verformt:18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[1]PlotData!$BB$21:$BL$21</c:f>
              <c:numCache>
                <c:formatCode>General</c:formatCode>
                <c:ptCount val="11"/>
                <c:pt idx="0">
                  <c:v>9.6976648401385805</c:v>
                </c:pt>
                <c:pt idx="1">
                  <c:v>9.761139310674432</c:v>
                </c:pt>
                <c:pt idx="2">
                  <c:v>9.8244396810551109</c:v>
                </c:pt>
                <c:pt idx="3">
                  <c:v>9.8875354190274454</c:v>
                </c:pt>
                <c:pt idx="4">
                  <c:v>9.9503959923382688</c:v>
                </c:pt>
                <c:pt idx="5">
                  <c:v>10.012990868734409</c:v>
                </c:pt>
                <c:pt idx="6">
                  <c:v>10.075289515962698</c:v>
                </c:pt>
                <c:pt idx="7">
                  <c:v>10.137261401769965</c:v>
                </c:pt>
                <c:pt idx="8">
                  <c:v>10.198875993903041</c:v>
                </c:pt>
                <c:pt idx="9">
                  <c:v>10.260102760108756</c:v>
                </c:pt>
                <c:pt idx="10">
                  <c:v>10.320911168133939</c:v>
                </c:pt>
              </c:numCache>
            </c:numRef>
          </c:xVal>
          <c:yVal>
            <c:numRef>
              <c:f>[1]PlotData!$BO$21:$BY$21</c:f>
              <c:numCache>
                <c:formatCode>General</c:formatCode>
                <c:ptCount val="11"/>
                <c:pt idx="0">
                  <c:v>1.8002648043271723</c:v>
                </c:pt>
                <c:pt idx="1">
                  <c:v>1.6879120978390891</c:v>
                </c:pt>
                <c:pt idx="2">
                  <c:v>1.5754388603851275</c:v>
                </c:pt>
                <c:pt idx="3">
                  <c:v>1.4628239542359081</c:v>
                </c:pt>
                <c:pt idx="4">
                  <c:v>1.3500462416620511</c:v>
                </c:pt>
                <c:pt idx="5">
                  <c:v>1.2370845849341772</c:v>
                </c:pt>
                <c:pt idx="6">
                  <c:v>1.123917846322906</c:v>
                </c:pt>
                <c:pt idx="7">
                  <c:v>1.0105248880988593</c:v>
                </c:pt>
                <c:pt idx="8">
                  <c:v>0.89688457253265608</c:v>
                </c:pt>
                <c:pt idx="9">
                  <c:v>0.78297576189491791</c:v>
                </c:pt>
                <c:pt idx="10">
                  <c:v>0.66877731845626498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4-D030-4DFB-8DF6-D3D2E7E17C0D}"/>
            </c:ext>
          </c:extLst>
        </c:ser>
        <c:ser>
          <c:idx val="18"/>
          <c:order val="133"/>
          <c:tx>
            <c:v>Verformt:19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[1]PlotData!$BB$22:$BL$22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[1]PlotData!$BO$22:$BY$22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5-D030-4DFB-8DF6-D3D2E7E17C0D}"/>
            </c:ext>
          </c:extLst>
        </c:ser>
        <c:ser>
          <c:idx val="19"/>
          <c:order val="134"/>
          <c:tx>
            <c:v>Verformt:20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[1]PlotData!$BB$23:$BL$23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[1]PlotData!$BO$23:$BY$23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6-D030-4DFB-8DF6-D3D2E7E17C0D}"/>
            </c:ext>
          </c:extLst>
        </c:ser>
        <c:ser>
          <c:idx val="81"/>
          <c:order val="135"/>
          <c:tx>
            <c:v>Verformt:21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[1]PlotData!$BB$24:$BL$24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[1]PlotData!$BO$24:$BY$24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7-D030-4DFB-8DF6-D3D2E7E17C0D}"/>
            </c:ext>
          </c:extLst>
        </c:ser>
        <c:ser>
          <c:idx val="82"/>
          <c:order val="136"/>
          <c:tx>
            <c:v>Verformt:22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[1]PlotData!$BB$25:$BL$25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[1]PlotData!$BO$25:$BY$25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8-D030-4DFB-8DF6-D3D2E7E17C0D}"/>
            </c:ext>
          </c:extLst>
        </c:ser>
        <c:ser>
          <c:idx val="83"/>
          <c:order val="137"/>
          <c:tx>
            <c:v>Verformt:23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[1]PlotData!$BB$26:$BL$26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[1]PlotData!$BO$26:$BY$26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9-D030-4DFB-8DF6-D3D2E7E17C0D}"/>
            </c:ext>
          </c:extLst>
        </c:ser>
        <c:ser>
          <c:idx val="84"/>
          <c:order val="138"/>
          <c:tx>
            <c:v>Verformt:24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[1]PlotData!$BB$27:$BL$27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[1]PlotData!$BO$27:$BY$27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A-D030-4DFB-8DF6-D3D2E7E17C0D}"/>
            </c:ext>
          </c:extLst>
        </c:ser>
        <c:ser>
          <c:idx val="85"/>
          <c:order val="139"/>
          <c:tx>
            <c:v>Verformt:25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[1]PlotData!$BB$28:$BL$28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[1]PlotData!$BO$28:$BY$28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B-D030-4DFB-8DF6-D3D2E7E17C0D}"/>
            </c:ext>
          </c:extLst>
        </c:ser>
        <c:ser>
          <c:idx val="86"/>
          <c:order val="140"/>
          <c:tx>
            <c:v>Verformt:26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[1]PlotData!$BB$29:$BL$29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[1]PlotData!$BO$29:$BY$29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C-D030-4DFB-8DF6-D3D2E7E17C0D}"/>
            </c:ext>
          </c:extLst>
        </c:ser>
        <c:ser>
          <c:idx val="87"/>
          <c:order val="141"/>
          <c:tx>
            <c:v>Verformt:27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[1]PlotData!$BB$30:$BL$30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[1]PlotData!$BO$30:$BY$30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D-D030-4DFB-8DF6-D3D2E7E17C0D}"/>
            </c:ext>
          </c:extLst>
        </c:ser>
        <c:ser>
          <c:idx val="88"/>
          <c:order val="142"/>
          <c:tx>
            <c:v>Verformt:28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[1]PlotData!$BB$31:$BL$31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[1]PlotData!$BO$31:$BY$31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E-D030-4DFB-8DF6-D3D2E7E17C0D}"/>
            </c:ext>
          </c:extLst>
        </c:ser>
        <c:ser>
          <c:idx val="89"/>
          <c:order val="143"/>
          <c:tx>
            <c:v>Verformt:29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[1]PlotData!$BB$32:$BL$32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[1]PlotData!$BO$32:$BY$32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F-D030-4DFB-8DF6-D3D2E7E17C0D}"/>
            </c:ext>
          </c:extLst>
        </c:ser>
        <c:ser>
          <c:idx val="90"/>
          <c:order val="144"/>
          <c:tx>
            <c:v>Verformt:30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[1]PlotData!$BB$33:$BL$33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[1]PlotData!$BO$33:$BY$33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0-D030-4DFB-8DF6-D3D2E7E17C0D}"/>
            </c:ext>
          </c:extLst>
        </c:ser>
        <c:ser>
          <c:idx val="91"/>
          <c:order val="145"/>
          <c:tx>
            <c:v>Verformt:31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[1]PlotData!$BB$34:$BL$34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[1]PlotData!$BO$34:$BY$34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1-D030-4DFB-8DF6-D3D2E7E17C0D}"/>
            </c:ext>
          </c:extLst>
        </c:ser>
        <c:ser>
          <c:idx val="92"/>
          <c:order val="146"/>
          <c:tx>
            <c:v>Verformt:32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[1]PlotData!$BB$35:$BL$35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[1]PlotData!$BO$35:$BY$35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2-D030-4DFB-8DF6-D3D2E7E17C0D}"/>
            </c:ext>
          </c:extLst>
        </c:ser>
        <c:ser>
          <c:idx val="93"/>
          <c:order val="147"/>
          <c:tx>
            <c:v>Verformt:33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[1]PlotData!$BB$36:$BL$36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[1]PlotData!$BO$36:$BY$36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3-D030-4DFB-8DF6-D3D2E7E17C0D}"/>
            </c:ext>
          </c:extLst>
        </c:ser>
        <c:ser>
          <c:idx val="94"/>
          <c:order val="148"/>
          <c:tx>
            <c:v>Verformt:34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[1]PlotData!$BB$37:$BL$37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[1]PlotData!$BO$37:$BY$37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4-D030-4DFB-8DF6-D3D2E7E17C0D}"/>
            </c:ext>
          </c:extLst>
        </c:ser>
        <c:ser>
          <c:idx val="95"/>
          <c:order val="149"/>
          <c:tx>
            <c:v>Verformt:35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[1]PlotData!$BB$38:$BL$38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[1]PlotData!$BO$38:$BY$38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5-D030-4DFB-8DF6-D3D2E7E17C0D}"/>
            </c:ext>
          </c:extLst>
        </c:ser>
        <c:ser>
          <c:idx val="96"/>
          <c:order val="150"/>
          <c:tx>
            <c:v>Verformt:36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[1]PlotData!$BB$39:$BL$39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[1]PlotData!$BO$39:$BY$39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6-D030-4DFB-8DF6-D3D2E7E17C0D}"/>
            </c:ext>
          </c:extLst>
        </c:ser>
        <c:ser>
          <c:idx val="97"/>
          <c:order val="151"/>
          <c:tx>
            <c:v>Verformt:37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[1]PlotData!$BB$40:$BL$40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[1]PlotData!$BO$40:$BY$40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7-D030-4DFB-8DF6-D3D2E7E17C0D}"/>
            </c:ext>
          </c:extLst>
        </c:ser>
        <c:ser>
          <c:idx val="98"/>
          <c:order val="152"/>
          <c:tx>
            <c:v>Verformt:38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[1]PlotData!$BB$41:$BL$41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[1]PlotData!$BO$41:$BY$41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8-D030-4DFB-8DF6-D3D2E7E17C0D}"/>
            </c:ext>
          </c:extLst>
        </c:ser>
        <c:ser>
          <c:idx val="99"/>
          <c:order val="153"/>
          <c:tx>
            <c:v>Verformt:39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[1]PlotData!$BB$42:$BL$42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[1]PlotData!$BO$42:$BY$42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9-D030-4DFB-8DF6-D3D2E7E17C0D}"/>
            </c:ext>
          </c:extLst>
        </c:ser>
        <c:ser>
          <c:idx val="100"/>
          <c:order val="154"/>
          <c:tx>
            <c:v>Verformt:40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[1]PlotData!$BB$43:$BL$43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[1]PlotData!$BO$43:$BY$43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A-D030-4DFB-8DF6-D3D2E7E17C0D}"/>
            </c:ext>
          </c:extLst>
        </c:ser>
        <c:ser>
          <c:idx val="101"/>
          <c:order val="155"/>
          <c:tx>
            <c:v>Rotzeigeru1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[1]Symbole!$Q$75:$R$75</c:f>
              <c:numCache>
                <c:formatCode>General</c:formatCode>
                <c:ptCount val="2"/>
                <c:pt idx="0">
                  <c:v>-4</c:v>
                </c:pt>
                <c:pt idx="1">
                  <c:v>-4</c:v>
                </c:pt>
              </c:numCache>
            </c:numRef>
          </c:xVal>
          <c:yVal>
            <c:numRef>
              <c:f>[1]Symbole!$U$75:$V$75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B-D030-4DFB-8DF6-D3D2E7E17C0D}"/>
            </c:ext>
          </c:extLst>
        </c:ser>
        <c:ser>
          <c:idx val="102"/>
          <c:order val="156"/>
          <c:tx>
            <c:v>Rotzeigeru2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[1]Symbole!$Q$76:$R$76</c:f>
              <c:numCache>
                <c:formatCode>General</c:formatCode>
                <c:ptCount val="2"/>
                <c:pt idx="0">
                  <c:v>2.4298148077579897</c:v>
                </c:pt>
                <c:pt idx="1">
                  <c:v>2.4298148077579897</c:v>
                </c:pt>
              </c:numCache>
            </c:numRef>
          </c:xVal>
          <c:yVal>
            <c:numRef>
              <c:f>[1]Symbole!$U$76:$V$76</c:f>
              <c:numCache>
                <c:formatCode>General</c:formatCode>
                <c:ptCount val="2"/>
                <c:pt idx="0">
                  <c:v>1.1588914790180553</c:v>
                </c:pt>
                <c:pt idx="1">
                  <c:v>1.1588914790180553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C-D030-4DFB-8DF6-D3D2E7E17C0D}"/>
            </c:ext>
          </c:extLst>
        </c:ser>
        <c:ser>
          <c:idx val="103"/>
          <c:order val="157"/>
          <c:tx>
            <c:v>Rotzeigeru3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[1]Symbole!$Q$77:$R$77</c:f>
              <c:numCache>
                <c:formatCode>General</c:formatCode>
                <c:ptCount val="2"/>
                <c:pt idx="0">
                  <c:v>15.143049857264996</c:v>
                </c:pt>
                <c:pt idx="1">
                  <c:v>15.143049857264996</c:v>
                </c:pt>
              </c:numCache>
            </c:numRef>
          </c:xVal>
          <c:yVal>
            <c:numRef>
              <c:f>[1]Symbole!$U$77:$V$77</c:f>
              <c:numCache>
                <c:formatCode>General</c:formatCode>
                <c:ptCount val="2"/>
                <c:pt idx="0">
                  <c:v>-0.8430770663838687</c:v>
                </c:pt>
                <c:pt idx="1">
                  <c:v>-0.8430770663838687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D-D030-4DFB-8DF6-D3D2E7E17C0D}"/>
            </c:ext>
          </c:extLst>
        </c:ser>
        <c:ser>
          <c:idx val="104"/>
          <c:order val="158"/>
          <c:tx>
            <c:v>Rotzeigeru4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[1]Symbole!$Q$78:$R$78</c:f>
              <c:numCache>
                <c:formatCode>General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xVal>
          <c:yVal>
            <c:numRef>
              <c:f>[1]Symbole!$U$78:$V$78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E-D030-4DFB-8DF6-D3D2E7E17C0D}"/>
            </c:ext>
          </c:extLst>
        </c:ser>
        <c:ser>
          <c:idx val="105"/>
          <c:order val="159"/>
          <c:tx>
            <c:v>Rotzeigeru5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[1]Symbole!$Q$79:$R$79</c:f>
              <c:numCache>
                <c:formatCode>General</c:formatCode>
                <c:ptCount val="2"/>
                <c:pt idx="0">
                  <c:v>3.8632776320719655</c:v>
                </c:pt>
                <c:pt idx="1">
                  <c:v>3.8632776320719655</c:v>
                </c:pt>
              </c:numCache>
            </c:numRef>
          </c:xVal>
          <c:yVal>
            <c:numRef>
              <c:f>[1]Symbole!$U$79:$V$79</c:f>
              <c:numCache>
                <c:formatCode>General</c:formatCode>
                <c:ptCount val="2"/>
                <c:pt idx="0">
                  <c:v>3.2184147379488834</c:v>
                </c:pt>
                <c:pt idx="1">
                  <c:v>3.2184147379488834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F-D030-4DFB-8DF6-D3D2E7E17C0D}"/>
            </c:ext>
          </c:extLst>
        </c:ser>
        <c:ser>
          <c:idx val="106"/>
          <c:order val="160"/>
          <c:tx>
            <c:v>Rotzeigeru6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[1]Symbole!$Q$80:$R$80</c:f>
              <c:numCache>
                <c:formatCode>General</c:formatCode>
                <c:ptCount val="2"/>
                <c:pt idx="0">
                  <c:v>1.1145792060840938</c:v>
                </c:pt>
                <c:pt idx="1">
                  <c:v>1.1145792060840938</c:v>
                </c:pt>
              </c:numCache>
            </c:numRef>
          </c:xVal>
          <c:yVal>
            <c:numRef>
              <c:f>[1]Symbole!$U$80:$V$80</c:f>
              <c:numCache>
                <c:formatCode>General</c:formatCode>
                <c:ptCount val="2"/>
                <c:pt idx="0">
                  <c:v>3.5048694119167387</c:v>
                </c:pt>
                <c:pt idx="1">
                  <c:v>3.5048694119167387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0-D030-4DFB-8DF6-D3D2E7E17C0D}"/>
            </c:ext>
          </c:extLst>
        </c:ser>
        <c:ser>
          <c:idx val="107"/>
          <c:order val="161"/>
          <c:tx>
            <c:v>Rotzeigeru7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[1]Symbole!$Q$81:$R$81</c:f>
              <c:numCache>
                <c:formatCode>General</c:formatCode>
                <c:ptCount val="2"/>
                <c:pt idx="0">
                  <c:v>5.4737185385805152</c:v>
                </c:pt>
                <c:pt idx="1">
                  <c:v>5.4737185385805152</c:v>
                </c:pt>
              </c:numCache>
            </c:numRef>
          </c:xVal>
          <c:yVal>
            <c:numRef>
              <c:f>[1]Symbole!$U$81:$V$81</c:f>
              <c:numCache>
                <c:formatCode>General</c:formatCode>
                <c:ptCount val="2"/>
                <c:pt idx="0">
                  <c:v>1.2213699119173755</c:v>
                </c:pt>
                <c:pt idx="1">
                  <c:v>1.2213699119173755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1-D030-4DFB-8DF6-D3D2E7E17C0D}"/>
            </c:ext>
          </c:extLst>
        </c:ser>
        <c:ser>
          <c:idx val="108"/>
          <c:order val="162"/>
          <c:tx>
            <c:v>Rotzeigeru8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[1]Symbole!$Q$82:$R$82</c:f>
              <c:numCache>
                <c:formatCode>General</c:formatCode>
                <c:ptCount val="2"/>
                <c:pt idx="0">
                  <c:v>-1.1904166730518013</c:v>
                </c:pt>
                <c:pt idx="1">
                  <c:v>-1.1904166730518013</c:v>
                </c:pt>
              </c:numCache>
            </c:numRef>
          </c:xVal>
          <c:yVal>
            <c:numRef>
              <c:f>[1]Symbole!$U$82:$V$82</c:f>
              <c:numCache>
                <c:formatCode>General</c:formatCode>
                <c:ptCount val="2"/>
                <c:pt idx="0">
                  <c:v>6.8352422808441133</c:v>
                </c:pt>
                <c:pt idx="1">
                  <c:v>6.8352422808441133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2-D030-4DFB-8DF6-D3D2E7E17C0D}"/>
            </c:ext>
          </c:extLst>
        </c:ser>
        <c:ser>
          <c:idx val="109"/>
          <c:order val="163"/>
          <c:tx>
            <c:v>Rotzeigeru9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[1]Symbole!$Q$83:$R$83</c:f>
              <c:numCache>
                <c:formatCode>General</c:formatCode>
                <c:ptCount val="2"/>
                <c:pt idx="0">
                  <c:v>0.22863875013772139</c:v>
                </c:pt>
                <c:pt idx="1">
                  <c:v>0.22863875013772139</c:v>
                </c:pt>
              </c:numCache>
            </c:numRef>
          </c:xVal>
          <c:yVal>
            <c:numRef>
              <c:f>[1]Symbole!$U$83:$V$83</c:f>
              <c:numCache>
                <c:formatCode>General</c:formatCode>
                <c:ptCount val="2"/>
                <c:pt idx="0">
                  <c:v>6.8536440976260593</c:v>
                </c:pt>
                <c:pt idx="1">
                  <c:v>6.8536440976260593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3-D030-4DFB-8DF6-D3D2E7E17C0D}"/>
            </c:ext>
          </c:extLst>
        </c:ser>
        <c:ser>
          <c:idx val="110"/>
          <c:order val="164"/>
          <c:tx>
            <c:v>Rotzeigeru10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[1]Symbole!$Q$84:$R$84</c:f>
              <c:numCache>
                <c:formatCode>General</c:formatCode>
                <c:ptCount val="2"/>
                <c:pt idx="0">
                  <c:v>9.6976647362872619</c:v>
                </c:pt>
                <c:pt idx="1">
                  <c:v>9.6976647362872619</c:v>
                </c:pt>
              </c:numCache>
            </c:numRef>
          </c:xVal>
          <c:yVal>
            <c:numRef>
              <c:f>[1]Symbole!$U$84:$V$84</c:f>
              <c:numCache>
                <c:formatCode>General</c:formatCode>
                <c:ptCount val="2"/>
                <c:pt idx="0">
                  <c:v>1.8002648181745233</c:v>
                </c:pt>
                <c:pt idx="1">
                  <c:v>1.8002648181745233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4-D030-4DFB-8DF6-D3D2E7E17C0D}"/>
            </c:ext>
          </c:extLst>
        </c:ser>
        <c:ser>
          <c:idx val="111"/>
          <c:order val="165"/>
          <c:tx>
            <c:v>Rotzeigeru11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[1]Symbole!$Q$85:$R$85</c:f>
              <c:numCache>
                <c:formatCode>General</c:formatCode>
                <c:ptCount val="2"/>
                <c:pt idx="0">
                  <c:v>10.32091097739908</c:v>
                </c:pt>
                <c:pt idx="1">
                  <c:v>10.32091097739908</c:v>
                </c:pt>
              </c:numCache>
            </c:numRef>
          </c:xVal>
          <c:yVal>
            <c:numRef>
              <c:f>[1]Symbole!$U$85:$V$85</c:f>
              <c:numCache>
                <c:formatCode>General</c:formatCode>
                <c:ptCount val="2"/>
                <c:pt idx="0">
                  <c:v>0.66877734229812313</c:v>
                </c:pt>
                <c:pt idx="1">
                  <c:v>0.66877734229812313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5-D030-4DFB-8DF6-D3D2E7E17C0D}"/>
            </c:ext>
          </c:extLst>
        </c:ser>
        <c:ser>
          <c:idx val="113"/>
          <c:order val="166"/>
          <c:tx>
            <c:v>Rotzeigeru12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[1]Symbole!$Q$86:$R$86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[1]Symbole!$U$86:$V$86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6-D030-4DFB-8DF6-D3D2E7E17C0D}"/>
            </c:ext>
          </c:extLst>
        </c:ser>
        <c:ser>
          <c:idx val="112"/>
          <c:order val="167"/>
          <c:tx>
            <c:v>Rotzeigeru13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[1]Symbole!$Q$87:$R$87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[1]Symbole!$U$87:$V$87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7-D030-4DFB-8DF6-D3D2E7E17C0D}"/>
            </c:ext>
          </c:extLst>
        </c:ser>
        <c:ser>
          <c:idx val="114"/>
          <c:order val="168"/>
          <c:tx>
            <c:v>Rotzeigeru14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[1]Symbole!$Q$88:$R$88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[1]Symbole!$U$88:$V$88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8-D030-4DFB-8DF6-D3D2E7E17C0D}"/>
            </c:ext>
          </c:extLst>
        </c:ser>
        <c:ser>
          <c:idx val="115"/>
          <c:order val="169"/>
          <c:tx>
            <c:v>Rotzeigeru15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[1]Symbole!$Q$89:$R$89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[1]Symbole!$U$89:$V$89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9-D030-4DFB-8DF6-D3D2E7E17C0D}"/>
            </c:ext>
          </c:extLst>
        </c:ser>
        <c:ser>
          <c:idx val="116"/>
          <c:order val="170"/>
          <c:tx>
            <c:v>Rotzeigeru16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[1]Symbole!$Q$90:$R$90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[1]Symbole!$U$90:$V$90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A-D030-4DFB-8DF6-D3D2E7E17C0D}"/>
            </c:ext>
          </c:extLst>
        </c:ser>
        <c:ser>
          <c:idx val="117"/>
          <c:order val="171"/>
          <c:tx>
            <c:v>Rotzeigeru17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[1]Symbole!$Q$91:$R$91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[1]Symbole!$U$91:$V$91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B-D030-4DFB-8DF6-D3D2E7E17C0D}"/>
            </c:ext>
          </c:extLst>
        </c:ser>
        <c:ser>
          <c:idx val="118"/>
          <c:order val="172"/>
          <c:tx>
            <c:v>Rotzeigeru18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[1]Symbole!$Q$92:$R$92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[1]Symbole!$U$92:$V$92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C-D030-4DFB-8DF6-D3D2E7E17C0D}"/>
            </c:ext>
          </c:extLst>
        </c:ser>
        <c:ser>
          <c:idx val="119"/>
          <c:order val="173"/>
          <c:tx>
            <c:v>Rotzeigeru19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[1]Symbole!$Q$93:$R$93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[1]Symbole!$U$93:$V$93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D-D030-4DFB-8DF6-D3D2E7E17C0D}"/>
            </c:ext>
          </c:extLst>
        </c:ser>
        <c:ser>
          <c:idx val="120"/>
          <c:order val="174"/>
          <c:tx>
            <c:v>Rotzeigeru20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[1]Symbole!$Q$94:$R$94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[1]Symbole!$U$94:$V$94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E-D030-4DFB-8DF6-D3D2E7E17C0D}"/>
            </c:ext>
          </c:extLst>
        </c:ser>
        <c:ser>
          <c:idx val="121"/>
          <c:order val="175"/>
          <c:tx>
            <c:v>Rotzeigerw1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[1]Symbole!$S$75:$T$75</c:f>
              <c:numCache>
                <c:formatCode>General</c:formatCode>
                <c:ptCount val="2"/>
                <c:pt idx="0">
                  <c:v>-4</c:v>
                </c:pt>
                <c:pt idx="1">
                  <c:v>-4</c:v>
                </c:pt>
              </c:numCache>
            </c:numRef>
          </c:xVal>
          <c:yVal>
            <c:numRef>
              <c:f>[1]Symbole!$W$75:$X$75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F-D030-4DFB-8DF6-D3D2E7E17C0D}"/>
            </c:ext>
          </c:extLst>
        </c:ser>
        <c:ser>
          <c:idx val="122"/>
          <c:order val="176"/>
          <c:tx>
            <c:v>Rotzeigerw2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[1]Symbole!$S$76:$T$76</c:f>
              <c:numCache>
                <c:formatCode>General</c:formatCode>
                <c:ptCount val="2"/>
                <c:pt idx="0">
                  <c:v>2.4298148077579897</c:v>
                </c:pt>
                <c:pt idx="1">
                  <c:v>2.4298148077579897</c:v>
                </c:pt>
              </c:numCache>
            </c:numRef>
          </c:xVal>
          <c:yVal>
            <c:numRef>
              <c:f>[1]Symbole!$W$76:$X$76</c:f>
              <c:numCache>
                <c:formatCode>General</c:formatCode>
                <c:ptCount val="2"/>
                <c:pt idx="0">
                  <c:v>1.1588914790180553</c:v>
                </c:pt>
                <c:pt idx="1">
                  <c:v>1.1588914790180553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0-D030-4DFB-8DF6-D3D2E7E17C0D}"/>
            </c:ext>
          </c:extLst>
        </c:ser>
        <c:ser>
          <c:idx val="123"/>
          <c:order val="177"/>
          <c:tx>
            <c:v>Rotzeigerw3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[1]Symbole!$S$77:$T$77</c:f>
              <c:numCache>
                <c:formatCode>General</c:formatCode>
                <c:ptCount val="2"/>
                <c:pt idx="0">
                  <c:v>15.143049857264996</c:v>
                </c:pt>
                <c:pt idx="1">
                  <c:v>15.143049857264996</c:v>
                </c:pt>
              </c:numCache>
            </c:numRef>
          </c:xVal>
          <c:yVal>
            <c:numRef>
              <c:f>[1]Symbole!$W$77:$X$77</c:f>
              <c:numCache>
                <c:formatCode>General</c:formatCode>
                <c:ptCount val="2"/>
                <c:pt idx="0">
                  <c:v>-0.8430770663838687</c:v>
                </c:pt>
                <c:pt idx="1">
                  <c:v>-0.8430770663838687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1-D030-4DFB-8DF6-D3D2E7E17C0D}"/>
            </c:ext>
          </c:extLst>
        </c:ser>
        <c:ser>
          <c:idx val="124"/>
          <c:order val="178"/>
          <c:tx>
            <c:v>Rotzeigerw4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[1]Symbole!$S$78:$T$78</c:f>
              <c:numCache>
                <c:formatCode>General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xVal>
          <c:yVal>
            <c:numRef>
              <c:f>[1]Symbole!$W$78:$X$78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2-D030-4DFB-8DF6-D3D2E7E17C0D}"/>
            </c:ext>
          </c:extLst>
        </c:ser>
        <c:ser>
          <c:idx val="125"/>
          <c:order val="179"/>
          <c:tx>
            <c:v>Rotzeigerw5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[1]Symbole!$S$79:$T$79</c:f>
              <c:numCache>
                <c:formatCode>General</c:formatCode>
                <c:ptCount val="2"/>
                <c:pt idx="0">
                  <c:v>3.8632776320719655</c:v>
                </c:pt>
                <c:pt idx="1">
                  <c:v>3.8632776320719655</c:v>
                </c:pt>
              </c:numCache>
            </c:numRef>
          </c:xVal>
          <c:yVal>
            <c:numRef>
              <c:f>[1]Symbole!$W$79:$X$79</c:f>
              <c:numCache>
                <c:formatCode>General</c:formatCode>
                <c:ptCount val="2"/>
                <c:pt idx="0">
                  <c:v>3.2184147379488834</c:v>
                </c:pt>
                <c:pt idx="1">
                  <c:v>3.2184147379488834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3-D030-4DFB-8DF6-D3D2E7E17C0D}"/>
            </c:ext>
          </c:extLst>
        </c:ser>
        <c:ser>
          <c:idx val="126"/>
          <c:order val="180"/>
          <c:tx>
            <c:v>Rotzeigerw6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[1]Symbole!$S$80:$T$80</c:f>
              <c:numCache>
                <c:formatCode>General</c:formatCode>
                <c:ptCount val="2"/>
                <c:pt idx="0">
                  <c:v>1.1145792060840938</c:v>
                </c:pt>
                <c:pt idx="1">
                  <c:v>1.1145792060840938</c:v>
                </c:pt>
              </c:numCache>
            </c:numRef>
          </c:xVal>
          <c:yVal>
            <c:numRef>
              <c:f>[1]Symbole!$W$80:$X$80</c:f>
              <c:numCache>
                <c:formatCode>General</c:formatCode>
                <c:ptCount val="2"/>
                <c:pt idx="0">
                  <c:v>3.5048694119167387</c:v>
                </c:pt>
                <c:pt idx="1">
                  <c:v>3.5048694119167387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4-D030-4DFB-8DF6-D3D2E7E17C0D}"/>
            </c:ext>
          </c:extLst>
        </c:ser>
        <c:ser>
          <c:idx val="127"/>
          <c:order val="181"/>
          <c:tx>
            <c:v>Rotzeigerw7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[1]Symbole!$S$81:$T$81</c:f>
              <c:numCache>
                <c:formatCode>General</c:formatCode>
                <c:ptCount val="2"/>
                <c:pt idx="0">
                  <c:v>5.4737185385805152</c:v>
                </c:pt>
                <c:pt idx="1">
                  <c:v>5.4737185385805152</c:v>
                </c:pt>
              </c:numCache>
            </c:numRef>
          </c:xVal>
          <c:yVal>
            <c:numRef>
              <c:f>[1]Symbole!$W$81:$X$81</c:f>
              <c:numCache>
                <c:formatCode>General</c:formatCode>
                <c:ptCount val="2"/>
                <c:pt idx="0">
                  <c:v>1.2213699119173755</c:v>
                </c:pt>
                <c:pt idx="1">
                  <c:v>1.2213699119173755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5-D030-4DFB-8DF6-D3D2E7E17C0D}"/>
            </c:ext>
          </c:extLst>
        </c:ser>
        <c:ser>
          <c:idx val="128"/>
          <c:order val="182"/>
          <c:tx>
            <c:v>Rotzeigerw8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[1]Symbole!$S$82:$T$82</c:f>
              <c:numCache>
                <c:formatCode>General</c:formatCode>
                <c:ptCount val="2"/>
                <c:pt idx="0">
                  <c:v>-1.1904166730518013</c:v>
                </c:pt>
                <c:pt idx="1">
                  <c:v>-1.1904166730518013</c:v>
                </c:pt>
              </c:numCache>
            </c:numRef>
          </c:xVal>
          <c:yVal>
            <c:numRef>
              <c:f>[1]Symbole!$W$82:$X$82</c:f>
              <c:numCache>
                <c:formatCode>General</c:formatCode>
                <c:ptCount val="2"/>
                <c:pt idx="0">
                  <c:v>6.8352422808441133</c:v>
                </c:pt>
                <c:pt idx="1">
                  <c:v>6.8352422808441133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6-D030-4DFB-8DF6-D3D2E7E17C0D}"/>
            </c:ext>
          </c:extLst>
        </c:ser>
        <c:ser>
          <c:idx val="129"/>
          <c:order val="183"/>
          <c:tx>
            <c:v>Rotzeigerw9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[1]Symbole!$S$83:$T$83</c:f>
              <c:numCache>
                <c:formatCode>General</c:formatCode>
                <c:ptCount val="2"/>
                <c:pt idx="0">
                  <c:v>0.22863875013772139</c:v>
                </c:pt>
                <c:pt idx="1">
                  <c:v>0.22863875013772139</c:v>
                </c:pt>
              </c:numCache>
            </c:numRef>
          </c:xVal>
          <c:yVal>
            <c:numRef>
              <c:f>[1]Symbole!$W$83:$X$83</c:f>
              <c:numCache>
                <c:formatCode>General</c:formatCode>
                <c:ptCount val="2"/>
                <c:pt idx="0">
                  <c:v>6.8536440976260593</c:v>
                </c:pt>
                <c:pt idx="1">
                  <c:v>6.8536440976260593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7-D030-4DFB-8DF6-D3D2E7E17C0D}"/>
            </c:ext>
          </c:extLst>
        </c:ser>
        <c:ser>
          <c:idx val="130"/>
          <c:order val="184"/>
          <c:tx>
            <c:v>Rotzeigerw10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[1]Symbole!$S$84:$T$84</c:f>
              <c:numCache>
                <c:formatCode>General</c:formatCode>
                <c:ptCount val="2"/>
                <c:pt idx="0">
                  <c:v>9.6976647362872619</c:v>
                </c:pt>
                <c:pt idx="1">
                  <c:v>9.6976647362872619</c:v>
                </c:pt>
              </c:numCache>
            </c:numRef>
          </c:xVal>
          <c:yVal>
            <c:numRef>
              <c:f>[1]Symbole!$W$84:$X$84</c:f>
              <c:numCache>
                <c:formatCode>General</c:formatCode>
                <c:ptCount val="2"/>
                <c:pt idx="0">
                  <c:v>1.8002648181745233</c:v>
                </c:pt>
                <c:pt idx="1">
                  <c:v>1.8002648181745233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8-D030-4DFB-8DF6-D3D2E7E17C0D}"/>
            </c:ext>
          </c:extLst>
        </c:ser>
        <c:ser>
          <c:idx val="131"/>
          <c:order val="185"/>
          <c:tx>
            <c:v>Rotzeigerw11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[1]Symbole!$S$85:$T$85</c:f>
              <c:numCache>
                <c:formatCode>General</c:formatCode>
                <c:ptCount val="2"/>
                <c:pt idx="0">
                  <c:v>10.32091097739908</c:v>
                </c:pt>
                <c:pt idx="1">
                  <c:v>10.32091097739908</c:v>
                </c:pt>
              </c:numCache>
            </c:numRef>
          </c:xVal>
          <c:yVal>
            <c:numRef>
              <c:f>[1]Symbole!$W$85:$X$85</c:f>
              <c:numCache>
                <c:formatCode>General</c:formatCode>
                <c:ptCount val="2"/>
                <c:pt idx="0">
                  <c:v>0.66877734229812313</c:v>
                </c:pt>
                <c:pt idx="1">
                  <c:v>0.66877734229812313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9-D030-4DFB-8DF6-D3D2E7E17C0D}"/>
            </c:ext>
          </c:extLst>
        </c:ser>
        <c:ser>
          <c:idx val="132"/>
          <c:order val="186"/>
          <c:tx>
            <c:v>Rotzeigerw12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[1]Symbole!$S$86:$T$86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[1]Symbole!$W$86:$X$86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A-D030-4DFB-8DF6-D3D2E7E17C0D}"/>
            </c:ext>
          </c:extLst>
        </c:ser>
        <c:ser>
          <c:idx val="133"/>
          <c:order val="187"/>
          <c:tx>
            <c:v>Rotzeigerw13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[1]Symbole!$S$87:$T$87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[1]Symbole!$W$87:$X$87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B-D030-4DFB-8DF6-D3D2E7E17C0D}"/>
            </c:ext>
          </c:extLst>
        </c:ser>
        <c:ser>
          <c:idx val="134"/>
          <c:order val="188"/>
          <c:tx>
            <c:v>Rotzeigerw14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[1]Symbole!$S$88:$T$88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[1]Symbole!$W$88:$X$88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C-D030-4DFB-8DF6-D3D2E7E17C0D}"/>
            </c:ext>
          </c:extLst>
        </c:ser>
        <c:ser>
          <c:idx val="135"/>
          <c:order val="189"/>
          <c:tx>
            <c:v>Rotzeigerw15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[1]Symbole!$S$89:$T$89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[1]Symbole!$W$89:$X$89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D-D030-4DFB-8DF6-D3D2E7E17C0D}"/>
            </c:ext>
          </c:extLst>
        </c:ser>
        <c:ser>
          <c:idx val="136"/>
          <c:order val="190"/>
          <c:tx>
            <c:v>Rotzeigerw16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[1]Symbole!$S$90:$T$90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[1]Symbole!$W$90:$X$90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E-D030-4DFB-8DF6-D3D2E7E17C0D}"/>
            </c:ext>
          </c:extLst>
        </c:ser>
        <c:ser>
          <c:idx val="137"/>
          <c:order val="191"/>
          <c:tx>
            <c:v>Rotzeigerw17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[1]Symbole!$S$91:$T$91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[1]Symbole!$W$91:$X$91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F-D030-4DFB-8DF6-D3D2E7E17C0D}"/>
            </c:ext>
          </c:extLst>
        </c:ser>
        <c:ser>
          <c:idx val="138"/>
          <c:order val="192"/>
          <c:tx>
            <c:v>Rotzeigerw18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[1]Symbole!$S$92:$T$92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[1]Symbole!$W$92:$X$92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0-D030-4DFB-8DF6-D3D2E7E17C0D}"/>
            </c:ext>
          </c:extLst>
        </c:ser>
        <c:ser>
          <c:idx val="139"/>
          <c:order val="193"/>
          <c:tx>
            <c:v>Rotzeigerw19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[1]Symbole!$S$93:$T$93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[1]Symbole!$W$93:$X$93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1-D030-4DFB-8DF6-D3D2E7E17C0D}"/>
            </c:ext>
          </c:extLst>
        </c:ser>
        <c:ser>
          <c:idx val="140"/>
          <c:order val="194"/>
          <c:tx>
            <c:v>Rotzeigerw20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[1]Symbole!$S$94:$T$94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[1]Symbole!$W$94:$X$94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2-D030-4DFB-8DF6-D3D2E7E17C0D}"/>
            </c:ext>
          </c:extLst>
        </c:ser>
        <c:ser>
          <c:idx val="141"/>
          <c:order val="195"/>
          <c:tx>
            <c:v>hor. Feder 1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[1]Symbole!$AF$123:$AR$123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[1]Symbole!$AS$123:$BE$123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3-D030-4DFB-8DF6-D3D2E7E17C0D}"/>
            </c:ext>
          </c:extLst>
        </c:ser>
        <c:ser>
          <c:idx val="142"/>
          <c:order val="196"/>
          <c:tx>
            <c:v>hor. Feder 2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[1]Symbole!$AF$124:$AR$124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[1]Symbole!$AS$124:$BE$124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4-D030-4DFB-8DF6-D3D2E7E17C0D}"/>
            </c:ext>
          </c:extLst>
        </c:ser>
        <c:ser>
          <c:idx val="143"/>
          <c:order val="197"/>
          <c:tx>
            <c:v>hor. Feder 3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[1]Symbole!$AF$125:$AR$125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[1]Symbole!$AS$125:$BE$125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5-D030-4DFB-8DF6-D3D2E7E17C0D}"/>
            </c:ext>
          </c:extLst>
        </c:ser>
        <c:ser>
          <c:idx val="144"/>
          <c:order val="198"/>
          <c:tx>
            <c:v>hor. Feder 4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[1]Symbole!$AF$126:$AR$126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[1]Symbole!$AS$126:$BE$126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6-D030-4DFB-8DF6-D3D2E7E17C0D}"/>
            </c:ext>
          </c:extLst>
        </c:ser>
        <c:ser>
          <c:idx val="145"/>
          <c:order val="199"/>
          <c:tx>
            <c:v>hor. Feder 5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[1]Symbole!$AF$127:$AR$127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[1]Symbole!$AS$127:$BE$127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7-D030-4DFB-8DF6-D3D2E7E17C0D}"/>
            </c:ext>
          </c:extLst>
        </c:ser>
        <c:ser>
          <c:idx val="146"/>
          <c:order val="200"/>
          <c:tx>
            <c:v>hor. Feder 6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[1]Symbole!$AF$128:$AR$128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[1]Symbole!$AS$128:$BE$128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8-D030-4DFB-8DF6-D3D2E7E17C0D}"/>
            </c:ext>
          </c:extLst>
        </c:ser>
        <c:ser>
          <c:idx val="147"/>
          <c:order val="201"/>
          <c:tx>
            <c:v>hor. Feder 7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[1]Symbole!$AF$129:$AR$129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[1]Symbole!$AS$129:$BE$129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9-D030-4DFB-8DF6-D3D2E7E17C0D}"/>
            </c:ext>
          </c:extLst>
        </c:ser>
        <c:ser>
          <c:idx val="148"/>
          <c:order val="202"/>
          <c:tx>
            <c:v>hor. Feder 8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[1]Symbole!$AF$130:$AR$130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[1]Symbole!$AS$130:$BE$130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A-D030-4DFB-8DF6-D3D2E7E17C0D}"/>
            </c:ext>
          </c:extLst>
        </c:ser>
        <c:ser>
          <c:idx val="149"/>
          <c:order val="203"/>
          <c:tx>
            <c:v>hor. Feder 9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[1]Symbole!$AF$131:$AR$131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[1]Symbole!$AS$131:$BE$131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B-D030-4DFB-8DF6-D3D2E7E17C0D}"/>
            </c:ext>
          </c:extLst>
        </c:ser>
        <c:ser>
          <c:idx val="150"/>
          <c:order val="204"/>
          <c:tx>
            <c:v>hor. Feder 10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[1]Symbole!$AF$132:$AR$132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[1]Symbole!$AS$132:$BE$132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C-D030-4DFB-8DF6-D3D2E7E17C0D}"/>
            </c:ext>
          </c:extLst>
        </c:ser>
        <c:ser>
          <c:idx val="151"/>
          <c:order val="205"/>
          <c:tx>
            <c:v>hor. Feder 11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[1]Symbole!$AF$133:$AR$133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[1]Symbole!$AS$133:$BE$133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D-D030-4DFB-8DF6-D3D2E7E17C0D}"/>
            </c:ext>
          </c:extLst>
        </c:ser>
        <c:ser>
          <c:idx val="152"/>
          <c:order val="206"/>
          <c:tx>
            <c:v>hor. Feder 12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[1]Symbole!$AF$134:$AR$134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[1]Symbole!$AS$134:$BE$134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E-D030-4DFB-8DF6-D3D2E7E17C0D}"/>
            </c:ext>
          </c:extLst>
        </c:ser>
        <c:ser>
          <c:idx val="153"/>
          <c:order val="207"/>
          <c:tx>
            <c:v>hor. Feder 13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[1]Symbole!$AF$135:$AR$135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[1]Symbole!$AS$135:$BE$135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F-D030-4DFB-8DF6-D3D2E7E17C0D}"/>
            </c:ext>
          </c:extLst>
        </c:ser>
        <c:ser>
          <c:idx val="154"/>
          <c:order val="208"/>
          <c:tx>
            <c:v>hor. Feder 14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[1]Symbole!$AF$136:$AR$136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[1]Symbole!$AS$136:$BE$136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0-D030-4DFB-8DF6-D3D2E7E17C0D}"/>
            </c:ext>
          </c:extLst>
        </c:ser>
        <c:ser>
          <c:idx val="155"/>
          <c:order val="209"/>
          <c:tx>
            <c:v>hor. Feder 15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[1]Symbole!$AF$137:$AR$137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[1]Symbole!$AS$137:$BE$137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1-D030-4DFB-8DF6-D3D2E7E17C0D}"/>
            </c:ext>
          </c:extLst>
        </c:ser>
        <c:ser>
          <c:idx val="156"/>
          <c:order val="210"/>
          <c:tx>
            <c:v>hor. Feder 16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[1]Symbole!$AF$138:$AR$138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[1]Symbole!$AS$138:$BE$138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2-D030-4DFB-8DF6-D3D2E7E17C0D}"/>
            </c:ext>
          </c:extLst>
        </c:ser>
        <c:ser>
          <c:idx val="157"/>
          <c:order val="211"/>
          <c:tx>
            <c:v>hor. Feder 17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[1]Symbole!$AF$139:$AR$139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[1]Symbole!$AS$139:$BE$139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3-D030-4DFB-8DF6-D3D2E7E17C0D}"/>
            </c:ext>
          </c:extLst>
        </c:ser>
        <c:ser>
          <c:idx val="158"/>
          <c:order val="212"/>
          <c:tx>
            <c:v>hor. Feder 18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[1]Symbole!$AF$140:$AR$140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[1]Symbole!$AS$140:$BE$140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4-D030-4DFB-8DF6-D3D2E7E17C0D}"/>
            </c:ext>
          </c:extLst>
        </c:ser>
        <c:ser>
          <c:idx val="159"/>
          <c:order val="213"/>
          <c:tx>
            <c:v>hor. Feder 19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[1]Symbole!$AF$141:$AR$141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[1]Symbole!$AS$141:$BE$141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5-D030-4DFB-8DF6-D3D2E7E17C0D}"/>
            </c:ext>
          </c:extLst>
        </c:ser>
        <c:ser>
          <c:idx val="160"/>
          <c:order val="214"/>
          <c:tx>
            <c:v>hor. Feder 20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[1]Symbole!$AF$142:$AR$142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[1]Symbole!$AS$142:$BE$142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6-D030-4DFB-8DF6-D3D2E7E17C0D}"/>
            </c:ext>
          </c:extLst>
        </c:ser>
        <c:ser>
          <c:idx val="161"/>
          <c:order val="215"/>
          <c:tx>
            <c:v>ver. Feder 1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[1]Symbole!$AF$99:$AR$99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[1]Symbole!$AS$99:$BE$99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7-D030-4DFB-8DF6-D3D2E7E17C0D}"/>
            </c:ext>
          </c:extLst>
        </c:ser>
        <c:ser>
          <c:idx val="162"/>
          <c:order val="216"/>
          <c:tx>
            <c:v>ver. Feder 2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[1]Symbole!$AF$100:$AR$100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[1]Symbole!$AS$100:$BE$100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8-D030-4DFB-8DF6-D3D2E7E17C0D}"/>
            </c:ext>
          </c:extLst>
        </c:ser>
        <c:ser>
          <c:idx val="163"/>
          <c:order val="217"/>
          <c:tx>
            <c:v>ver. Feder 3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[1]Symbole!$AF$101:$AR$101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[1]Symbole!$AS$101:$BE$101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9-D030-4DFB-8DF6-D3D2E7E17C0D}"/>
            </c:ext>
          </c:extLst>
        </c:ser>
        <c:ser>
          <c:idx val="164"/>
          <c:order val="218"/>
          <c:tx>
            <c:v>ver. Feder 4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[1]Symbole!$AF$102:$AR$102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[1]Symbole!$AS$102:$BE$102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A-D030-4DFB-8DF6-D3D2E7E17C0D}"/>
            </c:ext>
          </c:extLst>
        </c:ser>
        <c:ser>
          <c:idx val="165"/>
          <c:order val="219"/>
          <c:tx>
            <c:v>ver. Feder 5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[1]Symbole!$AF$103:$AR$103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[1]Symbole!$AS$103:$BE$103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B-D030-4DFB-8DF6-D3D2E7E17C0D}"/>
            </c:ext>
          </c:extLst>
        </c:ser>
        <c:ser>
          <c:idx val="166"/>
          <c:order val="220"/>
          <c:tx>
            <c:v>ver. Feder 6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[1]Symbole!$AF$104:$AR$104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[1]Symbole!$AS$104:$BE$104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C-D030-4DFB-8DF6-D3D2E7E17C0D}"/>
            </c:ext>
          </c:extLst>
        </c:ser>
        <c:ser>
          <c:idx val="167"/>
          <c:order val="221"/>
          <c:tx>
            <c:v>ver. Feder 7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[1]Symbole!$AF$105:$AR$105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[1]Symbole!$AS$105:$BE$105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D-D030-4DFB-8DF6-D3D2E7E17C0D}"/>
            </c:ext>
          </c:extLst>
        </c:ser>
        <c:ser>
          <c:idx val="168"/>
          <c:order val="222"/>
          <c:tx>
            <c:v>ver. Feder 8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[1]Symbole!$AF$106:$AR$106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[1]Symbole!$AS$106:$BE$106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E-D030-4DFB-8DF6-D3D2E7E17C0D}"/>
            </c:ext>
          </c:extLst>
        </c:ser>
        <c:ser>
          <c:idx val="169"/>
          <c:order val="223"/>
          <c:tx>
            <c:v>ver. Feder 9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[1]Symbole!$AF$107:$AR$107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[1]Symbole!$AS$107:$BE$107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F-D030-4DFB-8DF6-D3D2E7E17C0D}"/>
            </c:ext>
          </c:extLst>
        </c:ser>
        <c:ser>
          <c:idx val="170"/>
          <c:order val="224"/>
          <c:tx>
            <c:v>ver. Feder 10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[1]Symbole!$AF$108:$AR$108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[1]Symbole!$AS$108:$BE$108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0-D030-4DFB-8DF6-D3D2E7E17C0D}"/>
            </c:ext>
          </c:extLst>
        </c:ser>
        <c:ser>
          <c:idx val="171"/>
          <c:order val="225"/>
          <c:tx>
            <c:v>ver. Feder 11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[1]Symbole!$AF$109:$AR$109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[1]Symbole!$AS$109:$BE$109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1-D030-4DFB-8DF6-D3D2E7E17C0D}"/>
            </c:ext>
          </c:extLst>
        </c:ser>
        <c:ser>
          <c:idx val="172"/>
          <c:order val="226"/>
          <c:tx>
            <c:v>ver. Feder 12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[1]Symbole!$AF$110:$AR$110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[1]Symbole!$AS$110:$BE$110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2-D030-4DFB-8DF6-D3D2E7E17C0D}"/>
            </c:ext>
          </c:extLst>
        </c:ser>
        <c:ser>
          <c:idx val="173"/>
          <c:order val="227"/>
          <c:tx>
            <c:v>ver. Feder 13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[1]Symbole!$AF$111:$AR$111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[1]Symbole!$AS$111:$BE$111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3-D030-4DFB-8DF6-D3D2E7E17C0D}"/>
            </c:ext>
          </c:extLst>
        </c:ser>
        <c:ser>
          <c:idx val="174"/>
          <c:order val="228"/>
          <c:tx>
            <c:v>ver. Feder 14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[1]Symbole!$AF$112:$AR$112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[1]Symbole!$AS$112:$BE$112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4-D030-4DFB-8DF6-D3D2E7E17C0D}"/>
            </c:ext>
          </c:extLst>
        </c:ser>
        <c:ser>
          <c:idx val="175"/>
          <c:order val="229"/>
          <c:tx>
            <c:v>ver. Feder 15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[1]Symbole!$AF$113:$AR$113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[1]Symbole!$AS$113:$BE$113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5-D030-4DFB-8DF6-D3D2E7E17C0D}"/>
            </c:ext>
          </c:extLst>
        </c:ser>
        <c:ser>
          <c:idx val="176"/>
          <c:order val="230"/>
          <c:tx>
            <c:v>ver. Feder 16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[1]Symbole!$AF$114:$AR$114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[1]Symbole!$AS$114:$BE$114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6-D030-4DFB-8DF6-D3D2E7E17C0D}"/>
            </c:ext>
          </c:extLst>
        </c:ser>
        <c:ser>
          <c:idx val="177"/>
          <c:order val="231"/>
          <c:tx>
            <c:v>ver. Feder 17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[1]Symbole!$AF$115:$AR$115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[1]Symbole!$AS$115:$BE$115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7-D030-4DFB-8DF6-D3D2E7E17C0D}"/>
            </c:ext>
          </c:extLst>
        </c:ser>
        <c:ser>
          <c:idx val="178"/>
          <c:order val="232"/>
          <c:tx>
            <c:v>ver. Feder 18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[1]Symbole!$AF$116:$AR$116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[1]Symbole!$AS$116:$BE$116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8-D030-4DFB-8DF6-D3D2E7E17C0D}"/>
            </c:ext>
          </c:extLst>
        </c:ser>
        <c:ser>
          <c:idx val="179"/>
          <c:order val="233"/>
          <c:tx>
            <c:v>ver. Feder 19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[1]Symbole!$AF$117:$AR$117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[1]Symbole!$AS$117:$BE$117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9-D030-4DFB-8DF6-D3D2E7E17C0D}"/>
            </c:ext>
          </c:extLst>
        </c:ser>
        <c:ser>
          <c:idx val="180"/>
          <c:order val="234"/>
          <c:tx>
            <c:v>ver. Feder 20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[1]Symbole!$AF$118:$AR$118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[1]Symbole!$AS$118:$BE$118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A-D030-4DFB-8DF6-D3D2E7E17C0D}"/>
            </c:ext>
          </c:extLst>
        </c:ser>
        <c:ser>
          <c:idx val="181"/>
          <c:order val="235"/>
          <c:tx>
            <c:v>Drehfeder 1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[1]Symbole!$AL$147:$BQ$147</c:f>
              <c:numCache>
                <c:formatCode>General</c:formatCode>
                <c:ptCount val="32"/>
                <c:pt idx="0">
                  <c:v>-4</c:v>
                </c:pt>
                <c:pt idx="1">
                  <c:v>-4</c:v>
                </c:pt>
                <c:pt idx="2">
                  <c:v>-4</c:v>
                </c:pt>
                <c:pt idx="3">
                  <c:v>-4</c:v>
                </c:pt>
                <c:pt idx="4">
                  <c:v>-4</c:v>
                </c:pt>
                <c:pt idx="5">
                  <c:v>-4</c:v>
                </c:pt>
                <c:pt idx="6">
                  <c:v>-4</c:v>
                </c:pt>
                <c:pt idx="7">
                  <c:v>-4</c:v>
                </c:pt>
                <c:pt idx="8">
                  <c:v>-4</c:v>
                </c:pt>
                <c:pt idx="9">
                  <c:v>-4</c:v>
                </c:pt>
                <c:pt idx="10">
                  <c:v>-4</c:v>
                </c:pt>
                <c:pt idx="11">
                  <c:v>-4</c:v>
                </c:pt>
                <c:pt idx="12">
                  <c:v>-4</c:v>
                </c:pt>
                <c:pt idx="13">
                  <c:v>-4</c:v>
                </c:pt>
                <c:pt idx="14">
                  <c:v>-4</c:v>
                </c:pt>
                <c:pt idx="15">
                  <c:v>-4</c:v>
                </c:pt>
                <c:pt idx="16">
                  <c:v>-4</c:v>
                </c:pt>
                <c:pt idx="17">
                  <c:v>-4</c:v>
                </c:pt>
                <c:pt idx="18">
                  <c:v>-4</c:v>
                </c:pt>
                <c:pt idx="19">
                  <c:v>-4</c:v>
                </c:pt>
                <c:pt idx="20">
                  <c:v>-4</c:v>
                </c:pt>
                <c:pt idx="21">
                  <c:v>-4</c:v>
                </c:pt>
                <c:pt idx="22">
                  <c:v>-4</c:v>
                </c:pt>
                <c:pt idx="23">
                  <c:v>-4</c:v>
                </c:pt>
                <c:pt idx="24">
                  <c:v>-4</c:v>
                </c:pt>
                <c:pt idx="25">
                  <c:v>-4</c:v>
                </c:pt>
                <c:pt idx="26">
                  <c:v>-4</c:v>
                </c:pt>
                <c:pt idx="27">
                  <c:v>-4</c:v>
                </c:pt>
                <c:pt idx="28">
                  <c:v>-4</c:v>
                </c:pt>
                <c:pt idx="29">
                  <c:v>-4</c:v>
                </c:pt>
                <c:pt idx="30">
                  <c:v>-4</c:v>
                </c:pt>
                <c:pt idx="31">
                  <c:v>-4</c:v>
                </c:pt>
              </c:numCache>
            </c:numRef>
          </c:xVal>
          <c:yVal>
            <c:numRef>
              <c:f>[1]Symbole!$AL$171:$BQ$171</c:f>
              <c:numCache>
                <c:formatCode>General</c:formatCode>
                <c:ptCount val="3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B-D030-4DFB-8DF6-D3D2E7E17C0D}"/>
            </c:ext>
          </c:extLst>
        </c:ser>
        <c:ser>
          <c:idx val="182"/>
          <c:order val="236"/>
          <c:tx>
            <c:v>Drehfeder 2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[1]Symbole!$AL$148:$BQ$148</c:f>
              <c:numCache>
                <c:formatCode>General</c:formatCode>
                <c:ptCount val="32"/>
                <c:pt idx="0">
                  <c:v>2.4298148077579897</c:v>
                </c:pt>
                <c:pt idx="1">
                  <c:v>2.4298148077579897</c:v>
                </c:pt>
                <c:pt idx="2">
                  <c:v>2.4298148077579897</c:v>
                </c:pt>
                <c:pt idx="3">
                  <c:v>2.4298148077579897</c:v>
                </c:pt>
                <c:pt idx="4">
                  <c:v>2.4298148077579897</c:v>
                </c:pt>
                <c:pt idx="5">
                  <c:v>2.4298148077579897</c:v>
                </c:pt>
                <c:pt idx="6">
                  <c:v>2.4298148077579897</c:v>
                </c:pt>
                <c:pt idx="7">
                  <c:v>2.4298148077579897</c:v>
                </c:pt>
                <c:pt idx="8">
                  <c:v>2.4298148077579897</c:v>
                </c:pt>
                <c:pt idx="9">
                  <c:v>2.4298148077579897</c:v>
                </c:pt>
                <c:pt idx="10">
                  <c:v>2.4298148077579897</c:v>
                </c:pt>
                <c:pt idx="11">
                  <c:v>2.4298148077579897</c:v>
                </c:pt>
                <c:pt idx="12">
                  <c:v>2.4298148077579897</c:v>
                </c:pt>
                <c:pt idx="13">
                  <c:v>2.4298148077579897</c:v>
                </c:pt>
                <c:pt idx="14">
                  <c:v>2.4298148077579897</c:v>
                </c:pt>
                <c:pt idx="15">
                  <c:v>2.4298148077579897</c:v>
                </c:pt>
                <c:pt idx="16">
                  <c:v>2.4298148077579897</c:v>
                </c:pt>
                <c:pt idx="17">
                  <c:v>2.4298148077579897</c:v>
                </c:pt>
                <c:pt idx="18">
                  <c:v>2.4298148077579897</c:v>
                </c:pt>
                <c:pt idx="19">
                  <c:v>2.4298148077579897</c:v>
                </c:pt>
                <c:pt idx="20">
                  <c:v>2.4298148077579897</c:v>
                </c:pt>
                <c:pt idx="21">
                  <c:v>2.4298148077579897</c:v>
                </c:pt>
                <c:pt idx="22">
                  <c:v>2.4298148077579897</c:v>
                </c:pt>
                <c:pt idx="23">
                  <c:v>2.4298148077579897</c:v>
                </c:pt>
                <c:pt idx="24">
                  <c:v>2.4298148077579897</c:v>
                </c:pt>
                <c:pt idx="25">
                  <c:v>2.4298148077579897</c:v>
                </c:pt>
                <c:pt idx="26">
                  <c:v>2.4298148077579897</c:v>
                </c:pt>
                <c:pt idx="27">
                  <c:v>2.4298148077579897</c:v>
                </c:pt>
                <c:pt idx="28">
                  <c:v>2.4298148077579897</c:v>
                </c:pt>
                <c:pt idx="29">
                  <c:v>2.4298148077579897</c:v>
                </c:pt>
                <c:pt idx="30">
                  <c:v>2.4298148077579897</c:v>
                </c:pt>
                <c:pt idx="31">
                  <c:v>2.4298148077579897</c:v>
                </c:pt>
              </c:numCache>
            </c:numRef>
          </c:xVal>
          <c:yVal>
            <c:numRef>
              <c:f>[1]Symbole!$AL$172:$BQ$172</c:f>
              <c:numCache>
                <c:formatCode>General</c:formatCode>
                <c:ptCount val="32"/>
                <c:pt idx="0">
                  <c:v>1.1588914790180553</c:v>
                </c:pt>
                <c:pt idx="1">
                  <c:v>1.1588914790180553</c:v>
                </c:pt>
                <c:pt idx="2">
                  <c:v>1.1588914790180553</c:v>
                </c:pt>
                <c:pt idx="3">
                  <c:v>1.1588914790180553</c:v>
                </c:pt>
                <c:pt idx="4">
                  <c:v>1.1588914790180553</c:v>
                </c:pt>
                <c:pt idx="5">
                  <c:v>1.1588914790180553</c:v>
                </c:pt>
                <c:pt idx="6">
                  <c:v>1.1588914790180553</c:v>
                </c:pt>
                <c:pt idx="7">
                  <c:v>1.1588914790180553</c:v>
                </c:pt>
                <c:pt idx="8">
                  <c:v>1.1588914790180553</c:v>
                </c:pt>
                <c:pt idx="9">
                  <c:v>1.1588914790180553</c:v>
                </c:pt>
                <c:pt idx="10">
                  <c:v>1.1588914790180553</c:v>
                </c:pt>
                <c:pt idx="11">
                  <c:v>1.1588914790180553</c:v>
                </c:pt>
                <c:pt idx="12">
                  <c:v>1.1588914790180553</c:v>
                </c:pt>
                <c:pt idx="13">
                  <c:v>1.1588914790180553</c:v>
                </c:pt>
                <c:pt idx="14">
                  <c:v>1.1588914790180553</c:v>
                </c:pt>
                <c:pt idx="15">
                  <c:v>1.1588914790180553</c:v>
                </c:pt>
                <c:pt idx="16">
                  <c:v>1.1588914790180553</c:v>
                </c:pt>
                <c:pt idx="17">
                  <c:v>1.1588914790180553</c:v>
                </c:pt>
                <c:pt idx="18">
                  <c:v>1.1588914790180553</c:v>
                </c:pt>
                <c:pt idx="19">
                  <c:v>1.1588914790180553</c:v>
                </c:pt>
                <c:pt idx="20">
                  <c:v>1.1588914790180553</c:v>
                </c:pt>
                <c:pt idx="21">
                  <c:v>1.1588914790180553</c:v>
                </c:pt>
                <c:pt idx="22">
                  <c:v>1.1588914790180553</c:v>
                </c:pt>
                <c:pt idx="23">
                  <c:v>1.1588914790180553</c:v>
                </c:pt>
                <c:pt idx="24">
                  <c:v>1.1588914790180553</c:v>
                </c:pt>
                <c:pt idx="25">
                  <c:v>1.1588914790180553</c:v>
                </c:pt>
                <c:pt idx="26">
                  <c:v>1.1588914790180553</c:v>
                </c:pt>
                <c:pt idx="27">
                  <c:v>1.1588914790180553</c:v>
                </c:pt>
                <c:pt idx="28">
                  <c:v>1.1588914790180553</c:v>
                </c:pt>
                <c:pt idx="29">
                  <c:v>1.1588914790180553</c:v>
                </c:pt>
                <c:pt idx="30">
                  <c:v>1.1588914790180553</c:v>
                </c:pt>
                <c:pt idx="31">
                  <c:v>1.1588914790180553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C-D030-4DFB-8DF6-D3D2E7E17C0D}"/>
            </c:ext>
          </c:extLst>
        </c:ser>
        <c:ser>
          <c:idx val="183"/>
          <c:order val="237"/>
          <c:tx>
            <c:v>Drehfeder 3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[1]Symbole!$AL$149:$BQ$149</c:f>
              <c:numCache>
                <c:formatCode>General</c:formatCode>
                <c:ptCount val="32"/>
                <c:pt idx="0">
                  <c:v>15.143049857264996</c:v>
                </c:pt>
                <c:pt idx="1">
                  <c:v>15.143049857264996</c:v>
                </c:pt>
                <c:pt idx="2">
                  <c:v>15.143049857264996</c:v>
                </c:pt>
                <c:pt idx="3">
                  <c:v>15.143049857264996</c:v>
                </c:pt>
                <c:pt idx="4">
                  <c:v>15.143049857264996</c:v>
                </c:pt>
                <c:pt idx="5">
                  <c:v>15.143049857264996</c:v>
                </c:pt>
                <c:pt idx="6">
                  <c:v>15.143049857264996</c:v>
                </c:pt>
                <c:pt idx="7">
                  <c:v>15.143049857264996</c:v>
                </c:pt>
                <c:pt idx="8">
                  <c:v>15.143049857264996</c:v>
                </c:pt>
                <c:pt idx="9">
                  <c:v>15.143049857264996</c:v>
                </c:pt>
                <c:pt idx="10">
                  <c:v>15.143049857264996</c:v>
                </c:pt>
                <c:pt idx="11">
                  <c:v>15.143049857264996</c:v>
                </c:pt>
                <c:pt idx="12">
                  <c:v>15.143049857264996</c:v>
                </c:pt>
                <c:pt idx="13">
                  <c:v>15.143049857264996</c:v>
                </c:pt>
                <c:pt idx="14">
                  <c:v>15.143049857264996</c:v>
                </c:pt>
                <c:pt idx="15">
                  <c:v>15.143049857264996</c:v>
                </c:pt>
                <c:pt idx="16">
                  <c:v>15.143049857264996</c:v>
                </c:pt>
                <c:pt idx="17">
                  <c:v>15.143049857264996</c:v>
                </c:pt>
                <c:pt idx="18">
                  <c:v>15.143049857264996</c:v>
                </c:pt>
                <c:pt idx="19">
                  <c:v>15.143049857264996</c:v>
                </c:pt>
                <c:pt idx="20">
                  <c:v>15.143049857264996</c:v>
                </c:pt>
                <c:pt idx="21">
                  <c:v>15.143049857264996</c:v>
                </c:pt>
                <c:pt idx="22">
                  <c:v>15.143049857264996</c:v>
                </c:pt>
                <c:pt idx="23">
                  <c:v>15.143049857264996</c:v>
                </c:pt>
                <c:pt idx="24">
                  <c:v>15.143049857264996</c:v>
                </c:pt>
                <c:pt idx="25">
                  <c:v>15.143049857264996</c:v>
                </c:pt>
                <c:pt idx="26">
                  <c:v>15.143049857264996</c:v>
                </c:pt>
                <c:pt idx="27">
                  <c:v>15.143049857264996</c:v>
                </c:pt>
                <c:pt idx="28">
                  <c:v>15.143049857264996</c:v>
                </c:pt>
                <c:pt idx="29">
                  <c:v>15.143049857264996</c:v>
                </c:pt>
                <c:pt idx="30">
                  <c:v>15.143049857264996</c:v>
                </c:pt>
                <c:pt idx="31">
                  <c:v>15.143049857264996</c:v>
                </c:pt>
              </c:numCache>
            </c:numRef>
          </c:xVal>
          <c:yVal>
            <c:numRef>
              <c:f>[1]Symbole!$AL$173:$BQ$173</c:f>
              <c:numCache>
                <c:formatCode>General</c:formatCode>
                <c:ptCount val="32"/>
                <c:pt idx="0">
                  <c:v>-0.8430770663838687</c:v>
                </c:pt>
                <c:pt idx="1">
                  <c:v>-0.8430770663838687</c:v>
                </c:pt>
                <c:pt idx="2">
                  <c:v>-0.8430770663838687</c:v>
                </c:pt>
                <c:pt idx="3">
                  <c:v>-0.8430770663838687</c:v>
                </c:pt>
                <c:pt idx="4">
                  <c:v>-0.8430770663838687</c:v>
                </c:pt>
                <c:pt idx="5">
                  <c:v>-0.8430770663838687</c:v>
                </c:pt>
                <c:pt idx="6">
                  <c:v>-0.8430770663838687</c:v>
                </c:pt>
                <c:pt idx="7">
                  <c:v>-0.8430770663838687</c:v>
                </c:pt>
                <c:pt idx="8">
                  <c:v>-0.8430770663838687</c:v>
                </c:pt>
                <c:pt idx="9">
                  <c:v>-0.8430770663838687</c:v>
                </c:pt>
                <c:pt idx="10">
                  <c:v>-0.8430770663838687</c:v>
                </c:pt>
                <c:pt idx="11">
                  <c:v>-0.8430770663838687</c:v>
                </c:pt>
                <c:pt idx="12">
                  <c:v>-0.8430770663838687</c:v>
                </c:pt>
                <c:pt idx="13">
                  <c:v>-0.8430770663838687</c:v>
                </c:pt>
                <c:pt idx="14">
                  <c:v>-0.8430770663838687</c:v>
                </c:pt>
                <c:pt idx="15">
                  <c:v>-0.8430770663838687</c:v>
                </c:pt>
                <c:pt idx="16">
                  <c:v>-0.8430770663838687</c:v>
                </c:pt>
                <c:pt idx="17">
                  <c:v>-0.8430770663838687</c:v>
                </c:pt>
                <c:pt idx="18">
                  <c:v>-0.8430770663838687</c:v>
                </c:pt>
                <c:pt idx="19">
                  <c:v>-0.8430770663838687</c:v>
                </c:pt>
                <c:pt idx="20">
                  <c:v>-0.8430770663838687</c:v>
                </c:pt>
                <c:pt idx="21">
                  <c:v>-0.8430770663838687</c:v>
                </c:pt>
                <c:pt idx="22">
                  <c:v>-0.8430770663838687</c:v>
                </c:pt>
                <c:pt idx="23">
                  <c:v>-0.8430770663838687</c:v>
                </c:pt>
                <c:pt idx="24">
                  <c:v>-0.8430770663838687</c:v>
                </c:pt>
                <c:pt idx="25">
                  <c:v>-0.8430770663838687</c:v>
                </c:pt>
                <c:pt idx="26">
                  <c:v>-0.8430770663838687</c:v>
                </c:pt>
                <c:pt idx="27">
                  <c:v>-0.8430770663838687</c:v>
                </c:pt>
                <c:pt idx="28">
                  <c:v>-0.8430770663838687</c:v>
                </c:pt>
                <c:pt idx="29">
                  <c:v>-0.8430770663838687</c:v>
                </c:pt>
                <c:pt idx="30">
                  <c:v>-0.8430770663838687</c:v>
                </c:pt>
                <c:pt idx="31">
                  <c:v>-0.8430770663838687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D-D030-4DFB-8DF6-D3D2E7E17C0D}"/>
            </c:ext>
          </c:extLst>
        </c:ser>
        <c:ser>
          <c:idx val="184"/>
          <c:order val="238"/>
          <c:tx>
            <c:v>Drehfeder 4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[1]Symbole!$AL$150:$BQ$150</c:f>
              <c:numCache>
                <c:formatCode>General</c:formatCode>
                <c:ptCount val="32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13</c:v>
                </c:pt>
                <c:pt idx="15">
                  <c:v>13</c:v>
                </c:pt>
                <c:pt idx="16">
                  <c:v>13</c:v>
                </c:pt>
                <c:pt idx="17">
                  <c:v>13</c:v>
                </c:pt>
                <c:pt idx="18">
                  <c:v>13</c:v>
                </c:pt>
                <c:pt idx="19">
                  <c:v>13</c:v>
                </c:pt>
                <c:pt idx="20">
                  <c:v>13</c:v>
                </c:pt>
                <c:pt idx="21">
                  <c:v>13</c:v>
                </c:pt>
                <c:pt idx="22">
                  <c:v>13</c:v>
                </c:pt>
                <c:pt idx="23">
                  <c:v>13</c:v>
                </c:pt>
                <c:pt idx="24">
                  <c:v>13</c:v>
                </c:pt>
                <c:pt idx="25">
                  <c:v>13</c:v>
                </c:pt>
                <c:pt idx="26">
                  <c:v>13</c:v>
                </c:pt>
                <c:pt idx="27">
                  <c:v>13</c:v>
                </c:pt>
                <c:pt idx="28">
                  <c:v>13</c:v>
                </c:pt>
                <c:pt idx="29">
                  <c:v>13</c:v>
                </c:pt>
                <c:pt idx="30">
                  <c:v>13</c:v>
                </c:pt>
                <c:pt idx="31">
                  <c:v>13</c:v>
                </c:pt>
              </c:numCache>
            </c:numRef>
          </c:xVal>
          <c:yVal>
            <c:numRef>
              <c:f>[1]Symbole!$AL$174:$BQ$174</c:f>
              <c:numCache>
                <c:formatCode>General</c:formatCode>
                <c:ptCount val="3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E-D030-4DFB-8DF6-D3D2E7E17C0D}"/>
            </c:ext>
          </c:extLst>
        </c:ser>
        <c:ser>
          <c:idx val="185"/>
          <c:order val="239"/>
          <c:tx>
            <c:v>Drehfeder 5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[1]Symbole!$AL$151:$BQ$151</c:f>
              <c:numCache>
                <c:formatCode>General</c:formatCode>
                <c:ptCount val="32"/>
                <c:pt idx="0">
                  <c:v>3.8632776320719655</c:v>
                </c:pt>
                <c:pt idx="1">
                  <c:v>3.8632776320719655</c:v>
                </c:pt>
                <c:pt idx="2">
                  <c:v>3.8632776320719655</c:v>
                </c:pt>
                <c:pt idx="3">
                  <c:v>3.8632776320719655</c:v>
                </c:pt>
                <c:pt idx="4">
                  <c:v>3.8632776320719655</c:v>
                </c:pt>
                <c:pt idx="5">
                  <c:v>3.8632776320719655</c:v>
                </c:pt>
                <c:pt idx="6">
                  <c:v>3.8632776320719655</c:v>
                </c:pt>
                <c:pt idx="7">
                  <c:v>3.8632776320719655</c:v>
                </c:pt>
                <c:pt idx="8">
                  <c:v>3.8632776320719655</c:v>
                </c:pt>
                <c:pt idx="9">
                  <c:v>3.8632776320719655</c:v>
                </c:pt>
                <c:pt idx="10">
                  <c:v>3.8632776320719655</c:v>
                </c:pt>
                <c:pt idx="11">
                  <c:v>3.8632776320719655</c:v>
                </c:pt>
                <c:pt idx="12">
                  <c:v>3.8632776320719655</c:v>
                </c:pt>
                <c:pt idx="13">
                  <c:v>3.8632776320719655</c:v>
                </c:pt>
                <c:pt idx="14">
                  <c:v>3.8632776320719655</c:v>
                </c:pt>
                <c:pt idx="15">
                  <c:v>3.8632776320719655</c:v>
                </c:pt>
                <c:pt idx="16">
                  <c:v>3.8632776320719655</c:v>
                </c:pt>
                <c:pt idx="17">
                  <c:v>3.8632776320719655</c:v>
                </c:pt>
                <c:pt idx="18">
                  <c:v>3.8632776320719655</c:v>
                </c:pt>
                <c:pt idx="19">
                  <c:v>3.8632776320719655</c:v>
                </c:pt>
                <c:pt idx="20">
                  <c:v>3.8632776320719655</c:v>
                </c:pt>
                <c:pt idx="21">
                  <c:v>3.8632776320719655</c:v>
                </c:pt>
                <c:pt idx="22">
                  <c:v>3.8632776320719655</c:v>
                </c:pt>
                <c:pt idx="23">
                  <c:v>3.8632776320719655</c:v>
                </c:pt>
                <c:pt idx="24">
                  <c:v>3.8632776320719655</c:v>
                </c:pt>
                <c:pt idx="25">
                  <c:v>3.8632776320719655</c:v>
                </c:pt>
                <c:pt idx="26">
                  <c:v>3.8632776320719655</c:v>
                </c:pt>
                <c:pt idx="27">
                  <c:v>3.8632776320719655</c:v>
                </c:pt>
                <c:pt idx="28">
                  <c:v>3.8632776320719655</c:v>
                </c:pt>
                <c:pt idx="29">
                  <c:v>3.8632776320719655</c:v>
                </c:pt>
                <c:pt idx="30">
                  <c:v>3.8632776320719655</c:v>
                </c:pt>
                <c:pt idx="31">
                  <c:v>3.8632776320719655</c:v>
                </c:pt>
              </c:numCache>
            </c:numRef>
          </c:xVal>
          <c:yVal>
            <c:numRef>
              <c:f>[1]Symbole!$AL$175:$BQ$175</c:f>
              <c:numCache>
                <c:formatCode>General</c:formatCode>
                <c:ptCount val="32"/>
                <c:pt idx="0">
                  <c:v>3.2184147379488834</c:v>
                </c:pt>
                <c:pt idx="1">
                  <c:v>3.2184147379488834</c:v>
                </c:pt>
                <c:pt idx="2">
                  <c:v>3.2184147379488834</c:v>
                </c:pt>
                <c:pt idx="3">
                  <c:v>3.2184147379488834</c:v>
                </c:pt>
                <c:pt idx="4">
                  <c:v>3.2184147379488834</c:v>
                </c:pt>
                <c:pt idx="5">
                  <c:v>3.2184147379488834</c:v>
                </c:pt>
                <c:pt idx="6">
                  <c:v>3.2184147379488834</c:v>
                </c:pt>
                <c:pt idx="7">
                  <c:v>3.2184147379488834</c:v>
                </c:pt>
                <c:pt idx="8">
                  <c:v>3.2184147379488834</c:v>
                </c:pt>
                <c:pt idx="9">
                  <c:v>3.2184147379488834</c:v>
                </c:pt>
                <c:pt idx="10">
                  <c:v>3.2184147379488834</c:v>
                </c:pt>
                <c:pt idx="11">
                  <c:v>3.2184147379488834</c:v>
                </c:pt>
                <c:pt idx="12">
                  <c:v>3.2184147379488834</c:v>
                </c:pt>
                <c:pt idx="13">
                  <c:v>3.2184147379488834</c:v>
                </c:pt>
                <c:pt idx="14">
                  <c:v>3.2184147379488834</c:v>
                </c:pt>
                <c:pt idx="15">
                  <c:v>3.2184147379488834</c:v>
                </c:pt>
                <c:pt idx="16">
                  <c:v>3.2184147379488834</c:v>
                </c:pt>
                <c:pt idx="17">
                  <c:v>3.2184147379488834</c:v>
                </c:pt>
                <c:pt idx="18">
                  <c:v>3.2184147379488834</c:v>
                </c:pt>
                <c:pt idx="19">
                  <c:v>3.2184147379488834</c:v>
                </c:pt>
                <c:pt idx="20">
                  <c:v>3.2184147379488834</c:v>
                </c:pt>
                <c:pt idx="21">
                  <c:v>3.2184147379488834</c:v>
                </c:pt>
                <c:pt idx="22">
                  <c:v>3.2184147379488834</c:v>
                </c:pt>
                <c:pt idx="23">
                  <c:v>3.2184147379488834</c:v>
                </c:pt>
                <c:pt idx="24">
                  <c:v>3.2184147379488834</c:v>
                </c:pt>
                <c:pt idx="25">
                  <c:v>3.2184147379488834</c:v>
                </c:pt>
                <c:pt idx="26">
                  <c:v>3.2184147379488834</c:v>
                </c:pt>
                <c:pt idx="27">
                  <c:v>3.2184147379488834</c:v>
                </c:pt>
                <c:pt idx="28">
                  <c:v>3.2184147379488834</c:v>
                </c:pt>
                <c:pt idx="29">
                  <c:v>3.2184147379488834</c:v>
                </c:pt>
                <c:pt idx="30">
                  <c:v>3.2184147379488834</c:v>
                </c:pt>
                <c:pt idx="31">
                  <c:v>3.2184147379488834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F-D030-4DFB-8DF6-D3D2E7E17C0D}"/>
            </c:ext>
          </c:extLst>
        </c:ser>
        <c:ser>
          <c:idx val="186"/>
          <c:order val="240"/>
          <c:tx>
            <c:v>Drehfeder 6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[1]Symbole!$AL$152:$BQ$152</c:f>
              <c:numCache>
                <c:formatCode>General</c:formatCode>
                <c:ptCount val="32"/>
                <c:pt idx="0">
                  <c:v>1.1145792060840938</c:v>
                </c:pt>
                <c:pt idx="1">
                  <c:v>1.1145792060840938</c:v>
                </c:pt>
                <c:pt idx="2">
                  <c:v>1.1145792060840938</c:v>
                </c:pt>
                <c:pt idx="3">
                  <c:v>1.1145792060840938</c:v>
                </c:pt>
                <c:pt idx="4">
                  <c:v>1.1145792060840938</c:v>
                </c:pt>
                <c:pt idx="5">
                  <c:v>1.1145792060840938</c:v>
                </c:pt>
                <c:pt idx="6">
                  <c:v>1.1145792060840938</c:v>
                </c:pt>
                <c:pt idx="7">
                  <c:v>1.1145792060840938</c:v>
                </c:pt>
                <c:pt idx="8">
                  <c:v>1.1145792060840938</c:v>
                </c:pt>
                <c:pt idx="9">
                  <c:v>1.1145792060840938</c:v>
                </c:pt>
                <c:pt idx="10">
                  <c:v>1.1145792060840938</c:v>
                </c:pt>
                <c:pt idx="11">
                  <c:v>1.1145792060840938</c:v>
                </c:pt>
                <c:pt idx="12">
                  <c:v>1.1145792060840938</c:v>
                </c:pt>
                <c:pt idx="13">
                  <c:v>1.1145792060840938</c:v>
                </c:pt>
                <c:pt idx="14">
                  <c:v>1.1145792060840938</c:v>
                </c:pt>
                <c:pt idx="15">
                  <c:v>1.1145792060840938</c:v>
                </c:pt>
                <c:pt idx="16">
                  <c:v>1.1145792060840938</c:v>
                </c:pt>
                <c:pt idx="17">
                  <c:v>1.1145792060840938</c:v>
                </c:pt>
                <c:pt idx="18">
                  <c:v>1.1145792060840938</c:v>
                </c:pt>
                <c:pt idx="19">
                  <c:v>1.1145792060840938</c:v>
                </c:pt>
                <c:pt idx="20">
                  <c:v>1.1145792060840938</c:v>
                </c:pt>
                <c:pt idx="21">
                  <c:v>1.1145792060840938</c:v>
                </c:pt>
                <c:pt idx="22">
                  <c:v>1.1145792060840938</c:v>
                </c:pt>
                <c:pt idx="23">
                  <c:v>1.1145792060840938</c:v>
                </c:pt>
                <c:pt idx="24">
                  <c:v>1.1145792060840938</c:v>
                </c:pt>
                <c:pt idx="25">
                  <c:v>1.1145792060840938</c:v>
                </c:pt>
                <c:pt idx="26">
                  <c:v>1.1145792060840938</c:v>
                </c:pt>
                <c:pt idx="27">
                  <c:v>1.1145792060840938</c:v>
                </c:pt>
                <c:pt idx="28">
                  <c:v>1.1145792060840938</c:v>
                </c:pt>
                <c:pt idx="29">
                  <c:v>1.1145792060840938</c:v>
                </c:pt>
                <c:pt idx="30">
                  <c:v>1.1145792060840938</c:v>
                </c:pt>
                <c:pt idx="31">
                  <c:v>1.1145792060840938</c:v>
                </c:pt>
              </c:numCache>
            </c:numRef>
          </c:xVal>
          <c:yVal>
            <c:numRef>
              <c:f>[1]Symbole!$AL$176:$BQ$176</c:f>
              <c:numCache>
                <c:formatCode>General</c:formatCode>
                <c:ptCount val="32"/>
                <c:pt idx="0">
                  <c:v>3.5048694119167387</c:v>
                </c:pt>
                <c:pt idx="1">
                  <c:v>3.5048694119167387</c:v>
                </c:pt>
                <c:pt idx="2">
                  <c:v>3.5048694119167387</c:v>
                </c:pt>
                <c:pt idx="3">
                  <c:v>3.5048694119167387</c:v>
                </c:pt>
                <c:pt idx="4">
                  <c:v>3.5048694119167387</c:v>
                </c:pt>
                <c:pt idx="5">
                  <c:v>3.5048694119167387</c:v>
                </c:pt>
                <c:pt idx="6">
                  <c:v>3.5048694119167387</c:v>
                </c:pt>
                <c:pt idx="7">
                  <c:v>3.5048694119167387</c:v>
                </c:pt>
                <c:pt idx="8">
                  <c:v>3.5048694119167387</c:v>
                </c:pt>
                <c:pt idx="9">
                  <c:v>3.5048694119167387</c:v>
                </c:pt>
                <c:pt idx="10">
                  <c:v>3.5048694119167387</c:v>
                </c:pt>
                <c:pt idx="11">
                  <c:v>3.5048694119167387</c:v>
                </c:pt>
                <c:pt idx="12">
                  <c:v>3.5048694119167387</c:v>
                </c:pt>
                <c:pt idx="13">
                  <c:v>3.5048694119167387</c:v>
                </c:pt>
                <c:pt idx="14">
                  <c:v>3.5048694119167387</c:v>
                </c:pt>
                <c:pt idx="15">
                  <c:v>3.5048694119167387</c:v>
                </c:pt>
                <c:pt idx="16">
                  <c:v>3.5048694119167387</c:v>
                </c:pt>
                <c:pt idx="17">
                  <c:v>3.5048694119167387</c:v>
                </c:pt>
                <c:pt idx="18">
                  <c:v>3.5048694119167387</c:v>
                </c:pt>
                <c:pt idx="19">
                  <c:v>3.5048694119167387</c:v>
                </c:pt>
                <c:pt idx="20">
                  <c:v>3.5048694119167387</c:v>
                </c:pt>
                <c:pt idx="21">
                  <c:v>3.5048694119167387</c:v>
                </c:pt>
                <c:pt idx="22">
                  <c:v>3.5048694119167387</c:v>
                </c:pt>
                <c:pt idx="23">
                  <c:v>3.5048694119167387</c:v>
                </c:pt>
                <c:pt idx="24">
                  <c:v>3.5048694119167387</c:v>
                </c:pt>
                <c:pt idx="25">
                  <c:v>3.5048694119167387</c:v>
                </c:pt>
                <c:pt idx="26">
                  <c:v>3.5048694119167387</c:v>
                </c:pt>
                <c:pt idx="27">
                  <c:v>3.5048694119167387</c:v>
                </c:pt>
                <c:pt idx="28">
                  <c:v>3.5048694119167387</c:v>
                </c:pt>
                <c:pt idx="29">
                  <c:v>3.5048694119167387</c:v>
                </c:pt>
                <c:pt idx="30">
                  <c:v>3.5048694119167387</c:v>
                </c:pt>
                <c:pt idx="31">
                  <c:v>3.5048694119167387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0-D030-4DFB-8DF6-D3D2E7E17C0D}"/>
            </c:ext>
          </c:extLst>
        </c:ser>
        <c:ser>
          <c:idx val="187"/>
          <c:order val="241"/>
          <c:tx>
            <c:v>Drehfeder 7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[1]Symbole!$AL$153:$BQ$153</c:f>
              <c:numCache>
                <c:formatCode>General</c:formatCode>
                <c:ptCount val="32"/>
                <c:pt idx="0">
                  <c:v>5.4737185385805152</c:v>
                </c:pt>
                <c:pt idx="1">
                  <c:v>5.4737185385805152</c:v>
                </c:pt>
                <c:pt idx="2">
                  <c:v>5.4737185385805152</c:v>
                </c:pt>
                <c:pt idx="3">
                  <c:v>5.4737185385805152</c:v>
                </c:pt>
                <c:pt idx="4">
                  <c:v>5.4737185385805152</c:v>
                </c:pt>
                <c:pt idx="5">
                  <c:v>5.4737185385805152</c:v>
                </c:pt>
                <c:pt idx="6">
                  <c:v>5.4737185385805152</c:v>
                </c:pt>
                <c:pt idx="7">
                  <c:v>5.4737185385805152</c:v>
                </c:pt>
                <c:pt idx="8">
                  <c:v>5.4737185385805152</c:v>
                </c:pt>
                <c:pt idx="9">
                  <c:v>5.4737185385805152</c:v>
                </c:pt>
                <c:pt idx="10">
                  <c:v>5.4737185385805152</c:v>
                </c:pt>
                <c:pt idx="11">
                  <c:v>5.4737185385805152</c:v>
                </c:pt>
                <c:pt idx="12">
                  <c:v>5.4737185385805152</c:v>
                </c:pt>
                <c:pt idx="13">
                  <c:v>5.4737185385805152</c:v>
                </c:pt>
                <c:pt idx="14">
                  <c:v>5.4737185385805152</c:v>
                </c:pt>
                <c:pt idx="15">
                  <c:v>5.4737185385805152</c:v>
                </c:pt>
                <c:pt idx="16">
                  <c:v>5.4737185385805152</c:v>
                </c:pt>
                <c:pt idx="17">
                  <c:v>5.4737185385805152</c:v>
                </c:pt>
                <c:pt idx="18">
                  <c:v>5.4737185385805152</c:v>
                </c:pt>
                <c:pt idx="19">
                  <c:v>5.4737185385805152</c:v>
                </c:pt>
                <c:pt idx="20">
                  <c:v>5.4737185385805152</c:v>
                </c:pt>
                <c:pt idx="21">
                  <c:v>5.4737185385805152</c:v>
                </c:pt>
                <c:pt idx="22">
                  <c:v>5.4737185385805152</c:v>
                </c:pt>
                <c:pt idx="23">
                  <c:v>5.4737185385805152</c:v>
                </c:pt>
                <c:pt idx="24">
                  <c:v>5.4737185385805152</c:v>
                </c:pt>
                <c:pt idx="25">
                  <c:v>5.4737185385805152</c:v>
                </c:pt>
                <c:pt idx="26">
                  <c:v>5.4737185385805152</c:v>
                </c:pt>
                <c:pt idx="27">
                  <c:v>5.4737185385805152</c:v>
                </c:pt>
                <c:pt idx="28">
                  <c:v>5.4737185385805152</c:v>
                </c:pt>
                <c:pt idx="29">
                  <c:v>5.4737185385805152</c:v>
                </c:pt>
                <c:pt idx="30">
                  <c:v>5.4737185385805152</c:v>
                </c:pt>
                <c:pt idx="31">
                  <c:v>5.4737185385805152</c:v>
                </c:pt>
              </c:numCache>
            </c:numRef>
          </c:xVal>
          <c:yVal>
            <c:numRef>
              <c:f>[1]Symbole!$AL$177:$BQ$177</c:f>
              <c:numCache>
                <c:formatCode>General</c:formatCode>
                <c:ptCount val="32"/>
                <c:pt idx="0">
                  <c:v>1.2213699119173755</c:v>
                </c:pt>
                <c:pt idx="1">
                  <c:v>1.2213699119173755</c:v>
                </c:pt>
                <c:pt idx="2">
                  <c:v>1.2213699119173755</c:v>
                </c:pt>
                <c:pt idx="3">
                  <c:v>1.2213699119173755</c:v>
                </c:pt>
                <c:pt idx="4">
                  <c:v>1.2213699119173755</c:v>
                </c:pt>
                <c:pt idx="5">
                  <c:v>1.2213699119173755</c:v>
                </c:pt>
                <c:pt idx="6">
                  <c:v>1.2213699119173755</c:v>
                </c:pt>
                <c:pt idx="7">
                  <c:v>1.2213699119173755</c:v>
                </c:pt>
                <c:pt idx="8">
                  <c:v>1.2213699119173755</c:v>
                </c:pt>
                <c:pt idx="9">
                  <c:v>1.2213699119173755</c:v>
                </c:pt>
                <c:pt idx="10">
                  <c:v>1.2213699119173755</c:v>
                </c:pt>
                <c:pt idx="11">
                  <c:v>1.2213699119173755</c:v>
                </c:pt>
                <c:pt idx="12">
                  <c:v>1.2213699119173755</c:v>
                </c:pt>
                <c:pt idx="13">
                  <c:v>1.2213699119173755</c:v>
                </c:pt>
                <c:pt idx="14">
                  <c:v>1.2213699119173755</c:v>
                </c:pt>
                <c:pt idx="15">
                  <c:v>1.2213699119173755</c:v>
                </c:pt>
                <c:pt idx="16">
                  <c:v>1.2213699119173755</c:v>
                </c:pt>
                <c:pt idx="17">
                  <c:v>1.2213699119173755</c:v>
                </c:pt>
                <c:pt idx="18">
                  <c:v>1.2213699119173755</c:v>
                </c:pt>
                <c:pt idx="19">
                  <c:v>1.2213699119173755</c:v>
                </c:pt>
                <c:pt idx="20">
                  <c:v>1.2213699119173755</c:v>
                </c:pt>
                <c:pt idx="21">
                  <c:v>1.2213699119173755</c:v>
                </c:pt>
                <c:pt idx="22">
                  <c:v>1.2213699119173755</c:v>
                </c:pt>
                <c:pt idx="23">
                  <c:v>1.2213699119173755</c:v>
                </c:pt>
                <c:pt idx="24">
                  <c:v>1.2213699119173755</c:v>
                </c:pt>
                <c:pt idx="25">
                  <c:v>1.2213699119173755</c:v>
                </c:pt>
                <c:pt idx="26">
                  <c:v>1.2213699119173755</c:v>
                </c:pt>
                <c:pt idx="27">
                  <c:v>1.2213699119173755</c:v>
                </c:pt>
                <c:pt idx="28">
                  <c:v>1.2213699119173755</c:v>
                </c:pt>
                <c:pt idx="29">
                  <c:v>1.2213699119173755</c:v>
                </c:pt>
                <c:pt idx="30">
                  <c:v>1.2213699119173755</c:v>
                </c:pt>
                <c:pt idx="31">
                  <c:v>1.2213699119173755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1-D030-4DFB-8DF6-D3D2E7E17C0D}"/>
            </c:ext>
          </c:extLst>
        </c:ser>
        <c:ser>
          <c:idx val="188"/>
          <c:order val="242"/>
          <c:tx>
            <c:v>Drehfeder 8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[1]Symbole!$AL$154:$BQ$154</c:f>
              <c:numCache>
                <c:formatCode>General</c:formatCode>
                <c:ptCount val="32"/>
                <c:pt idx="0">
                  <c:v>-1.1904166730518013</c:v>
                </c:pt>
                <c:pt idx="1">
                  <c:v>-1.1904166730518013</c:v>
                </c:pt>
                <c:pt idx="2">
                  <c:v>-1.1904166730518013</c:v>
                </c:pt>
                <c:pt idx="3">
                  <c:v>-1.1904166730518013</c:v>
                </c:pt>
                <c:pt idx="4">
                  <c:v>-1.1904166730518013</c:v>
                </c:pt>
                <c:pt idx="5">
                  <c:v>-1.1904166730518013</c:v>
                </c:pt>
                <c:pt idx="6">
                  <c:v>-1.1904166730518013</c:v>
                </c:pt>
                <c:pt idx="7">
                  <c:v>-1.1904166730518013</c:v>
                </c:pt>
                <c:pt idx="8">
                  <c:v>-1.1904166730518013</c:v>
                </c:pt>
                <c:pt idx="9">
                  <c:v>-1.1904166730518013</c:v>
                </c:pt>
                <c:pt idx="10">
                  <c:v>-1.1904166730518013</c:v>
                </c:pt>
                <c:pt idx="11">
                  <c:v>-1.1904166730518013</c:v>
                </c:pt>
                <c:pt idx="12">
                  <c:v>-1.1904166730518013</c:v>
                </c:pt>
                <c:pt idx="13">
                  <c:v>-1.1904166730518013</c:v>
                </c:pt>
                <c:pt idx="14">
                  <c:v>-1.1904166730518013</c:v>
                </c:pt>
                <c:pt idx="15">
                  <c:v>-1.1904166730518013</c:v>
                </c:pt>
                <c:pt idx="16">
                  <c:v>-1.1904166730518013</c:v>
                </c:pt>
                <c:pt idx="17">
                  <c:v>-1.1904166730518013</c:v>
                </c:pt>
                <c:pt idx="18">
                  <c:v>-1.1904166730518013</c:v>
                </c:pt>
                <c:pt idx="19">
                  <c:v>-1.1904166730518013</c:v>
                </c:pt>
                <c:pt idx="20">
                  <c:v>-1.1904166730518013</c:v>
                </c:pt>
                <c:pt idx="21">
                  <c:v>-1.1904166730518013</c:v>
                </c:pt>
                <c:pt idx="22">
                  <c:v>-1.1904166730518013</c:v>
                </c:pt>
                <c:pt idx="23">
                  <c:v>-1.1904166730518013</c:v>
                </c:pt>
                <c:pt idx="24">
                  <c:v>-1.1904166730518013</c:v>
                </c:pt>
                <c:pt idx="25">
                  <c:v>-1.1904166730518013</c:v>
                </c:pt>
                <c:pt idx="26">
                  <c:v>-1.1904166730518013</c:v>
                </c:pt>
                <c:pt idx="27">
                  <c:v>-1.1904166730518013</c:v>
                </c:pt>
                <c:pt idx="28">
                  <c:v>-1.1904166730518013</c:v>
                </c:pt>
                <c:pt idx="29">
                  <c:v>-1.1904166730518013</c:v>
                </c:pt>
                <c:pt idx="30">
                  <c:v>-1.1904166730518013</c:v>
                </c:pt>
                <c:pt idx="31">
                  <c:v>-1.1904166730518013</c:v>
                </c:pt>
              </c:numCache>
            </c:numRef>
          </c:xVal>
          <c:yVal>
            <c:numRef>
              <c:f>[1]Symbole!$AL$178:$BQ$178</c:f>
              <c:numCache>
                <c:formatCode>General</c:formatCode>
                <c:ptCount val="32"/>
                <c:pt idx="0">
                  <c:v>6.8352422808441133</c:v>
                </c:pt>
                <c:pt idx="1">
                  <c:v>6.8352422808441133</c:v>
                </c:pt>
                <c:pt idx="2">
                  <c:v>6.8352422808441133</c:v>
                </c:pt>
                <c:pt idx="3">
                  <c:v>6.8352422808441133</c:v>
                </c:pt>
                <c:pt idx="4">
                  <c:v>6.8352422808441133</c:v>
                </c:pt>
                <c:pt idx="5">
                  <c:v>6.8352422808441133</c:v>
                </c:pt>
                <c:pt idx="6">
                  <c:v>6.8352422808441133</c:v>
                </c:pt>
                <c:pt idx="7">
                  <c:v>6.8352422808441133</c:v>
                </c:pt>
                <c:pt idx="8">
                  <c:v>6.8352422808441133</c:v>
                </c:pt>
                <c:pt idx="9">
                  <c:v>6.8352422808441133</c:v>
                </c:pt>
                <c:pt idx="10">
                  <c:v>6.8352422808441133</c:v>
                </c:pt>
                <c:pt idx="11">
                  <c:v>6.8352422808441133</c:v>
                </c:pt>
                <c:pt idx="12">
                  <c:v>6.8352422808441133</c:v>
                </c:pt>
                <c:pt idx="13">
                  <c:v>6.8352422808441133</c:v>
                </c:pt>
                <c:pt idx="14">
                  <c:v>6.8352422808441133</c:v>
                </c:pt>
                <c:pt idx="15">
                  <c:v>6.8352422808441133</c:v>
                </c:pt>
                <c:pt idx="16">
                  <c:v>6.8352422808441133</c:v>
                </c:pt>
                <c:pt idx="17">
                  <c:v>6.8352422808441133</c:v>
                </c:pt>
                <c:pt idx="18">
                  <c:v>6.8352422808441133</c:v>
                </c:pt>
                <c:pt idx="19">
                  <c:v>6.8352422808441133</c:v>
                </c:pt>
                <c:pt idx="20">
                  <c:v>6.8352422808441133</c:v>
                </c:pt>
                <c:pt idx="21">
                  <c:v>6.8352422808441133</c:v>
                </c:pt>
                <c:pt idx="22">
                  <c:v>6.8352422808441133</c:v>
                </c:pt>
                <c:pt idx="23">
                  <c:v>6.8352422808441133</c:v>
                </c:pt>
                <c:pt idx="24">
                  <c:v>6.8352422808441133</c:v>
                </c:pt>
                <c:pt idx="25">
                  <c:v>6.8352422808441133</c:v>
                </c:pt>
                <c:pt idx="26">
                  <c:v>6.8352422808441133</c:v>
                </c:pt>
                <c:pt idx="27">
                  <c:v>6.8352422808441133</c:v>
                </c:pt>
                <c:pt idx="28">
                  <c:v>6.8352422808441133</c:v>
                </c:pt>
                <c:pt idx="29">
                  <c:v>6.8352422808441133</c:v>
                </c:pt>
                <c:pt idx="30">
                  <c:v>6.8352422808441133</c:v>
                </c:pt>
                <c:pt idx="31">
                  <c:v>6.8352422808441133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2-D030-4DFB-8DF6-D3D2E7E17C0D}"/>
            </c:ext>
          </c:extLst>
        </c:ser>
        <c:ser>
          <c:idx val="189"/>
          <c:order val="243"/>
          <c:tx>
            <c:v>Drehfeder 9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[1]Symbole!$AL$155:$BQ$155</c:f>
              <c:numCache>
                <c:formatCode>General</c:formatCode>
                <c:ptCount val="32"/>
                <c:pt idx="0">
                  <c:v>0.22863875013772139</c:v>
                </c:pt>
                <c:pt idx="1">
                  <c:v>0.22863875013772139</c:v>
                </c:pt>
                <c:pt idx="2">
                  <c:v>0.22863875013772139</c:v>
                </c:pt>
                <c:pt idx="3">
                  <c:v>0.22863875013772139</c:v>
                </c:pt>
                <c:pt idx="4">
                  <c:v>0.22863875013772139</c:v>
                </c:pt>
                <c:pt idx="5">
                  <c:v>0.22863875013772139</c:v>
                </c:pt>
                <c:pt idx="6">
                  <c:v>0.22863875013772139</c:v>
                </c:pt>
                <c:pt idx="7">
                  <c:v>0.22863875013772139</c:v>
                </c:pt>
                <c:pt idx="8">
                  <c:v>0.22863875013772139</c:v>
                </c:pt>
                <c:pt idx="9">
                  <c:v>0.22863875013772139</c:v>
                </c:pt>
                <c:pt idx="10">
                  <c:v>0.22863875013772139</c:v>
                </c:pt>
                <c:pt idx="11">
                  <c:v>0.22863875013772139</c:v>
                </c:pt>
                <c:pt idx="12">
                  <c:v>0.22863875013772139</c:v>
                </c:pt>
                <c:pt idx="13">
                  <c:v>0.22863875013772139</c:v>
                </c:pt>
                <c:pt idx="14">
                  <c:v>0.22863875013772139</c:v>
                </c:pt>
                <c:pt idx="15">
                  <c:v>0.22863875013772139</c:v>
                </c:pt>
                <c:pt idx="16">
                  <c:v>0.22863875013772139</c:v>
                </c:pt>
                <c:pt idx="17">
                  <c:v>0.22863875013772139</c:v>
                </c:pt>
                <c:pt idx="18">
                  <c:v>0.22863875013772139</c:v>
                </c:pt>
                <c:pt idx="19">
                  <c:v>0.22863875013772139</c:v>
                </c:pt>
                <c:pt idx="20">
                  <c:v>0.22863875013772139</c:v>
                </c:pt>
                <c:pt idx="21">
                  <c:v>0.22863875013772139</c:v>
                </c:pt>
                <c:pt idx="22">
                  <c:v>0.22863875013772139</c:v>
                </c:pt>
                <c:pt idx="23">
                  <c:v>0.22863875013772139</c:v>
                </c:pt>
                <c:pt idx="24">
                  <c:v>0.22863875013772139</c:v>
                </c:pt>
                <c:pt idx="25">
                  <c:v>0.22863875013772139</c:v>
                </c:pt>
                <c:pt idx="26">
                  <c:v>0.22863875013772139</c:v>
                </c:pt>
                <c:pt idx="27">
                  <c:v>0.22863875013772139</c:v>
                </c:pt>
                <c:pt idx="28">
                  <c:v>0.22863875013772139</c:v>
                </c:pt>
                <c:pt idx="29">
                  <c:v>0.22863875013772139</c:v>
                </c:pt>
                <c:pt idx="30">
                  <c:v>0.22863875013772139</c:v>
                </c:pt>
                <c:pt idx="31">
                  <c:v>0.22863875013772139</c:v>
                </c:pt>
              </c:numCache>
            </c:numRef>
          </c:xVal>
          <c:yVal>
            <c:numRef>
              <c:f>[1]Symbole!$AL$179:$BQ$179</c:f>
              <c:numCache>
                <c:formatCode>General</c:formatCode>
                <c:ptCount val="32"/>
                <c:pt idx="0">
                  <c:v>6.8536440976260593</c:v>
                </c:pt>
                <c:pt idx="1">
                  <c:v>6.8536440976260593</c:v>
                </c:pt>
                <c:pt idx="2">
                  <c:v>6.8536440976260593</c:v>
                </c:pt>
                <c:pt idx="3">
                  <c:v>6.8536440976260593</c:v>
                </c:pt>
                <c:pt idx="4">
                  <c:v>6.8536440976260593</c:v>
                </c:pt>
                <c:pt idx="5">
                  <c:v>6.8536440976260593</c:v>
                </c:pt>
                <c:pt idx="6">
                  <c:v>6.8536440976260593</c:v>
                </c:pt>
                <c:pt idx="7">
                  <c:v>6.8536440976260593</c:v>
                </c:pt>
                <c:pt idx="8">
                  <c:v>6.8536440976260593</c:v>
                </c:pt>
                <c:pt idx="9">
                  <c:v>6.8536440976260593</c:v>
                </c:pt>
                <c:pt idx="10">
                  <c:v>6.8536440976260593</c:v>
                </c:pt>
                <c:pt idx="11">
                  <c:v>6.8536440976260593</c:v>
                </c:pt>
                <c:pt idx="12">
                  <c:v>6.8536440976260593</c:v>
                </c:pt>
                <c:pt idx="13">
                  <c:v>6.8536440976260593</c:v>
                </c:pt>
                <c:pt idx="14">
                  <c:v>6.8536440976260593</c:v>
                </c:pt>
                <c:pt idx="15">
                  <c:v>6.8536440976260593</c:v>
                </c:pt>
                <c:pt idx="16">
                  <c:v>6.8536440976260593</c:v>
                </c:pt>
                <c:pt idx="17">
                  <c:v>6.8536440976260593</c:v>
                </c:pt>
                <c:pt idx="18">
                  <c:v>6.8536440976260593</c:v>
                </c:pt>
                <c:pt idx="19">
                  <c:v>6.8536440976260593</c:v>
                </c:pt>
                <c:pt idx="20">
                  <c:v>6.8536440976260593</c:v>
                </c:pt>
                <c:pt idx="21">
                  <c:v>6.8536440976260593</c:v>
                </c:pt>
                <c:pt idx="22">
                  <c:v>6.8536440976260593</c:v>
                </c:pt>
                <c:pt idx="23">
                  <c:v>6.8536440976260593</c:v>
                </c:pt>
                <c:pt idx="24">
                  <c:v>6.8536440976260593</c:v>
                </c:pt>
                <c:pt idx="25">
                  <c:v>6.8536440976260593</c:v>
                </c:pt>
                <c:pt idx="26">
                  <c:v>6.8536440976260593</c:v>
                </c:pt>
                <c:pt idx="27">
                  <c:v>6.8536440976260593</c:v>
                </c:pt>
                <c:pt idx="28">
                  <c:v>6.8536440976260593</c:v>
                </c:pt>
                <c:pt idx="29">
                  <c:v>6.8536440976260593</c:v>
                </c:pt>
                <c:pt idx="30">
                  <c:v>6.8536440976260593</c:v>
                </c:pt>
                <c:pt idx="31">
                  <c:v>6.8536440976260593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3-D030-4DFB-8DF6-D3D2E7E17C0D}"/>
            </c:ext>
          </c:extLst>
        </c:ser>
        <c:ser>
          <c:idx val="190"/>
          <c:order val="244"/>
          <c:tx>
            <c:v>Drehfeder 10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[1]Symbole!$AL$156:$BQ$156</c:f>
              <c:numCache>
                <c:formatCode>General</c:formatCode>
                <c:ptCount val="32"/>
                <c:pt idx="0">
                  <c:v>9.6976647362872619</c:v>
                </c:pt>
                <c:pt idx="1">
                  <c:v>9.6976647362872619</c:v>
                </c:pt>
                <c:pt idx="2">
                  <c:v>9.6976647362872619</c:v>
                </c:pt>
                <c:pt idx="3">
                  <c:v>9.6976647362872619</c:v>
                </c:pt>
                <c:pt idx="4">
                  <c:v>9.6976647362872619</c:v>
                </c:pt>
                <c:pt idx="5">
                  <c:v>9.6976647362872619</c:v>
                </c:pt>
                <c:pt idx="6">
                  <c:v>9.6976647362872619</c:v>
                </c:pt>
                <c:pt idx="7">
                  <c:v>9.6976647362872619</c:v>
                </c:pt>
                <c:pt idx="8">
                  <c:v>9.6976647362872619</c:v>
                </c:pt>
                <c:pt idx="9">
                  <c:v>9.6976647362872619</c:v>
                </c:pt>
                <c:pt idx="10">
                  <c:v>9.6976647362872619</c:v>
                </c:pt>
                <c:pt idx="11">
                  <c:v>9.6976647362872619</c:v>
                </c:pt>
                <c:pt idx="12">
                  <c:v>9.6976647362872619</c:v>
                </c:pt>
                <c:pt idx="13">
                  <c:v>9.6976647362872619</c:v>
                </c:pt>
                <c:pt idx="14">
                  <c:v>9.6976647362872619</c:v>
                </c:pt>
                <c:pt idx="15">
                  <c:v>9.6976647362872619</c:v>
                </c:pt>
                <c:pt idx="16">
                  <c:v>9.6976647362872619</c:v>
                </c:pt>
                <c:pt idx="17">
                  <c:v>9.6976647362872619</c:v>
                </c:pt>
                <c:pt idx="18">
                  <c:v>9.6976647362872619</c:v>
                </c:pt>
                <c:pt idx="19">
                  <c:v>9.6976647362872619</c:v>
                </c:pt>
                <c:pt idx="20">
                  <c:v>9.6976647362872619</c:v>
                </c:pt>
                <c:pt idx="21">
                  <c:v>9.6976647362872619</c:v>
                </c:pt>
                <c:pt idx="22">
                  <c:v>9.6976647362872619</c:v>
                </c:pt>
                <c:pt idx="23">
                  <c:v>9.6976647362872619</c:v>
                </c:pt>
                <c:pt idx="24">
                  <c:v>9.6976647362872619</c:v>
                </c:pt>
                <c:pt idx="25">
                  <c:v>9.6976647362872619</c:v>
                </c:pt>
                <c:pt idx="26">
                  <c:v>9.6976647362872619</c:v>
                </c:pt>
                <c:pt idx="27">
                  <c:v>9.6976647362872619</c:v>
                </c:pt>
                <c:pt idx="28">
                  <c:v>9.6976647362872619</c:v>
                </c:pt>
                <c:pt idx="29">
                  <c:v>9.6976647362872619</c:v>
                </c:pt>
                <c:pt idx="30">
                  <c:v>9.6976647362872619</c:v>
                </c:pt>
                <c:pt idx="31">
                  <c:v>9.6976647362872619</c:v>
                </c:pt>
              </c:numCache>
            </c:numRef>
          </c:xVal>
          <c:yVal>
            <c:numRef>
              <c:f>[1]Symbole!$AL$180:$BQ$180</c:f>
              <c:numCache>
                <c:formatCode>General</c:formatCode>
                <c:ptCount val="32"/>
                <c:pt idx="0">
                  <c:v>1.8002648181745233</c:v>
                </c:pt>
                <c:pt idx="1">
                  <c:v>1.8002648181745233</c:v>
                </c:pt>
                <c:pt idx="2">
                  <c:v>1.8002648181745233</c:v>
                </c:pt>
                <c:pt idx="3">
                  <c:v>1.8002648181745233</c:v>
                </c:pt>
                <c:pt idx="4">
                  <c:v>1.8002648181745233</c:v>
                </c:pt>
                <c:pt idx="5">
                  <c:v>1.8002648181745233</c:v>
                </c:pt>
                <c:pt idx="6">
                  <c:v>1.8002648181745233</c:v>
                </c:pt>
                <c:pt idx="7">
                  <c:v>1.8002648181745233</c:v>
                </c:pt>
                <c:pt idx="8">
                  <c:v>1.8002648181745233</c:v>
                </c:pt>
                <c:pt idx="9">
                  <c:v>1.8002648181745233</c:v>
                </c:pt>
                <c:pt idx="10">
                  <c:v>1.8002648181745233</c:v>
                </c:pt>
                <c:pt idx="11">
                  <c:v>1.8002648181745233</c:v>
                </c:pt>
                <c:pt idx="12">
                  <c:v>1.8002648181745233</c:v>
                </c:pt>
                <c:pt idx="13">
                  <c:v>1.8002648181745233</c:v>
                </c:pt>
                <c:pt idx="14">
                  <c:v>1.8002648181745233</c:v>
                </c:pt>
                <c:pt idx="15">
                  <c:v>1.8002648181745233</c:v>
                </c:pt>
                <c:pt idx="16">
                  <c:v>1.8002648181745233</c:v>
                </c:pt>
                <c:pt idx="17">
                  <c:v>1.8002648181745233</c:v>
                </c:pt>
                <c:pt idx="18">
                  <c:v>1.8002648181745233</c:v>
                </c:pt>
                <c:pt idx="19">
                  <c:v>1.8002648181745233</c:v>
                </c:pt>
                <c:pt idx="20">
                  <c:v>1.8002648181745233</c:v>
                </c:pt>
                <c:pt idx="21">
                  <c:v>1.8002648181745233</c:v>
                </c:pt>
                <c:pt idx="22">
                  <c:v>1.8002648181745233</c:v>
                </c:pt>
                <c:pt idx="23">
                  <c:v>1.8002648181745233</c:v>
                </c:pt>
                <c:pt idx="24">
                  <c:v>1.8002648181745233</c:v>
                </c:pt>
                <c:pt idx="25">
                  <c:v>1.8002648181745233</c:v>
                </c:pt>
                <c:pt idx="26">
                  <c:v>1.8002648181745233</c:v>
                </c:pt>
                <c:pt idx="27">
                  <c:v>1.8002648181745233</c:v>
                </c:pt>
                <c:pt idx="28">
                  <c:v>1.8002648181745233</c:v>
                </c:pt>
                <c:pt idx="29">
                  <c:v>1.8002648181745233</c:v>
                </c:pt>
                <c:pt idx="30">
                  <c:v>1.8002648181745233</c:v>
                </c:pt>
                <c:pt idx="31">
                  <c:v>1.8002648181745233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4-D030-4DFB-8DF6-D3D2E7E17C0D}"/>
            </c:ext>
          </c:extLst>
        </c:ser>
        <c:ser>
          <c:idx val="191"/>
          <c:order val="245"/>
          <c:tx>
            <c:v>Drehfeder 11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[1]Symbole!$AL$157:$BQ$157</c:f>
              <c:numCache>
                <c:formatCode>General</c:formatCode>
                <c:ptCount val="32"/>
                <c:pt idx="0">
                  <c:v>10.32091097739908</c:v>
                </c:pt>
                <c:pt idx="1">
                  <c:v>10.32091097739908</c:v>
                </c:pt>
                <c:pt idx="2">
                  <c:v>10.32091097739908</c:v>
                </c:pt>
                <c:pt idx="3">
                  <c:v>10.32091097739908</c:v>
                </c:pt>
                <c:pt idx="4">
                  <c:v>10.32091097739908</c:v>
                </c:pt>
                <c:pt idx="5">
                  <c:v>10.32091097739908</c:v>
                </c:pt>
                <c:pt idx="6">
                  <c:v>10.32091097739908</c:v>
                </c:pt>
                <c:pt idx="7">
                  <c:v>10.32091097739908</c:v>
                </c:pt>
                <c:pt idx="8">
                  <c:v>10.32091097739908</c:v>
                </c:pt>
                <c:pt idx="9">
                  <c:v>10.32091097739908</c:v>
                </c:pt>
                <c:pt idx="10">
                  <c:v>10.32091097739908</c:v>
                </c:pt>
                <c:pt idx="11">
                  <c:v>10.32091097739908</c:v>
                </c:pt>
                <c:pt idx="12">
                  <c:v>10.32091097739908</c:v>
                </c:pt>
                <c:pt idx="13">
                  <c:v>10.32091097739908</c:v>
                </c:pt>
                <c:pt idx="14">
                  <c:v>10.32091097739908</c:v>
                </c:pt>
                <c:pt idx="15">
                  <c:v>10.32091097739908</c:v>
                </c:pt>
                <c:pt idx="16">
                  <c:v>10.32091097739908</c:v>
                </c:pt>
                <c:pt idx="17">
                  <c:v>10.32091097739908</c:v>
                </c:pt>
                <c:pt idx="18">
                  <c:v>10.32091097739908</c:v>
                </c:pt>
                <c:pt idx="19">
                  <c:v>10.32091097739908</c:v>
                </c:pt>
                <c:pt idx="20">
                  <c:v>10.32091097739908</c:v>
                </c:pt>
                <c:pt idx="21">
                  <c:v>10.32091097739908</c:v>
                </c:pt>
                <c:pt idx="22">
                  <c:v>10.32091097739908</c:v>
                </c:pt>
                <c:pt idx="23">
                  <c:v>10.32091097739908</c:v>
                </c:pt>
                <c:pt idx="24">
                  <c:v>10.32091097739908</c:v>
                </c:pt>
                <c:pt idx="25">
                  <c:v>10.32091097739908</c:v>
                </c:pt>
                <c:pt idx="26">
                  <c:v>10.32091097739908</c:v>
                </c:pt>
                <c:pt idx="27">
                  <c:v>10.32091097739908</c:v>
                </c:pt>
                <c:pt idx="28">
                  <c:v>10.32091097739908</c:v>
                </c:pt>
                <c:pt idx="29">
                  <c:v>10.32091097739908</c:v>
                </c:pt>
                <c:pt idx="30">
                  <c:v>10.32091097739908</c:v>
                </c:pt>
                <c:pt idx="31">
                  <c:v>10.32091097739908</c:v>
                </c:pt>
              </c:numCache>
            </c:numRef>
          </c:xVal>
          <c:yVal>
            <c:numRef>
              <c:f>[1]Symbole!$AL$181:$BQ$181</c:f>
              <c:numCache>
                <c:formatCode>General</c:formatCode>
                <c:ptCount val="32"/>
                <c:pt idx="0">
                  <c:v>0.66877734229812313</c:v>
                </c:pt>
                <c:pt idx="1">
                  <c:v>0.66877734229812313</c:v>
                </c:pt>
                <c:pt idx="2">
                  <c:v>0.66877734229812313</c:v>
                </c:pt>
                <c:pt idx="3">
                  <c:v>0.66877734229812313</c:v>
                </c:pt>
                <c:pt idx="4">
                  <c:v>0.66877734229812313</c:v>
                </c:pt>
                <c:pt idx="5">
                  <c:v>0.66877734229812313</c:v>
                </c:pt>
                <c:pt idx="6">
                  <c:v>0.66877734229812313</c:v>
                </c:pt>
                <c:pt idx="7">
                  <c:v>0.66877734229812313</c:v>
                </c:pt>
                <c:pt idx="8">
                  <c:v>0.66877734229812313</c:v>
                </c:pt>
                <c:pt idx="9">
                  <c:v>0.66877734229812313</c:v>
                </c:pt>
                <c:pt idx="10">
                  <c:v>0.66877734229812313</c:v>
                </c:pt>
                <c:pt idx="11">
                  <c:v>0.66877734229812313</c:v>
                </c:pt>
                <c:pt idx="12">
                  <c:v>0.66877734229812313</c:v>
                </c:pt>
                <c:pt idx="13">
                  <c:v>0.66877734229812313</c:v>
                </c:pt>
                <c:pt idx="14">
                  <c:v>0.66877734229812313</c:v>
                </c:pt>
                <c:pt idx="15">
                  <c:v>0.66877734229812313</c:v>
                </c:pt>
                <c:pt idx="16">
                  <c:v>0.66877734229812313</c:v>
                </c:pt>
                <c:pt idx="17">
                  <c:v>0.66877734229812313</c:v>
                </c:pt>
                <c:pt idx="18">
                  <c:v>0.66877734229812313</c:v>
                </c:pt>
                <c:pt idx="19">
                  <c:v>0.66877734229812313</c:v>
                </c:pt>
                <c:pt idx="20">
                  <c:v>0.66877734229812313</c:v>
                </c:pt>
                <c:pt idx="21">
                  <c:v>0.66877734229812313</c:v>
                </c:pt>
                <c:pt idx="22">
                  <c:v>0.66877734229812313</c:v>
                </c:pt>
                <c:pt idx="23">
                  <c:v>0.66877734229812313</c:v>
                </c:pt>
                <c:pt idx="24">
                  <c:v>0.66877734229812313</c:v>
                </c:pt>
                <c:pt idx="25">
                  <c:v>0.66877734229812313</c:v>
                </c:pt>
                <c:pt idx="26">
                  <c:v>0.66877734229812313</c:v>
                </c:pt>
                <c:pt idx="27">
                  <c:v>0.66877734229812313</c:v>
                </c:pt>
                <c:pt idx="28">
                  <c:v>0.66877734229812313</c:v>
                </c:pt>
                <c:pt idx="29">
                  <c:v>0.66877734229812313</c:v>
                </c:pt>
                <c:pt idx="30">
                  <c:v>0.66877734229812313</c:v>
                </c:pt>
                <c:pt idx="31">
                  <c:v>0.66877734229812313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5-D030-4DFB-8DF6-D3D2E7E17C0D}"/>
            </c:ext>
          </c:extLst>
        </c:ser>
        <c:ser>
          <c:idx val="192"/>
          <c:order val="246"/>
          <c:tx>
            <c:v>Drehfeder 12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[1]Symbole!$AL$158:$BQ$158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xVal>
          <c:yVal>
            <c:numRef>
              <c:f>[1]Symbole!$AL$182:$BQ$182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6-D030-4DFB-8DF6-D3D2E7E17C0D}"/>
            </c:ext>
          </c:extLst>
        </c:ser>
        <c:ser>
          <c:idx val="193"/>
          <c:order val="247"/>
          <c:tx>
            <c:v>Drehfeder 13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[1]Symbole!$AL$159:$BQ$159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xVal>
          <c:yVal>
            <c:numRef>
              <c:f>[1]Symbole!$AL$183:$BQ$183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7-D030-4DFB-8DF6-D3D2E7E17C0D}"/>
            </c:ext>
          </c:extLst>
        </c:ser>
        <c:ser>
          <c:idx val="194"/>
          <c:order val="248"/>
          <c:tx>
            <c:v>Drehfeder 14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[1]Symbole!$AL$160:$BQ$160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xVal>
          <c:yVal>
            <c:numRef>
              <c:f>[1]Symbole!$AL$184:$BQ$184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8-D030-4DFB-8DF6-D3D2E7E17C0D}"/>
            </c:ext>
          </c:extLst>
        </c:ser>
        <c:ser>
          <c:idx val="195"/>
          <c:order val="249"/>
          <c:tx>
            <c:v>Drehfeder 15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[1]Symbole!$AL$161:$BQ$161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xVal>
          <c:yVal>
            <c:numRef>
              <c:f>[1]Symbole!$AL$185:$BQ$185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9-D030-4DFB-8DF6-D3D2E7E17C0D}"/>
            </c:ext>
          </c:extLst>
        </c:ser>
        <c:ser>
          <c:idx val="196"/>
          <c:order val="250"/>
          <c:tx>
            <c:v>Drehfeder 16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[1]Symbole!$AL$162:$BQ$162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xVal>
          <c:yVal>
            <c:numRef>
              <c:f>[1]Symbole!$AL$186:$BQ$186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A-D030-4DFB-8DF6-D3D2E7E17C0D}"/>
            </c:ext>
          </c:extLst>
        </c:ser>
        <c:ser>
          <c:idx val="197"/>
          <c:order val="251"/>
          <c:tx>
            <c:v>Drehfeder 17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[1]Symbole!$AL$163:$BQ$163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xVal>
          <c:yVal>
            <c:numRef>
              <c:f>[1]Symbole!$AL$187:$BQ$187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B-D030-4DFB-8DF6-D3D2E7E17C0D}"/>
            </c:ext>
          </c:extLst>
        </c:ser>
        <c:ser>
          <c:idx val="198"/>
          <c:order val="252"/>
          <c:tx>
            <c:v>Drehfeder 18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[1]Symbole!$AL$164:$BQ$164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xVal>
          <c:yVal>
            <c:numRef>
              <c:f>[1]Symbole!$AL$188:$BQ$188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C-D030-4DFB-8DF6-D3D2E7E17C0D}"/>
            </c:ext>
          </c:extLst>
        </c:ser>
        <c:ser>
          <c:idx val="199"/>
          <c:order val="253"/>
          <c:tx>
            <c:v>Drehfeder 19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[1]Symbole!$AL$165:$BQ$165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xVal>
          <c:yVal>
            <c:numRef>
              <c:f>[1]Symbole!$AL$189:$BQ$189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D-D030-4DFB-8DF6-D3D2E7E17C0D}"/>
            </c:ext>
          </c:extLst>
        </c:ser>
        <c:ser>
          <c:idx val="200"/>
          <c:order val="254"/>
          <c:tx>
            <c:v>Drehfeder 20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[1]Symbole!$AL$166:$BQ$166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xVal>
          <c:yVal>
            <c:numRef>
              <c:f>[1]Symbole!$AL$190:$BQ$190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E-D030-4DFB-8DF6-D3D2E7E17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2713248"/>
        <c:axId val="522718736"/>
      </c:scatterChart>
      <c:valAx>
        <c:axId val="5227132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22718736"/>
        <c:crosses val="max"/>
        <c:crossBetween val="midCat"/>
        <c:majorUnit val="1.0000000000000004E-6"/>
      </c:valAx>
      <c:valAx>
        <c:axId val="522718736"/>
        <c:scaling>
          <c:orientation val="maxMin"/>
        </c:scaling>
        <c:delete val="1"/>
        <c:axPos val="r"/>
        <c:numFmt formatCode="General" sourceLinked="1"/>
        <c:majorTickMark val="out"/>
        <c:minorTickMark val="none"/>
        <c:tickLblPos val="nextTo"/>
        <c:crossAx val="522713248"/>
        <c:crosses val="max"/>
        <c:crossBetween val="midCat"/>
        <c:majorUnit val="1.0000000000000004E-6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206" footer="0.4921259845000020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950358500176313E-2"/>
          <c:y val="1.6443420012939549E-2"/>
          <c:w val="0.95137538344606754"/>
          <c:h val="0.95606951802941853"/>
        </c:manualLayout>
      </c:layout>
      <c:scatterChart>
        <c:scatterStyle val="lineMarker"/>
        <c:varyColors val="0"/>
        <c:ser>
          <c:idx val="252"/>
          <c:order val="0"/>
          <c:tx>
            <c:v>BoundingBox</c:v>
          </c:tx>
          <c:spPr>
            <a:ln w="635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[1]PlotData!$CB$7:$CB$10</c:f>
              <c:numCache>
                <c:formatCode>General</c:formatCode>
                <c:ptCount val="4"/>
                <c:pt idx="0">
                  <c:v>-7.6490740387899514</c:v>
                </c:pt>
                <c:pt idx="1">
                  <c:v>16.649074038789951</c:v>
                </c:pt>
                <c:pt idx="2">
                  <c:v>16.649074038789951</c:v>
                </c:pt>
                <c:pt idx="3">
                  <c:v>-7.6490740387899514</c:v>
                </c:pt>
              </c:numCache>
            </c:numRef>
          </c:xVal>
          <c:yVal>
            <c:numRef>
              <c:f>[1]PlotData!$CC$7:$CC$10</c:f>
              <c:numCache>
                <c:formatCode>General</c:formatCode>
                <c:ptCount val="4"/>
                <c:pt idx="0">
                  <c:v>16.649074038789951</c:v>
                </c:pt>
                <c:pt idx="1">
                  <c:v>16.649074038789951</c:v>
                </c:pt>
                <c:pt idx="2">
                  <c:v>-7.6490740387899514</c:v>
                </c:pt>
                <c:pt idx="3">
                  <c:v>-7.6490740387899514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65-4DEF-AFAA-1BD7BB3D977C}"/>
            </c:ext>
          </c:extLst>
        </c:ser>
        <c:ser>
          <c:idx val="253"/>
          <c:order val="1"/>
          <c:tx>
            <c:v>LagerV1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[1]Symbole!$C$6:$F$6</c:f>
              <c:numCache>
                <c:formatCode>General</c:formatCode>
                <c:ptCount val="4"/>
                <c:pt idx="0">
                  <c:v>-4</c:v>
                </c:pt>
                <c:pt idx="1">
                  <c:v>-3.3925462980605023</c:v>
                </c:pt>
                <c:pt idx="2">
                  <c:v>-4.6074537019394981</c:v>
                </c:pt>
                <c:pt idx="3">
                  <c:v>-4</c:v>
                </c:pt>
              </c:numCache>
            </c:numRef>
          </c:xVal>
          <c:yVal>
            <c:numRef>
              <c:f>[1]Symbole!$G$6:$J$6</c:f>
              <c:numCache>
                <c:formatCode>General</c:formatCode>
                <c:ptCount val="4"/>
                <c:pt idx="0">
                  <c:v>10</c:v>
                </c:pt>
                <c:pt idx="1">
                  <c:v>11.052109811759211</c:v>
                </c:pt>
                <c:pt idx="2">
                  <c:v>11.052109811759211</c:v>
                </c:pt>
                <c:pt idx="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65-4DEF-AFAA-1BD7BB3D977C}"/>
            </c:ext>
          </c:extLst>
        </c:ser>
        <c:ser>
          <c:idx val="254"/>
          <c:order val="2"/>
          <c:tx>
            <c:v>LagerV2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[1]Symbole!$C$7:$F$7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xVal>
          <c:yVal>
            <c:numRef>
              <c:f>[1]Symbole!$G$7:$J$7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E65-4DEF-AFAA-1BD7BB3D977C}"/>
            </c:ext>
          </c:extLst>
        </c:ser>
        <c:ser>
          <c:idx val="23"/>
          <c:order val="3"/>
          <c:tx>
            <c:v>LagerV3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[1]Symbole!$C$8:$F$8</c:f>
              <c:numCache>
                <c:formatCode>General</c:formatCode>
                <c:ptCount val="4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</c:numCache>
            </c:numRef>
          </c:xVal>
          <c:yVal>
            <c:numRef>
              <c:f>[1]Symbole!$G$8:$J$8</c:f>
              <c:numCache>
                <c:formatCode>General</c:formatCode>
                <c:ptCount val="4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E65-4DEF-AFAA-1BD7BB3D977C}"/>
            </c:ext>
          </c:extLst>
        </c:ser>
        <c:ser>
          <c:idx val="24"/>
          <c:order val="4"/>
          <c:tx>
            <c:v>LagerV4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[1]Symbole!$C$9:$F$9</c:f>
              <c:numCache>
                <c:formatCode>General</c:formatCode>
                <c:ptCount val="4"/>
                <c:pt idx="0">
                  <c:v>13</c:v>
                </c:pt>
                <c:pt idx="1">
                  <c:v>13.607453701939498</c:v>
                </c:pt>
                <c:pt idx="2">
                  <c:v>12.392546298060502</c:v>
                </c:pt>
                <c:pt idx="3">
                  <c:v>13</c:v>
                </c:pt>
              </c:numCache>
            </c:numRef>
          </c:xVal>
          <c:yVal>
            <c:numRef>
              <c:f>[1]Symbole!$G$9:$J$9</c:f>
              <c:numCache>
                <c:formatCode>General</c:formatCode>
                <c:ptCount val="4"/>
                <c:pt idx="0">
                  <c:v>10</c:v>
                </c:pt>
                <c:pt idx="1">
                  <c:v>11.052109811759211</c:v>
                </c:pt>
                <c:pt idx="2">
                  <c:v>11.052109811759211</c:v>
                </c:pt>
                <c:pt idx="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E65-4DEF-AFAA-1BD7BB3D977C}"/>
            </c:ext>
          </c:extLst>
        </c:ser>
        <c:ser>
          <c:idx val="25"/>
          <c:order val="5"/>
          <c:tx>
            <c:v>LagerV5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[1]Symbole!$C$10:$F$10</c:f>
              <c:numCache>
                <c:formatCode>General</c:formatCode>
                <c:ptCount val="4"/>
                <c:pt idx="0">
                  <c:v>1.6326429843902588</c:v>
                </c:pt>
                <c:pt idx="1">
                  <c:v>1.6326429843902588</c:v>
                </c:pt>
                <c:pt idx="2">
                  <c:v>1.6326429843902588</c:v>
                </c:pt>
                <c:pt idx="3">
                  <c:v>1.6326429843902588</c:v>
                </c:pt>
              </c:numCache>
            </c:numRef>
          </c:xVal>
          <c:yVal>
            <c:numRef>
              <c:f>[1]Symbole!$G$10:$J$10</c:f>
              <c:numCache>
                <c:formatCode>General</c:formatCode>
                <c:ptCount val="4"/>
                <c:pt idx="0">
                  <c:v>1.8639600276947021</c:v>
                </c:pt>
                <c:pt idx="1">
                  <c:v>1.8639600276947021</c:v>
                </c:pt>
                <c:pt idx="2">
                  <c:v>1.8639600276947021</c:v>
                </c:pt>
                <c:pt idx="3">
                  <c:v>1.8639600276947021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E65-4DEF-AFAA-1BD7BB3D977C}"/>
            </c:ext>
          </c:extLst>
        </c:ser>
        <c:ser>
          <c:idx val="26"/>
          <c:order val="6"/>
          <c:tx>
            <c:v>LagerV6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[1]Symbole!$C$11:$F$11</c:f>
              <c:numCache>
                <c:formatCode>General</c:formatCode>
                <c:ptCount val="4"/>
                <c:pt idx="0">
                  <c:v>-1.0121190547943115</c:v>
                </c:pt>
                <c:pt idx="1">
                  <c:v>-1.0121190547943115</c:v>
                </c:pt>
                <c:pt idx="2">
                  <c:v>-1.0121190547943115</c:v>
                </c:pt>
                <c:pt idx="3">
                  <c:v>-1.0121190547943115</c:v>
                </c:pt>
              </c:numCache>
            </c:numRef>
          </c:xVal>
          <c:yVal>
            <c:numRef>
              <c:f>[1]Symbole!$G$11:$J$11</c:f>
              <c:numCache>
                <c:formatCode>General</c:formatCode>
                <c:ptCount val="4"/>
                <c:pt idx="0">
                  <c:v>2.5302970409393311</c:v>
                </c:pt>
                <c:pt idx="1">
                  <c:v>2.5302970409393311</c:v>
                </c:pt>
                <c:pt idx="2">
                  <c:v>2.5302970409393311</c:v>
                </c:pt>
                <c:pt idx="3">
                  <c:v>2.5302970409393311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E65-4DEF-AFAA-1BD7BB3D977C}"/>
            </c:ext>
          </c:extLst>
        </c:ser>
        <c:ser>
          <c:idx val="27"/>
          <c:order val="7"/>
          <c:tx>
            <c:v>LagerV7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[1]Symbole!$C$12:$F$12</c:f>
              <c:numCache>
                <c:formatCode>General</c:formatCode>
                <c:ptCount val="4"/>
                <c:pt idx="0">
                  <c:v>3.0875000953674316</c:v>
                </c:pt>
                <c:pt idx="1">
                  <c:v>3.0875000953674316</c:v>
                </c:pt>
                <c:pt idx="2">
                  <c:v>3.0875000953674316</c:v>
                </c:pt>
                <c:pt idx="3">
                  <c:v>3.0875000953674316</c:v>
                </c:pt>
              </c:numCache>
            </c:numRef>
          </c:xVal>
          <c:yVal>
            <c:numRef>
              <c:f>[1]Symbole!$G$12:$J$12</c:f>
              <c:numCache>
                <c:formatCode>General</c:formatCode>
                <c:ptCount val="4"/>
                <c:pt idx="0">
                  <c:v>-0.23749999701976776</c:v>
                </c:pt>
                <c:pt idx="1">
                  <c:v>-0.23749999701976776</c:v>
                </c:pt>
                <c:pt idx="2">
                  <c:v>-0.23749999701976776</c:v>
                </c:pt>
                <c:pt idx="3">
                  <c:v>-0.23749999701976776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E65-4DEF-AFAA-1BD7BB3D977C}"/>
            </c:ext>
          </c:extLst>
        </c:ser>
        <c:ser>
          <c:idx val="28"/>
          <c:order val="8"/>
          <c:tx>
            <c:v>LagerV8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[1]Symbole!$C$13:$F$13</c:f>
              <c:numCache>
                <c:formatCode>General</c:formatCode>
                <c:ptCount val="4"/>
                <c:pt idx="0">
                  <c:v>-2.506058931350708</c:v>
                </c:pt>
                <c:pt idx="1">
                  <c:v>-2.506058931350708</c:v>
                </c:pt>
                <c:pt idx="2">
                  <c:v>-2.506058931350708</c:v>
                </c:pt>
                <c:pt idx="3">
                  <c:v>-2.506058931350708</c:v>
                </c:pt>
              </c:numCache>
            </c:numRef>
          </c:xVal>
          <c:yVal>
            <c:numRef>
              <c:f>[1]Symbole!$G$13:$J$13</c:f>
              <c:numCache>
                <c:formatCode>General</c:formatCode>
                <c:ptCount val="4"/>
                <c:pt idx="0">
                  <c:v>6.2651491165161133</c:v>
                </c:pt>
                <c:pt idx="1">
                  <c:v>6.2651491165161133</c:v>
                </c:pt>
                <c:pt idx="2">
                  <c:v>6.2651491165161133</c:v>
                </c:pt>
                <c:pt idx="3">
                  <c:v>6.2651491165161133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E65-4DEF-AFAA-1BD7BB3D977C}"/>
            </c:ext>
          </c:extLst>
        </c:ser>
        <c:ser>
          <c:idx val="29"/>
          <c:order val="9"/>
          <c:tx>
            <c:v>LagerV9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[1]Symbole!$C$14:$F$14</c:f>
              <c:numCache>
                <c:formatCode>General</c:formatCode>
                <c:ptCount val="4"/>
                <c:pt idx="0">
                  <c:v>-1.1836789846420288</c:v>
                </c:pt>
                <c:pt idx="1">
                  <c:v>-1.1836789846420288</c:v>
                </c:pt>
                <c:pt idx="2">
                  <c:v>-1.1836789846420288</c:v>
                </c:pt>
                <c:pt idx="3">
                  <c:v>-1.1836789846420288</c:v>
                </c:pt>
              </c:numCache>
            </c:numRef>
          </c:xVal>
          <c:yVal>
            <c:numRef>
              <c:f>[1]Symbole!$G$14:$J$14</c:f>
              <c:numCache>
                <c:formatCode>General</c:formatCode>
                <c:ptCount val="4"/>
                <c:pt idx="0">
                  <c:v>5.9319801330566406</c:v>
                </c:pt>
                <c:pt idx="1">
                  <c:v>5.9319801330566406</c:v>
                </c:pt>
                <c:pt idx="2">
                  <c:v>5.9319801330566406</c:v>
                </c:pt>
                <c:pt idx="3">
                  <c:v>5.9319801330566406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E65-4DEF-AFAA-1BD7BB3D977C}"/>
            </c:ext>
          </c:extLst>
        </c:ser>
        <c:ser>
          <c:idx val="30"/>
          <c:order val="10"/>
          <c:tx>
            <c:v>LagerV10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[1]Symbole!$C$15:$F$15</c:f>
              <c:numCache>
                <c:formatCode>General</c:formatCode>
                <c:ptCount val="4"/>
                <c:pt idx="0">
                  <c:v>7.3163208961486816</c:v>
                </c:pt>
                <c:pt idx="1">
                  <c:v>7.3163208961486816</c:v>
                </c:pt>
                <c:pt idx="2">
                  <c:v>7.3163208961486816</c:v>
                </c:pt>
                <c:pt idx="3">
                  <c:v>7.3163208961486816</c:v>
                </c:pt>
              </c:numCache>
            </c:numRef>
          </c:xVal>
          <c:yVal>
            <c:numRef>
              <c:f>[1]Symbole!$G$15:$J$15</c:f>
              <c:numCache>
                <c:formatCode>General</c:formatCode>
                <c:ptCount val="4"/>
                <c:pt idx="0">
                  <c:v>0.43198001384735107</c:v>
                </c:pt>
                <c:pt idx="1">
                  <c:v>0.43198001384735107</c:v>
                </c:pt>
                <c:pt idx="2">
                  <c:v>0.43198001384735107</c:v>
                </c:pt>
                <c:pt idx="3">
                  <c:v>0.43198001384735107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AE65-4DEF-AFAA-1BD7BB3D977C}"/>
            </c:ext>
          </c:extLst>
        </c:ser>
        <c:ser>
          <c:idx val="31"/>
          <c:order val="11"/>
          <c:tx>
            <c:v>LagerV11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[1]Symbole!$C$16:$F$16</c:f>
              <c:numCache>
                <c:formatCode>General</c:formatCode>
                <c:ptCount val="4"/>
                <c:pt idx="0">
                  <c:v>8.0437498092651367</c:v>
                </c:pt>
                <c:pt idx="1">
                  <c:v>8.0437498092651367</c:v>
                </c:pt>
                <c:pt idx="2">
                  <c:v>8.0437498092651367</c:v>
                </c:pt>
                <c:pt idx="3">
                  <c:v>8.0437498092651367</c:v>
                </c:pt>
              </c:numCache>
            </c:numRef>
          </c:xVal>
          <c:yVal>
            <c:numRef>
              <c:f>[1]Symbole!$G$16:$J$16</c:f>
              <c:numCache>
                <c:formatCode>General</c:formatCode>
                <c:ptCount val="4"/>
                <c:pt idx="0">
                  <c:v>-0.61874997615814209</c:v>
                </c:pt>
                <c:pt idx="1">
                  <c:v>-0.61874997615814209</c:v>
                </c:pt>
                <c:pt idx="2">
                  <c:v>-0.61874997615814209</c:v>
                </c:pt>
                <c:pt idx="3">
                  <c:v>-0.61874997615814209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AE65-4DEF-AFAA-1BD7BB3D977C}"/>
            </c:ext>
          </c:extLst>
        </c:ser>
        <c:ser>
          <c:idx val="32"/>
          <c:order val="12"/>
          <c:tx>
            <c:v>LagerV12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[1]Symbole!$C$17:$F$17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[1]Symbole!$G$17:$J$17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AE65-4DEF-AFAA-1BD7BB3D977C}"/>
            </c:ext>
          </c:extLst>
        </c:ser>
        <c:ser>
          <c:idx val="33"/>
          <c:order val="13"/>
          <c:tx>
            <c:v>LagerV13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[1]Symbole!$C$18:$F$18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[1]Symbole!$G$18:$J$18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E65-4DEF-AFAA-1BD7BB3D977C}"/>
            </c:ext>
          </c:extLst>
        </c:ser>
        <c:ser>
          <c:idx val="34"/>
          <c:order val="14"/>
          <c:tx>
            <c:v>LagerV14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[1]Symbole!$C$19:$F$19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[1]Symbole!$G$19:$J$19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E65-4DEF-AFAA-1BD7BB3D977C}"/>
            </c:ext>
          </c:extLst>
        </c:ser>
        <c:ser>
          <c:idx val="35"/>
          <c:order val="15"/>
          <c:tx>
            <c:v>LagerV15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[1]Symbole!$C$20:$F$20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[1]Symbole!$G$20:$J$20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AE65-4DEF-AFAA-1BD7BB3D977C}"/>
            </c:ext>
          </c:extLst>
        </c:ser>
        <c:ser>
          <c:idx val="36"/>
          <c:order val="16"/>
          <c:tx>
            <c:v>LagerV16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[1]Symbole!$C$21:$F$21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[1]Symbole!$G$21:$J$21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AE65-4DEF-AFAA-1BD7BB3D977C}"/>
            </c:ext>
          </c:extLst>
        </c:ser>
        <c:ser>
          <c:idx val="37"/>
          <c:order val="17"/>
          <c:tx>
            <c:v>LagerV17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[1]Symbole!$C$22:$F$22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[1]Symbole!$G$22:$J$22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AE65-4DEF-AFAA-1BD7BB3D977C}"/>
            </c:ext>
          </c:extLst>
        </c:ser>
        <c:ser>
          <c:idx val="38"/>
          <c:order val="18"/>
          <c:tx>
            <c:v>LagerV18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[1]Symbole!$C$23:$F$23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[1]Symbole!$G$23:$J$23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AE65-4DEF-AFAA-1BD7BB3D977C}"/>
            </c:ext>
          </c:extLst>
        </c:ser>
        <c:ser>
          <c:idx val="39"/>
          <c:order val="19"/>
          <c:tx>
            <c:v>LagerV19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[1]Symbole!$C$24:$F$24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[1]Symbole!$G$24:$J$24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AE65-4DEF-AFAA-1BD7BB3D977C}"/>
            </c:ext>
          </c:extLst>
        </c:ser>
        <c:ser>
          <c:idx val="40"/>
          <c:order val="20"/>
          <c:tx>
            <c:v>LagerV20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[1]Symbole!$C$25:$F$25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[1]Symbole!$G$25:$J$25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AE65-4DEF-AFAA-1BD7BB3D977C}"/>
            </c:ext>
          </c:extLst>
        </c:ser>
        <c:ser>
          <c:idx val="41"/>
          <c:order val="21"/>
          <c:tx>
            <c:v>LagerH1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[1]Symbole!$C$29:$F$29</c:f>
              <c:numCache>
                <c:formatCode>General</c:formatCode>
                <c:ptCount val="4"/>
                <c:pt idx="0">
                  <c:v>-4</c:v>
                </c:pt>
                <c:pt idx="1">
                  <c:v>-2.9478901882407902</c:v>
                </c:pt>
                <c:pt idx="2">
                  <c:v>-2.9478901882407902</c:v>
                </c:pt>
                <c:pt idx="3">
                  <c:v>-4</c:v>
                </c:pt>
              </c:numCache>
            </c:numRef>
          </c:xVal>
          <c:yVal>
            <c:numRef>
              <c:f>[1]Symbole!$G$29:$J$29</c:f>
              <c:numCache>
                <c:formatCode>General</c:formatCode>
                <c:ptCount val="4"/>
                <c:pt idx="0">
                  <c:v>10</c:v>
                </c:pt>
                <c:pt idx="1">
                  <c:v>10.607453701939498</c:v>
                </c:pt>
                <c:pt idx="2">
                  <c:v>9.3925462980605019</c:v>
                </c:pt>
                <c:pt idx="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AE65-4DEF-AFAA-1BD7BB3D977C}"/>
            </c:ext>
          </c:extLst>
        </c:ser>
        <c:ser>
          <c:idx val="42"/>
          <c:order val="22"/>
          <c:tx>
            <c:v>LagerH2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[1]Symbole!$C$30:$F$30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xVal>
          <c:yVal>
            <c:numRef>
              <c:f>[1]Symbole!$G$30:$J$30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AE65-4DEF-AFAA-1BD7BB3D977C}"/>
            </c:ext>
          </c:extLst>
        </c:ser>
        <c:ser>
          <c:idx val="43"/>
          <c:order val="23"/>
          <c:tx>
            <c:v>LagerH3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[1]Symbole!$C$31:$F$31</c:f>
              <c:numCache>
                <c:formatCode>General</c:formatCode>
                <c:ptCount val="4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</c:numCache>
            </c:numRef>
          </c:xVal>
          <c:yVal>
            <c:numRef>
              <c:f>[1]Symbole!$G$31:$J$31</c:f>
              <c:numCache>
                <c:formatCode>General</c:formatCode>
                <c:ptCount val="4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AE65-4DEF-AFAA-1BD7BB3D977C}"/>
            </c:ext>
          </c:extLst>
        </c:ser>
        <c:ser>
          <c:idx val="44"/>
          <c:order val="24"/>
          <c:tx>
            <c:v>LagerH4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[1]Symbole!$C$32:$F$32</c:f>
              <c:numCache>
                <c:formatCode>General</c:formatCode>
                <c:ptCount val="4"/>
                <c:pt idx="0">
                  <c:v>13</c:v>
                </c:pt>
                <c:pt idx="1">
                  <c:v>14.052109811759211</c:v>
                </c:pt>
                <c:pt idx="2">
                  <c:v>14.052109811759211</c:v>
                </c:pt>
                <c:pt idx="3">
                  <c:v>13</c:v>
                </c:pt>
              </c:numCache>
            </c:numRef>
          </c:xVal>
          <c:yVal>
            <c:numRef>
              <c:f>[1]Symbole!$G$32:$J$32</c:f>
              <c:numCache>
                <c:formatCode>General</c:formatCode>
                <c:ptCount val="4"/>
                <c:pt idx="0">
                  <c:v>10</c:v>
                </c:pt>
                <c:pt idx="1">
                  <c:v>10.607453701939498</c:v>
                </c:pt>
                <c:pt idx="2">
                  <c:v>9.3925462980605019</c:v>
                </c:pt>
                <c:pt idx="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AE65-4DEF-AFAA-1BD7BB3D977C}"/>
            </c:ext>
          </c:extLst>
        </c:ser>
        <c:ser>
          <c:idx val="45"/>
          <c:order val="25"/>
          <c:tx>
            <c:v>LagerH5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[1]Symbole!$C$33:$F$33</c:f>
              <c:numCache>
                <c:formatCode>General</c:formatCode>
                <c:ptCount val="4"/>
                <c:pt idx="0">
                  <c:v>1.6326429843902588</c:v>
                </c:pt>
                <c:pt idx="1">
                  <c:v>1.6326429843902588</c:v>
                </c:pt>
                <c:pt idx="2">
                  <c:v>1.6326429843902588</c:v>
                </c:pt>
                <c:pt idx="3">
                  <c:v>1.6326429843902588</c:v>
                </c:pt>
              </c:numCache>
            </c:numRef>
          </c:xVal>
          <c:yVal>
            <c:numRef>
              <c:f>[1]Symbole!$G$33:$J$33</c:f>
              <c:numCache>
                <c:formatCode>General</c:formatCode>
                <c:ptCount val="4"/>
                <c:pt idx="0">
                  <c:v>1.8639600276947021</c:v>
                </c:pt>
                <c:pt idx="1">
                  <c:v>1.8639600276947021</c:v>
                </c:pt>
                <c:pt idx="2">
                  <c:v>1.8639600276947021</c:v>
                </c:pt>
                <c:pt idx="3">
                  <c:v>1.8639600276947021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AE65-4DEF-AFAA-1BD7BB3D977C}"/>
            </c:ext>
          </c:extLst>
        </c:ser>
        <c:ser>
          <c:idx val="46"/>
          <c:order val="26"/>
          <c:tx>
            <c:v>LagerH6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[1]Symbole!$C$34:$F$34</c:f>
              <c:numCache>
                <c:formatCode>General</c:formatCode>
                <c:ptCount val="4"/>
                <c:pt idx="0">
                  <c:v>-1.0121190547943115</c:v>
                </c:pt>
                <c:pt idx="1">
                  <c:v>-1.0121190547943115</c:v>
                </c:pt>
                <c:pt idx="2">
                  <c:v>-1.0121190547943115</c:v>
                </c:pt>
                <c:pt idx="3">
                  <c:v>-1.0121190547943115</c:v>
                </c:pt>
              </c:numCache>
            </c:numRef>
          </c:xVal>
          <c:yVal>
            <c:numRef>
              <c:f>[1]Symbole!$G$34:$J$34</c:f>
              <c:numCache>
                <c:formatCode>General</c:formatCode>
                <c:ptCount val="4"/>
                <c:pt idx="0">
                  <c:v>2.5302970409393311</c:v>
                </c:pt>
                <c:pt idx="1">
                  <c:v>2.5302970409393311</c:v>
                </c:pt>
                <c:pt idx="2">
                  <c:v>2.5302970409393311</c:v>
                </c:pt>
                <c:pt idx="3">
                  <c:v>2.5302970409393311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AE65-4DEF-AFAA-1BD7BB3D977C}"/>
            </c:ext>
          </c:extLst>
        </c:ser>
        <c:ser>
          <c:idx val="47"/>
          <c:order val="27"/>
          <c:tx>
            <c:v>LagerH7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[1]Symbole!$C$35:$F$35</c:f>
              <c:numCache>
                <c:formatCode>General</c:formatCode>
                <c:ptCount val="4"/>
                <c:pt idx="0">
                  <c:v>3.0875000953674316</c:v>
                </c:pt>
                <c:pt idx="1">
                  <c:v>3.0875000953674316</c:v>
                </c:pt>
                <c:pt idx="2">
                  <c:v>3.0875000953674316</c:v>
                </c:pt>
                <c:pt idx="3">
                  <c:v>3.0875000953674316</c:v>
                </c:pt>
              </c:numCache>
            </c:numRef>
          </c:xVal>
          <c:yVal>
            <c:numRef>
              <c:f>[1]Symbole!$G$35:$J$35</c:f>
              <c:numCache>
                <c:formatCode>General</c:formatCode>
                <c:ptCount val="4"/>
                <c:pt idx="0">
                  <c:v>-0.23749999701976776</c:v>
                </c:pt>
                <c:pt idx="1">
                  <c:v>-0.23749999701976776</c:v>
                </c:pt>
                <c:pt idx="2">
                  <c:v>-0.23749999701976776</c:v>
                </c:pt>
                <c:pt idx="3">
                  <c:v>-0.23749999701976776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AE65-4DEF-AFAA-1BD7BB3D977C}"/>
            </c:ext>
          </c:extLst>
        </c:ser>
        <c:ser>
          <c:idx val="48"/>
          <c:order val="28"/>
          <c:tx>
            <c:v>LagerH8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[1]Symbole!$C$36:$F$36</c:f>
              <c:numCache>
                <c:formatCode>General</c:formatCode>
                <c:ptCount val="4"/>
                <c:pt idx="0">
                  <c:v>-2.506058931350708</c:v>
                </c:pt>
                <c:pt idx="1">
                  <c:v>-2.506058931350708</c:v>
                </c:pt>
                <c:pt idx="2">
                  <c:v>-2.506058931350708</c:v>
                </c:pt>
                <c:pt idx="3">
                  <c:v>-2.506058931350708</c:v>
                </c:pt>
              </c:numCache>
            </c:numRef>
          </c:xVal>
          <c:yVal>
            <c:numRef>
              <c:f>[1]Symbole!$G$36:$J$36</c:f>
              <c:numCache>
                <c:formatCode>General</c:formatCode>
                <c:ptCount val="4"/>
                <c:pt idx="0">
                  <c:v>6.2651491165161133</c:v>
                </c:pt>
                <c:pt idx="1">
                  <c:v>6.2651491165161133</c:v>
                </c:pt>
                <c:pt idx="2">
                  <c:v>6.2651491165161133</c:v>
                </c:pt>
                <c:pt idx="3">
                  <c:v>6.2651491165161133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AE65-4DEF-AFAA-1BD7BB3D977C}"/>
            </c:ext>
          </c:extLst>
        </c:ser>
        <c:ser>
          <c:idx val="49"/>
          <c:order val="29"/>
          <c:tx>
            <c:v>LagerH9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[1]Symbole!$C$37:$F$37</c:f>
              <c:numCache>
                <c:formatCode>General</c:formatCode>
                <c:ptCount val="4"/>
                <c:pt idx="0">
                  <c:v>-1.1836789846420288</c:v>
                </c:pt>
                <c:pt idx="1">
                  <c:v>-1.1836789846420288</c:v>
                </c:pt>
                <c:pt idx="2">
                  <c:v>-1.1836789846420288</c:v>
                </c:pt>
                <c:pt idx="3">
                  <c:v>-1.1836789846420288</c:v>
                </c:pt>
              </c:numCache>
            </c:numRef>
          </c:xVal>
          <c:yVal>
            <c:numRef>
              <c:f>[1]Symbole!$G$37:$J$37</c:f>
              <c:numCache>
                <c:formatCode>General</c:formatCode>
                <c:ptCount val="4"/>
                <c:pt idx="0">
                  <c:v>5.9319801330566406</c:v>
                </c:pt>
                <c:pt idx="1">
                  <c:v>5.9319801330566406</c:v>
                </c:pt>
                <c:pt idx="2">
                  <c:v>5.9319801330566406</c:v>
                </c:pt>
                <c:pt idx="3">
                  <c:v>5.9319801330566406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AE65-4DEF-AFAA-1BD7BB3D977C}"/>
            </c:ext>
          </c:extLst>
        </c:ser>
        <c:ser>
          <c:idx val="50"/>
          <c:order val="30"/>
          <c:tx>
            <c:v>LagerH10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[1]Symbole!$C$38:$F$38</c:f>
              <c:numCache>
                <c:formatCode>General</c:formatCode>
                <c:ptCount val="4"/>
                <c:pt idx="0">
                  <c:v>7.3163208961486816</c:v>
                </c:pt>
                <c:pt idx="1">
                  <c:v>7.3163208961486816</c:v>
                </c:pt>
                <c:pt idx="2">
                  <c:v>7.3163208961486816</c:v>
                </c:pt>
                <c:pt idx="3">
                  <c:v>7.3163208961486816</c:v>
                </c:pt>
              </c:numCache>
            </c:numRef>
          </c:xVal>
          <c:yVal>
            <c:numRef>
              <c:f>[1]Symbole!$G$38:$J$38</c:f>
              <c:numCache>
                <c:formatCode>General</c:formatCode>
                <c:ptCount val="4"/>
                <c:pt idx="0">
                  <c:v>0.43198001384735107</c:v>
                </c:pt>
                <c:pt idx="1">
                  <c:v>0.43198001384735107</c:v>
                </c:pt>
                <c:pt idx="2">
                  <c:v>0.43198001384735107</c:v>
                </c:pt>
                <c:pt idx="3">
                  <c:v>0.43198001384735107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AE65-4DEF-AFAA-1BD7BB3D977C}"/>
            </c:ext>
          </c:extLst>
        </c:ser>
        <c:ser>
          <c:idx val="51"/>
          <c:order val="31"/>
          <c:tx>
            <c:v>LagerH11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[1]Symbole!$C$39:$F$39</c:f>
              <c:numCache>
                <c:formatCode>General</c:formatCode>
                <c:ptCount val="4"/>
                <c:pt idx="0">
                  <c:v>8.0437498092651367</c:v>
                </c:pt>
                <c:pt idx="1">
                  <c:v>8.0437498092651367</c:v>
                </c:pt>
                <c:pt idx="2">
                  <c:v>8.0437498092651367</c:v>
                </c:pt>
                <c:pt idx="3">
                  <c:v>8.0437498092651367</c:v>
                </c:pt>
              </c:numCache>
            </c:numRef>
          </c:xVal>
          <c:yVal>
            <c:numRef>
              <c:f>[1]Symbole!$G$39:$J$39</c:f>
              <c:numCache>
                <c:formatCode>General</c:formatCode>
                <c:ptCount val="4"/>
                <c:pt idx="0">
                  <c:v>-0.61874997615814209</c:v>
                </c:pt>
                <c:pt idx="1">
                  <c:v>-0.61874997615814209</c:v>
                </c:pt>
                <c:pt idx="2">
                  <c:v>-0.61874997615814209</c:v>
                </c:pt>
                <c:pt idx="3">
                  <c:v>-0.61874997615814209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AE65-4DEF-AFAA-1BD7BB3D977C}"/>
            </c:ext>
          </c:extLst>
        </c:ser>
        <c:ser>
          <c:idx val="52"/>
          <c:order val="32"/>
          <c:tx>
            <c:v>LagerH12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[1]Symbole!$C$40:$F$40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[1]Symbole!$G$40:$J$40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AE65-4DEF-AFAA-1BD7BB3D977C}"/>
            </c:ext>
          </c:extLst>
        </c:ser>
        <c:ser>
          <c:idx val="53"/>
          <c:order val="33"/>
          <c:tx>
            <c:v>LagerH13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[1]Symbole!$C$41:$F$41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[1]Symbole!$G$41:$J$41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AE65-4DEF-AFAA-1BD7BB3D977C}"/>
            </c:ext>
          </c:extLst>
        </c:ser>
        <c:ser>
          <c:idx val="54"/>
          <c:order val="34"/>
          <c:tx>
            <c:v>LagerH14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[1]Symbole!$C$42:$F$42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[1]Symbole!$G$42:$J$42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AE65-4DEF-AFAA-1BD7BB3D977C}"/>
            </c:ext>
          </c:extLst>
        </c:ser>
        <c:ser>
          <c:idx val="55"/>
          <c:order val="35"/>
          <c:tx>
            <c:v>LagerH15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[1]Symbole!$C$43:$F$43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[1]Symbole!$G$43:$J$43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AE65-4DEF-AFAA-1BD7BB3D977C}"/>
            </c:ext>
          </c:extLst>
        </c:ser>
        <c:ser>
          <c:idx val="56"/>
          <c:order val="36"/>
          <c:tx>
            <c:v>LagerH16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[1]Symbole!$C$44:$F$44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[1]Symbole!$G$44:$J$44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AE65-4DEF-AFAA-1BD7BB3D977C}"/>
            </c:ext>
          </c:extLst>
        </c:ser>
        <c:ser>
          <c:idx val="57"/>
          <c:order val="37"/>
          <c:tx>
            <c:v>LagerH17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[1]Symbole!$C$45:$F$45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[1]Symbole!$G$45:$J$45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AE65-4DEF-AFAA-1BD7BB3D977C}"/>
            </c:ext>
          </c:extLst>
        </c:ser>
        <c:ser>
          <c:idx val="58"/>
          <c:order val="38"/>
          <c:tx>
            <c:v>LagerH18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[1]Symbole!$C$46:$F$46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[1]Symbole!$G$46:$J$46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AE65-4DEF-AFAA-1BD7BB3D977C}"/>
            </c:ext>
          </c:extLst>
        </c:ser>
        <c:ser>
          <c:idx val="59"/>
          <c:order val="39"/>
          <c:tx>
            <c:v>LagerH19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[1]Symbole!$C$47:$F$47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[1]Symbole!$G$47:$J$47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AE65-4DEF-AFAA-1BD7BB3D977C}"/>
            </c:ext>
          </c:extLst>
        </c:ser>
        <c:ser>
          <c:idx val="60"/>
          <c:order val="40"/>
          <c:tx>
            <c:v>LagerH20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[1]Symbole!$C$48:$F$48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[1]Symbole!$G$48:$J$48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AE65-4DEF-AFAA-1BD7BB3D977C}"/>
            </c:ext>
          </c:extLst>
        </c:ser>
        <c:ser>
          <c:idx val="61"/>
          <c:order val="41"/>
          <c:tx>
            <c:v>LagerR1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[1]Symbole!$C$52:$G$52</c:f>
              <c:numCache>
                <c:formatCode>General</c:formatCode>
                <c:ptCount val="5"/>
                <c:pt idx="0">
                  <c:v>-4</c:v>
                </c:pt>
                <c:pt idx="1">
                  <c:v>-4</c:v>
                </c:pt>
                <c:pt idx="2">
                  <c:v>-4</c:v>
                </c:pt>
                <c:pt idx="3">
                  <c:v>-4</c:v>
                </c:pt>
                <c:pt idx="4">
                  <c:v>-4</c:v>
                </c:pt>
              </c:numCache>
            </c:numRef>
          </c:xVal>
          <c:yVal>
            <c:numRef>
              <c:f>[1]Symbole!$H$52:$L$52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AE65-4DEF-AFAA-1BD7BB3D977C}"/>
            </c:ext>
          </c:extLst>
        </c:ser>
        <c:ser>
          <c:idx val="62"/>
          <c:order val="42"/>
          <c:tx>
            <c:v>LagerR2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[1]Symbole!$C$53:$G$53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[1]Symbole!$H$53:$L$53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AE65-4DEF-AFAA-1BD7BB3D977C}"/>
            </c:ext>
          </c:extLst>
        </c:ser>
        <c:ser>
          <c:idx val="63"/>
          <c:order val="43"/>
          <c:tx>
            <c:v>LagerR3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[1]Symbole!$C$54:$G$54</c:f>
              <c:numCache>
                <c:formatCode>General</c:formatCode>
                <c:ptCount val="5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</c:numCache>
            </c:numRef>
          </c:xVal>
          <c:yVal>
            <c:numRef>
              <c:f>[1]Symbole!$H$54:$L$54</c:f>
              <c:numCache>
                <c:formatCode>General</c:formatCode>
                <c:ptCount val="5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AE65-4DEF-AFAA-1BD7BB3D977C}"/>
            </c:ext>
          </c:extLst>
        </c:ser>
        <c:ser>
          <c:idx val="64"/>
          <c:order val="44"/>
          <c:tx>
            <c:v>LagerR4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[1]Symbole!$C$55:$G$55</c:f>
              <c:numCache>
                <c:formatCode>General</c:formatCode>
                <c:ptCount val="5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</c:numCache>
            </c:numRef>
          </c:xVal>
          <c:yVal>
            <c:numRef>
              <c:f>[1]Symbole!$H$55:$L$55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AE65-4DEF-AFAA-1BD7BB3D977C}"/>
            </c:ext>
          </c:extLst>
        </c:ser>
        <c:ser>
          <c:idx val="65"/>
          <c:order val="45"/>
          <c:tx>
            <c:v>LagerR5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[1]Symbole!$C$56:$G$56</c:f>
              <c:numCache>
                <c:formatCode>General</c:formatCode>
                <c:ptCount val="5"/>
                <c:pt idx="0">
                  <c:v>1.6326429843902588</c:v>
                </c:pt>
                <c:pt idx="1">
                  <c:v>1.6326429843902588</c:v>
                </c:pt>
                <c:pt idx="2">
                  <c:v>1.6326429843902588</c:v>
                </c:pt>
                <c:pt idx="3">
                  <c:v>1.6326429843902588</c:v>
                </c:pt>
                <c:pt idx="4">
                  <c:v>1.6326429843902588</c:v>
                </c:pt>
              </c:numCache>
            </c:numRef>
          </c:xVal>
          <c:yVal>
            <c:numRef>
              <c:f>[1]Symbole!$H$56:$L$56</c:f>
              <c:numCache>
                <c:formatCode>General</c:formatCode>
                <c:ptCount val="5"/>
                <c:pt idx="0">
                  <c:v>1.8639600276947021</c:v>
                </c:pt>
                <c:pt idx="1">
                  <c:v>1.8639600276947021</c:v>
                </c:pt>
                <c:pt idx="2">
                  <c:v>1.8639600276947021</c:v>
                </c:pt>
                <c:pt idx="3">
                  <c:v>1.8639600276947021</c:v>
                </c:pt>
                <c:pt idx="4">
                  <c:v>1.8639600276947021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AE65-4DEF-AFAA-1BD7BB3D977C}"/>
            </c:ext>
          </c:extLst>
        </c:ser>
        <c:ser>
          <c:idx val="66"/>
          <c:order val="46"/>
          <c:tx>
            <c:v>LagerR6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[1]Symbole!$C$57:$G$57</c:f>
              <c:numCache>
                <c:formatCode>General</c:formatCode>
                <c:ptCount val="5"/>
                <c:pt idx="0">
                  <c:v>-1.0121190547943115</c:v>
                </c:pt>
                <c:pt idx="1">
                  <c:v>-1.0121190547943115</c:v>
                </c:pt>
                <c:pt idx="2">
                  <c:v>-1.0121190547943115</c:v>
                </c:pt>
                <c:pt idx="3">
                  <c:v>-1.0121190547943115</c:v>
                </c:pt>
                <c:pt idx="4">
                  <c:v>-1.0121190547943115</c:v>
                </c:pt>
              </c:numCache>
            </c:numRef>
          </c:xVal>
          <c:yVal>
            <c:numRef>
              <c:f>[1]Symbole!$H$57:$L$57</c:f>
              <c:numCache>
                <c:formatCode>General</c:formatCode>
                <c:ptCount val="5"/>
                <c:pt idx="0">
                  <c:v>2.5302970409393311</c:v>
                </c:pt>
                <c:pt idx="1">
                  <c:v>2.5302970409393311</c:v>
                </c:pt>
                <c:pt idx="2">
                  <c:v>2.5302970409393311</c:v>
                </c:pt>
                <c:pt idx="3">
                  <c:v>2.5302970409393311</c:v>
                </c:pt>
                <c:pt idx="4">
                  <c:v>2.5302970409393311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AE65-4DEF-AFAA-1BD7BB3D977C}"/>
            </c:ext>
          </c:extLst>
        </c:ser>
        <c:ser>
          <c:idx val="67"/>
          <c:order val="47"/>
          <c:tx>
            <c:v>LagerR7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[1]Symbole!$C$58:$G$58</c:f>
              <c:numCache>
                <c:formatCode>General</c:formatCode>
                <c:ptCount val="5"/>
                <c:pt idx="0">
                  <c:v>3.0875000953674316</c:v>
                </c:pt>
                <c:pt idx="1">
                  <c:v>3.0875000953674316</c:v>
                </c:pt>
                <c:pt idx="2">
                  <c:v>3.0875000953674316</c:v>
                </c:pt>
                <c:pt idx="3">
                  <c:v>3.0875000953674316</c:v>
                </c:pt>
                <c:pt idx="4">
                  <c:v>3.0875000953674316</c:v>
                </c:pt>
              </c:numCache>
            </c:numRef>
          </c:xVal>
          <c:yVal>
            <c:numRef>
              <c:f>[1]Symbole!$H$58:$L$58</c:f>
              <c:numCache>
                <c:formatCode>General</c:formatCode>
                <c:ptCount val="5"/>
                <c:pt idx="0">
                  <c:v>-0.23749999701976776</c:v>
                </c:pt>
                <c:pt idx="1">
                  <c:v>-0.23749999701976776</c:v>
                </c:pt>
                <c:pt idx="2">
                  <c:v>-0.23749999701976776</c:v>
                </c:pt>
                <c:pt idx="3">
                  <c:v>-0.23749999701976776</c:v>
                </c:pt>
                <c:pt idx="4">
                  <c:v>-0.23749999701976776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AE65-4DEF-AFAA-1BD7BB3D977C}"/>
            </c:ext>
          </c:extLst>
        </c:ser>
        <c:ser>
          <c:idx val="68"/>
          <c:order val="48"/>
          <c:tx>
            <c:v>LagerR8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[1]Symbole!$C$59:$G$59</c:f>
              <c:numCache>
                <c:formatCode>General</c:formatCode>
                <c:ptCount val="5"/>
                <c:pt idx="0">
                  <c:v>-2.506058931350708</c:v>
                </c:pt>
                <c:pt idx="1">
                  <c:v>-2.506058931350708</c:v>
                </c:pt>
                <c:pt idx="2">
                  <c:v>-2.506058931350708</c:v>
                </c:pt>
                <c:pt idx="3">
                  <c:v>-2.506058931350708</c:v>
                </c:pt>
                <c:pt idx="4">
                  <c:v>-2.506058931350708</c:v>
                </c:pt>
              </c:numCache>
            </c:numRef>
          </c:xVal>
          <c:yVal>
            <c:numRef>
              <c:f>[1]Symbole!$H$59:$L$59</c:f>
              <c:numCache>
                <c:formatCode>General</c:formatCode>
                <c:ptCount val="5"/>
                <c:pt idx="0">
                  <c:v>6.2651491165161133</c:v>
                </c:pt>
                <c:pt idx="1">
                  <c:v>6.2651491165161133</c:v>
                </c:pt>
                <c:pt idx="2">
                  <c:v>6.2651491165161133</c:v>
                </c:pt>
                <c:pt idx="3">
                  <c:v>6.2651491165161133</c:v>
                </c:pt>
                <c:pt idx="4">
                  <c:v>6.2651491165161133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AE65-4DEF-AFAA-1BD7BB3D977C}"/>
            </c:ext>
          </c:extLst>
        </c:ser>
        <c:ser>
          <c:idx val="69"/>
          <c:order val="49"/>
          <c:tx>
            <c:v>LagerR9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[1]Symbole!$C$60:$G$60</c:f>
              <c:numCache>
                <c:formatCode>General</c:formatCode>
                <c:ptCount val="5"/>
                <c:pt idx="0">
                  <c:v>-1.1836789846420288</c:v>
                </c:pt>
                <c:pt idx="1">
                  <c:v>-1.1836789846420288</c:v>
                </c:pt>
                <c:pt idx="2">
                  <c:v>-1.1836789846420288</c:v>
                </c:pt>
                <c:pt idx="3">
                  <c:v>-1.1836789846420288</c:v>
                </c:pt>
                <c:pt idx="4">
                  <c:v>-1.1836789846420288</c:v>
                </c:pt>
              </c:numCache>
            </c:numRef>
          </c:xVal>
          <c:yVal>
            <c:numRef>
              <c:f>[1]Symbole!$H$60:$L$60</c:f>
              <c:numCache>
                <c:formatCode>General</c:formatCode>
                <c:ptCount val="5"/>
                <c:pt idx="0">
                  <c:v>5.9319801330566406</c:v>
                </c:pt>
                <c:pt idx="1">
                  <c:v>5.9319801330566406</c:v>
                </c:pt>
                <c:pt idx="2">
                  <c:v>5.9319801330566406</c:v>
                </c:pt>
                <c:pt idx="3">
                  <c:v>5.9319801330566406</c:v>
                </c:pt>
                <c:pt idx="4">
                  <c:v>5.9319801330566406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AE65-4DEF-AFAA-1BD7BB3D977C}"/>
            </c:ext>
          </c:extLst>
        </c:ser>
        <c:ser>
          <c:idx val="70"/>
          <c:order val="50"/>
          <c:tx>
            <c:v>LagerR10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[1]Symbole!$C$61:$G$61</c:f>
              <c:numCache>
                <c:formatCode>General</c:formatCode>
                <c:ptCount val="5"/>
                <c:pt idx="0">
                  <c:v>7.3163208961486816</c:v>
                </c:pt>
                <c:pt idx="1">
                  <c:v>7.3163208961486816</c:v>
                </c:pt>
                <c:pt idx="2">
                  <c:v>7.3163208961486816</c:v>
                </c:pt>
                <c:pt idx="3">
                  <c:v>7.3163208961486816</c:v>
                </c:pt>
                <c:pt idx="4">
                  <c:v>7.3163208961486816</c:v>
                </c:pt>
              </c:numCache>
            </c:numRef>
          </c:xVal>
          <c:yVal>
            <c:numRef>
              <c:f>[1]Symbole!$H$61:$L$61</c:f>
              <c:numCache>
                <c:formatCode>General</c:formatCode>
                <c:ptCount val="5"/>
                <c:pt idx="0">
                  <c:v>0.43198001384735107</c:v>
                </c:pt>
                <c:pt idx="1">
                  <c:v>0.43198001384735107</c:v>
                </c:pt>
                <c:pt idx="2">
                  <c:v>0.43198001384735107</c:v>
                </c:pt>
                <c:pt idx="3">
                  <c:v>0.43198001384735107</c:v>
                </c:pt>
                <c:pt idx="4">
                  <c:v>0.43198001384735107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AE65-4DEF-AFAA-1BD7BB3D977C}"/>
            </c:ext>
          </c:extLst>
        </c:ser>
        <c:ser>
          <c:idx val="71"/>
          <c:order val="51"/>
          <c:tx>
            <c:v>LagerR11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[1]Symbole!$C$62:$G$62</c:f>
              <c:numCache>
                <c:formatCode>General</c:formatCode>
                <c:ptCount val="5"/>
                <c:pt idx="0">
                  <c:v>8.0437498092651367</c:v>
                </c:pt>
                <c:pt idx="1">
                  <c:v>8.0437498092651367</c:v>
                </c:pt>
                <c:pt idx="2">
                  <c:v>8.0437498092651367</c:v>
                </c:pt>
                <c:pt idx="3">
                  <c:v>8.0437498092651367</c:v>
                </c:pt>
                <c:pt idx="4">
                  <c:v>8.0437498092651367</c:v>
                </c:pt>
              </c:numCache>
            </c:numRef>
          </c:xVal>
          <c:yVal>
            <c:numRef>
              <c:f>[1]Symbole!$H$62:$L$62</c:f>
              <c:numCache>
                <c:formatCode>General</c:formatCode>
                <c:ptCount val="5"/>
                <c:pt idx="0">
                  <c:v>-0.61874997615814209</c:v>
                </c:pt>
                <c:pt idx="1">
                  <c:v>-0.61874997615814209</c:v>
                </c:pt>
                <c:pt idx="2">
                  <c:v>-0.61874997615814209</c:v>
                </c:pt>
                <c:pt idx="3">
                  <c:v>-0.61874997615814209</c:v>
                </c:pt>
                <c:pt idx="4">
                  <c:v>-0.61874997615814209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AE65-4DEF-AFAA-1BD7BB3D977C}"/>
            </c:ext>
          </c:extLst>
        </c:ser>
        <c:ser>
          <c:idx val="72"/>
          <c:order val="52"/>
          <c:tx>
            <c:v>LagerR12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[1]Symbole!$C$63:$G$63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[1]Symbole!$H$63:$L$63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AE65-4DEF-AFAA-1BD7BB3D977C}"/>
            </c:ext>
          </c:extLst>
        </c:ser>
        <c:ser>
          <c:idx val="73"/>
          <c:order val="53"/>
          <c:tx>
            <c:v>LagerR13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[1]Symbole!$C$64:$G$64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[1]Symbole!$H$64:$L$64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AE65-4DEF-AFAA-1BD7BB3D977C}"/>
            </c:ext>
          </c:extLst>
        </c:ser>
        <c:ser>
          <c:idx val="74"/>
          <c:order val="54"/>
          <c:tx>
            <c:v>LagerR14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[1]Symbole!$C$65:$G$65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[1]Symbole!$H$65:$L$65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AE65-4DEF-AFAA-1BD7BB3D977C}"/>
            </c:ext>
          </c:extLst>
        </c:ser>
        <c:ser>
          <c:idx val="75"/>
          <c:order val="55"/>
          <c:tx>
            <c:v>LagerR15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[1]Symbole!$C$66:$G$66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[1]Symbole!$H$66:$L$66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7-AE65-4DEF-AFAA-1BD7BB3D977C}"/>
            </c:ext>
          </c:extLst>
        </c:ser>
        <c:ser>
          <c:idx val="76"/>
          <c:order val="56"/>
          <c:tx>
            <c:v>LagerR16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[1]Symbole!$C$67:$G$67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[1]Symbole!$H$67:$L$67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E65-4DEF-AFAA-1BD7BB3D977C}"/>
            </c:ext>
          </c:extLst>
        </c:ser>
        <c:ser>
          <c:idx val="77"/>
          <c:order val="57"/>
          <c:tx>
            <c:v>LagerR17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[1]Symbole!$C$68:$G$68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[1]Symbole!$H$68:$L$68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E65-4DEF-AFAA-1BD7BB3D977C}"/>
            </c:ext>
          </c:extLst>
        </c:ser>
        <c:ser>
          <c:idx val="78"/>
          <c:order val="58"/>
          <c:tx>
            <c:v>LagerR18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[1]Symbole!$C$69:$G$69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[1]Symbole!$H$69:$L$69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E65-4DEF-AFAA-1BD7BB3D977C}"/>
            </c:ext>
          </c:extLst>
        </c:ser>
        <c:ser>
          <c:idx val="79"/>
          <c:order val="59"/>
          <c:tx>
            <c:v>LagerR19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[1]Symbole!$C$70:$G$70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[1]Symbole!$H$70:$L$70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E65-4DEF-AFAA-1BD7BB3D977C}"/>
            </c:ext>
          </c:extLst>
        </c:ser>
        <c:ser>
          <c:idx val="80"/>
          <c:order val="60"/>
          <c:tx>
            <c:v>LagerR20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[1]Symbole!$C$71:$G$71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[1]Symbole!$H$71:$L$71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E65-4DEF-AFAA-1BD7BB3D977C}"/>
            </c:ext>
          </c:extLst>
        </c:ser>
        <c:ser>
          <c:idx val="121"/>
          <c:order val="61"/>
          <c:tx>
            <c:v>Knotenmoment1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[1]KLasten!$C$50:$L$50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[1]KLasten!$M$50:$V$50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E65-4DEF-AFAA-1BD7BB3D977C}"/>
            </c:ext>
          </c:extLst>
        </c:ser>
        <c:ser>
          <c:idx val="122"/>
          <c:order val="62"/>
          <c:tx>
            <c:v>Knotenmoment2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[1]KLasten!$C$51:$L$51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[1]KLasten!$M$51:$V$51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E65-4DEF-AFAA-1BD7BB3D977C}"/>
            </c:ext>
          </c:extLst>
        </c:ser>
        <c:ser>
          <c:idx val="123"/>
          <c:order val="63"/>
          <c:tx>
            <c:v>Knotenmoment3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[1]KLasten!$C$52:$L$52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[1]KLasten!$M$52:$V$52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E65-4DEF-AFAA-1BD7BB3D977C}"/>
            </c:ext>
          </c:extLst>
        </c:ser>
        <c:ser>
          <c:idx val="124"/>
          <c:order val="64"/>
          <c:tx>
            <c:v>Knotenmoment4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[1]KLasten!$C$53:$L$53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[1]KLasten!$M$53:$V$53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E65-4DEF-AFAA-1BD7BB3D977C}"/>
            </c:ext>
          </c:extLst>
        </c:ser>
        <c:ser>
          <c:idx val="125"/>
          <c:order val="65"/>
          <c:tx>
            <c:v>Knotenmoment5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[1]KLasten!$C$54:$L$54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[1]KLasten!$M$54:$V$54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E65-4DEF-AFAA-1BD7BB3D977C}"/>
            </c:ext>
          </c:extLst>
        </c:ser>
        <c:ser>
          <c:idx val="126"/>
          <c:order val="66"/>
          <c:tx>
            <c:v>Knotenmoment6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[1]KLasten!$C$55:$L$55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[1]KLasten!$M$55:$V$55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E65-4DEF-AFAA-1BD7BB3D977C}"/>
            </c:ext>
          </c:extLst>
        </c:ser>
        <c:ser>
          <c:idx val="127"/>
          <c:order val="67"/>
          <c:tx>
            <c:v>Knotenmoment7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[1]KLasten!$C$56:$L$56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[1]KLasten!$M$56:$V$56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E65-4DEF-AFAA-1BD7BB3D977C}"/>
            </c:ext>
          </c:extLst>
        </c:ser>
        <c:ser>
          <c:idx val="128"/>
          <c:order val="68"/>
          <c:tx>
            <c:v>Knotenmoment8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[1]KLasten!$C$57:$L$57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[1]KLasten!$M$57:$V$57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E65-4DEF-AFAA-1BD7BB3D977C}"/>
            </c:ext>
          </c:extLst>
        </c:ser>
        <c:ser>
          <c:idx val="129"/>
          <c:order val="69"/>
          <c:tx>
            <c:v>Knotenmoment9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[1]KLasten!$C$58:$L$58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[1]KLasten!$M$58:$V$58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E65-4DEF-AFAA-1BD7BB3D977C}"/>
            </c:ext>
          </c:extLst>
        </c:ser>
        <c:ser>
          <c:idx val="130"/>
          <c:order val="70"/>
          <c:tx>
            <c:v>Knotenmoment10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[1]KLasten!$C$59:$L$59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[1]KLasten!$M$59:$V$59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E65-4DEF-AFAA-1BD7BB3D977C}"/>
            </c:ext>
          </c:extLst>
        </c:ser>
        <c:ser>
          <c:idx val="131"/>
          <c:order val="71"/>
          <c:tx>
            <c:v>Knotenmoment11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[1]KLasten!$C$60:$L$60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[1]KLasten!$M$60:$V$60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E65-4DEF-AFAA-1BD7BB3D977C}"/>
            </c:ext>
          </c:extLst>
        </c:ser>
        <c:ser>
          <c:idx val="132"/>
          <c:order val="72"/>
          <c:tx>
            <c:v>Knotenmoment12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[1]KLasten!$C$61:$L$61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[1]KLasten!$M$61:$V$61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E65-4DEF-AFAA-1BD7BB3D977C}"/>
            </c:ext>
          </c:extLst>
        </c:ser>
        <c:ser>
          <c:idx val="133"/>
          <c:order val="73"/>
          <c:tx>
            <c:v>Knotenmoment13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[1]KLasten!$C$62:$L$62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[1]KLasten!$M$62:$V$62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E65-4DEF-AFAA-1BD7BB3D977C}"/>
            </c:ext>
          </c:extLst>
        </c:ser>
        <c:ser>
          <c:idx val="134"/>
          <c:order val="74"/>
          <c:tx>
            <c:v>Knotenmoment14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[1]KLasten!$C$63:$L$63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[1]KLasten!$M$63:$V$63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E65-4DEF-AFAA-1BD7BB3D977C}"/>
            </c:ext>
          </c:extLst>
        </c:ser>
        <c:ser>
          <c:idx val="135"/>
          <c:order val="75"/>
          <c:tx>
            <c:v>Knotenmoment15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[1]KLasten!$C$64:$L$64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[1]KLasten!$M$64:$V$64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E65-4DEF-AFAA-1BD7BB3D977C}"/>
            </c:ext>
          </c:extLst>
        </c:ser>
        <c:ser>
          <c:idx val="136"/>
          <c:order val="76"/>
          <c:tx>
            <c:v>Knotenmoment16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[1]KLasten!$C$65:$L$65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[1]KLasten!$M$65:$V$65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E65-4DEF-AFAA-1BD7BB3D977C}"/>
            </c:ext>
          </c:extLst>
        </c:ser>
        <c:ser>
          <c:idx val="137"/>
          <c:order val="77"/>
          <c:tx>
            <c:v>Knotenmoment17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[1]KLasten!$C$66:$L$66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[1]KLasten!$M$66:$V$66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E65-4DEF-AFAA-1BD7BB3D977C}"/>
            </c:ext>
          </c:extLst>
        </c:ser>
        <c:ser>
          <c:idx val="138"/>
          <c:order val="78"/>
          <c:tx>
            <c:v>Knotenmoment18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[1]KLasten!$C$67:$L$67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[1]KLasten!$M$67:$V$67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E65-4DEF-AFAA-1BD7BB3D977C}"/>
            </c:ext>
          </c:extLst>
        </c:ser>
        <c:ser>
          <c:idx val="139"/>
          <c:order val="79"/>
          <c:tx>
            <c:v>Knotenmoment19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[1]KLasten!$C$68:$L$68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[1]KLasten!$M$68:$V$68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E65-4DEF-AFAA-1BD7BB3D977C}"/>
            </c:ext>
          </c:extLst>
        </c:ser>
        <c:ser>
          <c:idx val="140"/>
          <c:order val="80"/>
          <c:tx>
            <c:v>Knotenmoment20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[1]KLasten!$C$69:$L$69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xVal>
          <c:yVal>
            <c:numRef>
              <c:f>[1]KLasten!$M$69:$V$69</c:f>
              <c:numCache>
                <c:formatCode>General</c:formatCode>
                <c:ptCount val="10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E65-4DEF-AFAA-1BD7BB3D977C}"/>
            </c:ext>
          </c:extLst>
        </c:ser>
        <c:ser>
          <c:idx val="0"/>
          <c:order val="81"/>
          <c:tx>
            <c:v>Element:1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System!$BC$122:$BD$122</c:f>
              <c:numCache>
                <c:formatCode>General</c:formatCode>
                <c:ptCount val="2"/>
                <c:pt idx="0">
                  <c:v>-4</c:v>
                </c:pt>
                <c:pt idx="1">
                  <c:v>-2.506058931350708</c:v>
                </c:pt>
              </c:numCache>
            </c:numRef>
          </c:xVal>
          <c:yVal>
            <c:numRef>
              <c:f>System!$BE$122:$BF$122</c:f>
              <c:numCache>
                <c:formatCode>General</c:formatCode>
                <c:ptCount val="2"/>
                <c:pt idx="0">
                  <c:v>10</c:v>
                </c:pt>
                <c:pt idx="1">
                  <c:v>6.2651491165161133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1-AE65-4DEF-AFAA-1BD7BB3D977C}"/>
            </c:ext>
          </c:extLst>
        </c:ser>
        <c:ser>
          <c:idx val="1"/>
          <c:order val="82"/>
          <c:tx>
            <c:v>Element:2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System!$BC$123:$BD$123</c:f>
              <c:numCache>
                <c:formatCode>General</c:formatCode>
                <c:ptCount val="2"/>
                <c:pt idx="0">
                  <c:v>0</c:v>
                </c:pt>
                <c:pt idx="1">
                  <c:v>3.0875000953674316</c:v>
                </c:pt>
              </c:numCache>
            </c:numRef>
          </c:xVal>
          <c:yVal>
            <c:numRef>
              <c:f>System!$BE$123:$BF$123</c:f>
              <c:numCache>
                <c:formatCode>General</c:formatCode>
                <c:ptCount val="2"/>
                <c:pt idx="0">
                  <c:v>0</c:v>
                </c:pt>
                <c:pt idx="1">
                  <c:v>-0.23749999701976776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2-AE65-4DEF-AFAA-1BD7BB3D977C}"/>
            </c:ext>
          </c:extLst>
        </c:ser>
        <c:ser>
          <c:idx val="2"/>
          <c:order val="83"/>
          <c:tx>
            <c:v>Element:3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System!$BC$124:$BD$124</c:f>
              <c:numCache>
                <c:formatCode>General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xVal>
          <c:yVal>
            <c:numRef>
              <c:f>System!$BE$124:$BF$124</c:f>
              <c:numCache>
                <c:formatCode>General</c:formatCode>
                <c:ptCount val="2"/>
                <c:pt idx="0">
                  <c:v>-1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3-AE65-4DEF-AFAA-1BD7BB3D977C}"/>
            </c:ext>
          </c:extLst>
        </c:ser>
        <c:ser>
          <c:idx val="3"/>
          <c:order val="84"/>
          <c:tx>
            <c:v>Element:4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System!$BC$125:$BD$125</c:f>
              <c:numCache>
                <c:formatCode>General</c:formatCode>
                <c:ptCount val="2"/>
                <c:pt idx="0">
                  <c:v>-4</c:v>
                </c:pt>
                <c:pt idx="1">
                  <c:v>-1.1836789846420288</c:v>
                </c:pt>
              </c:numCache>
            </c:numRef>
          </c:xVal>
          <c:yVal>
            <c:numRef>
              <c:f>System!$BE$125:$BF$125</c:f>
              <c:numCache>
                <c:formatCode>General</c:formatCode>
                <c:ptCount val="2"/>
                <c:pt idx="0">
                  <c:v>10</c:v>
                </c:pt>
                <c:pt idx="1">
                  <c:v>5.9319801330566406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4-AE65-4DEF-AFAA-1BD7BB3D977C}"/>
            </c:ext>
          </c:extLst>
        </c:ser>
        <c:ser>
          <c:idx val="4"/>
          <c:order val="85"/>
          <c:tx>
            <c:v>Element:5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System!$BC$126:$BD$126</c:f>
              <c:numCache>
                <c:formatCode>General</c:formatCode>
                <c:ptCount val="2"/>
                <c:pt idx="0">
                  <c:v>1.6326429843902588</c:v>
                </c:pt>
                <c:pt idx="1">
                  <c:v>3.0875000953674316</c:v>
                </c:pt>
              </c:numCache>
            </c:numRef>
          </c:xVal>
          <c:yVal>
            <c:numRef>
              <c:f>System!$BE$126:$BF$126</c:f>
              <c:numCache>
                <c:formatCode>General</c:formatCode>
                <c:ptCount val="2"/>
                <c:pt idx="0">
                  <c:v>1.8639600276947021</c:v>
                </c:pt>
                <c:pt idx="1">
                  <c:v>-0.23749999701976776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5-AE65-4DEF-AFAA-1BD7BB3D977C}"/>
            </c:ext>
          </c:extLst>
        </c:ser>
        <c:ser>
          <c:idx val="5"/>
          <c:order val="86"/>
          <c:tx>
            <c:v>Element:6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System!$BC$127:$BD$127</c:f>
              <c:numCache>
                <c:formatCode>General</c:formatCode>
                <c:ptCount val="2"/>
                <c:pt idx="0">
                  <c:v>1.6326429843902588</c:v>
                </c:pt>
                <c:pt idx="1">
                  <c:v>7.3163208961486816</c:v>
                </c:pt>
              </c:numCache>
            </c:numRef>
          </c:xVal>
          <c:yVal>
            <c:numRef>
              <c:f>System!$BE$127:$BF$127</c:f>
              <c:numCache>
                <c:formatCode>General</c:formatCode>
                <c:ptCount val="2"/>
                <c:pt idx="0">
                  <c:v>1.8639600276947021</c:v>
                </c:pt>
                <c:pt idx="1">
                  <c:v>0.43198001384735107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6-AE65-4DEF-AFAA-1BD7BB3D977C}"/>
            </c:ext>
          </c:extLst>
        </c:ser>
        <c:ser>
          <c:idx val="6"/>
          <c:order val="87"/>
          <c:tx>
            <c:v>Element:7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System!$BC$128:$BD$128</c:f>
              <c:numCache>
                <c:formatCode>General</c:formatCode>
                <c:ptCount val="2"/>
                <c:pt idx="0">
                  <c:v>-1.0121190547943115</c:v>
                </c:pt>
                <c:pt idx="1">
                  <c:v>0</c:v>
                </c:pt>
              </c:numCache>
            </c:numRef>
          </c:xVal>
          <c:yVal>
            <c:numRef>
              <c:f>System!$BE$128:$BF$128</c:f>
              <c:numCache>
                <c:formatCode>General</c:formatCode>
                <c:ptCount val="2"/>
                <c:pt idx="0">
                  <c:v>2.5302970409393311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7-AE65-4DEF-AFAA-1BD7BB3D977C}"/>
            </c:ext>
          </c:extLst>
        </c:ser>
        <c:ser>
          <c:idx val="7"/>
          <c:order val="88"/>
          <c:tx>
            <c:v>Element:8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System!$BC$129:$BD$129</c:f>
              <c:numCache>
                <c:formatCode>General</c:formatCode>
                <c:ptCount val="2"/>
                <c:pt idx="0">
                  <c:v>-1.0121190547943115</c:v>
                </c:pt>
                <c:pt idx="1">
                  <c:v>1.6326429843902588</c:v>
                </c:pt>
              </c:numCache>
            </c:numRef>
          </c:xVal>
          <c:yVal>
            <c:numRef>
              <c:f>System!$BE$129:$BF$129</c:f>
              <c:numCache>
                <c:formatCode>General</c:formatCode>
                <c:ptCount val="2"/>
                <c:pt idx="0">
                  <c:v>2.5302970409393311</c:v>
                </c:pt>
                <c:pt idx="1">
                  <c:v>1.8639600276947021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8-AE65-4DEF-AFAA-1BD7BB3D977C}"/>
            </c:ext>
          </c:extLst>
        </c:ser>
        <c:ser>
          <c:idx val="8"/>
          <c:order val="89"/>
          <c:tx>
            <c:v>Element:9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System!$BC$130:$BD$130</c:f>
              <c:numCache>
                <c:formatCode>General</c:formatCode>
                <c:ptCount val="2"/>
                <c:pt idx="0">
                  <c:v>3.0875000953674316</c:v>
                </c:pt>
                <c:pt idx="1">
                  <c:v>8.0437498092651367</c:v>
                </c:pt>
              </c:numCache>
            </c:numRef>
          </c:xVal>
          <c:yVal>
            <c:numRef>
              <c:f>System!$BE$130:$BF$130</c:f>
              <c:numCache>
                <c:formatCode>General</c:formatCode>
                <c:ptCount val="2"/>
                <c:pt idx="0">
                  <c:v>-0.23749999701976776</c:v>
                </c:pt>
                <c:pt idx="1">
                  <c:v>-0.61874997615814209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9-AE65-4DEF-AFAA-1BD7BB3D977C}"/>
            </c:ext>
          </c:extLst>
        </c:ser>
        <c:ser>
          <c:idx val="9"/>
          <c:order val="90"/>
          <c:tx>
            <c:v>Element:10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System!$BC$131:$BD$131</c:f>
              <c:numCache>
                <c:formatCode>General</c:formatCode>
                <c:ptCount val="2"/>
                <c:pt idx="0">
                  <c:v>0</c:v>
                </c:pt>
                <c:pt idx="1">
                  <c:v>1.6326429843902588</c:v>
                </c:pt>
              </c:numCache>
            </c:numRef>
          </c:xVal>
          <c:yVal>
            <c:numRef>
              <c:f>System!$BE$131:$BF$131</c:f>
              <c:numCache>
                <c:formatCode>General</c:formatCode>
                <c:ptCount val="2"/>
                <c:pt idx="0">
                  <c:v>0</c:v>
                </c:pt>
                <c:pt idx="1">
                  <c:v>1.8639600276947021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A-AE65-4DEF-AFAA-1BD7BB3D977C}"/>
            </c:ext>
          </c:extLst>
        </c:ser>
        <c:ser>
          <c:idx val="10"/>
          <c:order val="91"/>
          <c:tx>
            <c:v>Element:11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System!$BC$132:$BD$132</c:f>
              <c:numCache>
                <c:formatCode>General</c:formatCode>
                <c:ptCount val="2"/>
                <c:pt idx="0">
                  <c:v>-2.506058931350708</c:v>
                </c:pt>
                <c:pt idx="1">
                  <c:v>-1.0121190547943115</c:v>
                </c:pt>
              </c:numCache>
            </c:numRef>
          </c:xVal>
          <c:yVal>
            <c:numRef>
              <c:f>System!$BE$132:$BF$132</c:f>
              <c:numCache>
                <c:formatCode>General</c:formatCode>
                <c:ptCount val="2"/>
                <c:pt idx="0">
                  <c:v>6.2651491165161133</c:v>
                </c:pt>
                <c:pt idx="1">
                  <c:v>2.5302970409393311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B-AE65-4DEF-AFAA-1BD7BB3D977C}"/>
            </c:ext>
          </c:extLst>
        </c:ser>
        <c:ser>
          <c:idx val="11"/>
          <c:order val="92"/>
          <c:tx>
            <c:v>Element:12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System!$BC$133:$BD$133</c:f>
              <c:numCache>
                <c:formatCode>General</c:formatCode>
                <c:ptCount val="2"/>
                <c:pt idx="0">
                  <c:v>-1.1836789846420288</c:v>
                </c:pt>
                <c:pt idx="1">
                  <c:v>1.6326429843902588</c:v>
                </c:pt>
              </c:numCache>
            </c:numRef>
          </c:xVal>
          <c:yVal>
            <c:numRef>
              <c:f>System!$BE$133:$BF$133</c:f>
              <c:numCache>
                <c:formatCode>General</c:formatCode>
                <c:ptCount val="2"/>
                <c:pt idx="0">
                  <c:v>5.9319801330566406</c:v>
                </c:pt>
                <c:pt idx="1">
                  <c:v>1.8639600276947021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C-AE65-4DEF-AFAA-1BD7BB3D977C}"/>
            </c:ext>
          </c:extLst>
        </c:ser>
        <c:ser>
          <c:idx val="12"/>
          <c:order val="93"/>
          <c:tx>
            <c:v>Element:13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System!$BC$134:$BD$134</c:f>
              <c:numCache>
                <c:formatCode>General</c:formatCode>
                <c:ptCount val="2"/>
                <c:pt idx="0">
                  <c:v>7.3163208961486816</c:v>
                </c:pt>
                <c:pt idx="1">
                  <c:v>13</c:v>
                </c:pt>
              </c:numCache>
            </c:numRef>
          </c:xVal>
          <c:yVal>
            <c:numRef>
              <c:f>System!$BE$134:$BF$134</c:f>
              <c:numCache>
                <c:formatCode>General</c:formatCode>
                <c:ptCount val="2"/>
                <c:pt idx="0">
                  <c:v>0.43198001384735107</c:v>
                </c:pt>
                <c:pt idx="1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D-AE65-4DEF-AFAA-1BD7BB3D977C}"/>
            </c:ext>
          </c:extLst>
        </c:ser>
        <c:ser>
          <c:idx val="13"/>
          <c:order val="94"/>
          <c:tx>
            <c:v>Element:14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System!$BC$135:$BD$135</c:f>
              <c:numCache>
                <c:formatCode>General</c:formatCode>
                <c:ptCount val="2"/>
                <c:pt idx="0">
                  <c:v>8.0437498092651367</c:v>
                </c:pt>
                <c:pt idx="1">
                  <c:v>13</c:v>
                </c:pt>
              </c:numCache>
            </c:numRef>
          </c:xVal>
          <c:yVal>
            <c:numRef>
              <c:f>System!$BE$135:$BF$135</c:f>
              <c:numCache>
                <c:formatCode>General</c:formatCode>
                <c:ptCount val="2"/>
                <c:pt idx="0">
                  <c:v>-0.61874997615814209</c:v>
                </c:pt>
                <c:pt idx="1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E-AE65-4DEF-AFAA-1BD7BB3D977C}"/>
            </c:ext>
          </c:extLst>
        </c:ser>
        <c:ser>
          <c:idx val="14"/>
          <c:order val="95"/>
          <c:tx>
            <c:v>Element:15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System!$BC$136:$BD$136</c:f>
              <c:numCache>
                <c:formatCode>General</c:formatCode>
                <c:ptCount val="2"/>
                <c:pt idx="0">
                  <c:v>-2.506058931350708</c:v>
                </c:pt>
                <c:pt idx="1">
                  <c:v>-1.1836789846420288</c:v>
                </c:pt>
              </c:numCache>
            </c:numRef>
          </c:xVal>
          <c:yVal>
            <c:numRef>
              <c:f>System!$BE$136:$BF$136</c:f>
              <c:numCache>
                <c:formatCode>General</c:formatCode>
                <c:ptCount val="2"/>
                <c:pt idx="0">
                  <c:v>6.2651491165161133</c:v>
                </c:pt>
                <c:pt idx="1">
                  <c:v>5.9319801330566406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F-AE65-4DEF-AFAA-1BD7BB3D977C}"/>
            </c:ext>
          </c:extLst>
        </c:ser>
        <c:ser>
          <c:idx val="15"/>
          <c:order val="96"/>
          <c:tx>
            <c:v>Element:16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System!$BC$137:$BD$137</c:f>
              <c:numCache>
                <c:formatCode>General</c:formatCode>
                <c:ptCount val="2"/>
                <c:pt idx="0">
                  <c:v>-1.1836789846420288</c:v>
                </c:pt>
                <c:pt idx="1">
                  <c:v>-1.0121190547943115</c:v>
                </c:pt>
              </c:numCache>
            </c:numRef>
          </c:xVal>
          <c:yVal>
            <c:numRef>
              <c:f>System!$BE$137:$BF$137</c:f>
              <c:numCache>
                <c:formatCode>General</c:formatCode>
                <c:ptCount val="2"/>
                <c:pt idx="0">
                  <c:v>5.9319801330566406</c:v>
                </c:pt>
                <c:pt idx="1">
                  <c:v>2.5302970409393311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0-AE65-4DEF-AFAA-1BD7BB3D977C}"/>
            </c:ext>
          </c:extLst>
        </c:ser>
        <c:ser>
          <c:idx val="16"/>
          <c:order val="97"/>
          <c:tx>
            <c:v>Element:17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System!$BC$138:$BD$138</c:f>
              <c:numCache>
                <c:formatCode>General</c:formatCode>
                <c:ptCount val="2"/>
                <c:pt idx="0">
                  <c:v>3.0875000953674316</c:v>
                </c:pt>
                <c:pt idx="1">
                  <c:v>7.3163208961486816</c:v>
                </c:pt>
              </c:numCache>
            </c:numRef>
          </c:xVal>
          <c:yVal>
            <c:numRef>
              <c:f>System!$BE$138:$BF$138</c:f>
              <c:numCache>
                <c:formatCode>General</c:formatCode>
                <c:ptCount val="2"/>
                <c:pt idx="0">
                  <c:v>-0.23749999701976776</c:v>
                </c:pt>
                <c:pt idx="1">
                  <c:v>0.43198001384735107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1-AE65-4DEF-AFAA-1BD7BB3D977C}"/>
            </c:ext>
          </c:extLst>
        </c:ser>
        <c:ser>
          <c:idx val="17"/>
          <c:order val="98"/>
          <c:tx>
            <c:v>Element:18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System!$BC$139:$BD$139</c:f>
              <c:numCache>
                <c:formatCode>General</c:formatCode>
                <c:ptCount val="2"/>
                <c:pt idx="0">
                  <c:v>7.3163208961486816</c:v>
                </c:pt>
                <c:pt idx="1">
                  <c:v>8.0437498092651367</c:v>
                </c:pt>
              </c:numCache>
            </c:numRef>
          </c:xVal>
          <c:yVal>
            <c:numRef>
              <c:f>System!$BE$139:$BF$139</c:f>
              <c:numCache>
                <c:formatCode>General</c:formatCode>
                <c:ptCount val="2"/>
                <c:pt idx="0">
                  <c:v>0.43198001384735107</c:v>
                </c:pt>
                <c:pt idx="1">
                  <c:v>-0.61874997615814209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2-AE65-4DEF-AFAA-1BD7BB3D977C}"/>
            </c:ext>
          </c:extLst>
        </c:ser>
        <c:ser>
          <c:idx val="18"/>
          <c:order val="99"/>
          <c:tx>
            <c:v>Element:19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System!$BC$140:$BD$140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System!$BE$140:$BF$140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3-AE65-4DEF-AFAA-1BD7BB3D977C}"/>
            </c:ext>
          </c:extLst>
        </c:ser>
        <c:ser>
          <c:idx val="19"/>
          <c:order val="100"/>
          <c:tx>
            <c:v>Element:20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System!$BC$141:$BD$141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System!$BE$141:$BF$141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4-AE65-4DEF-AFAA-1BD7BB3D977C}"/>
            </c:ext>
          </c:extLst>
        </c:ser>
        <c:ser>
          <c:idx val="161"/>
          <c:order val="101"/>
          <c:tx>
            <c:v>Element:21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System!$BC$142:$BD$142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System!$BE$142:$BF$142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5-AE65-4DEF-AFAA-1BD7BB3D977C}"/>
            </c:ext>
          </c:extLst>
        </c:ser>
        <c:ser>
          <c:idx val="162"/>
          <c:order val="102"/>
          <c:tx>
            <c:v>Element:22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System!$BC$143:$BD$143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System!$BE$143:$BF$143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6-AE65-4DEF-AFAA-1BD7BB3D977C}"/>
            </c:ext>
          </c:extLst>
        </c:ser>
        <c:ser>
          <c:idx val="163"/>
          <c:order val="103"/>
          <c:tx>
            <c:v>Element:23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System!$BC$144:$BD$144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System!$BE$144:$BF$144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7-AE65-4DEF-AFAA-1BD7BB3D977C}"/>
            </c:ext>
          </c:extLst>
        </c:ser>
        <c:ser>
          <c:idx val="164"/>
          <c:order val="104"/>
          <c:tx>
            <c:v>Element:24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System!$BC$145:$BD$145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System!$BE$145:$BF$145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8-AE65-4DEF-AFAA-1BD7BB3D977C}"/>
            </c:ext>
          </c:extLst>
        </c:ser>
        <c:ser>
          <c:idx val="165"/>
          <c:order val="105"/>
          <c:tx>
            <c:v>Element:25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System!$BC$146:$BD$146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System!$BE$146:$BF$146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9-AE65-4DEF-AFAA-1BD7BB3D977C}"/>
            </c:ext>
          </c:extLst>
        </c:ser>
        <c:ser>
          <c:idx val="166"/>
          <c:order val="106"/>
          <c:tx>
            <c:v>Element:26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System!$BC$147:$BD$147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System!$BE$147:$BF$147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A-AE65-4DEF-AFAA-1BD7BB3D977C}"/>
            </c:ext>
          </c:extLst>
        </c:ser>
        <c:ser>
          <c:idx val="167"/>
          <c:order val="107"/>
          <c:tx>
            <c:v>Element:27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System!$BC$148:$BD$148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System!$BE$148:$BF$148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B-AE65-4DEF-AFAA-1BD7BB3D977C}"/>
            </c:ext>
          </c:extLst>
        </c:ser>
        <c:ser>
          <c:idx val="168"/>
          <c:order val="108"/>
          <c:tx>
            <c:v>Element:28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System!$BC$149:$BD$149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System!$BE$149:$BF$149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C-AE65-4DEF-AFAA-1BD7BB3D977C}"/>
            </c:ext>
          </c:extLst>
        </c:ser>
        <c:ser>
          <c:idx val="169"/>
          <c:order val="109"/>
          <c:tx>
            <c:v>Element:29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System!$BC$150:$BD$150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System!$BE$150:$BF$150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D-AE65-4DEF-AFAA-1BD7BB3D977C}"/>
            </c:ext>
          </c:extLst>
        </c:ser>
        <c:ser>
          <c:idx val="170"/>
          <c:order val="110"/>
          <c:tx>
            <c:v>Element:30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System!$BC$151:$BD$151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System!$BE$151:$BF$151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E-AE65-4DEF-AFAA-1BD7BB3D977C}"/>
            </c:ext>
          </c:extLst>
        </c:ser>
        <c:ser>
          <c:idx val="172"/>
          <c:order val="111"/>
          <c:tx>
            <c:v>Element:32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System!$BC$153:$BD$153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System!$BE$153:$BF$153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F-AE65-4DEF-AFAA-1BD7BB3D977C}"/>
            </c:ext>
          </c:extLst>
        </c:ser>
        <c:ser>
          <c:idx val="173"/>
          <c:order val="112"/>
          <c:tx>
            <c:v>Element:33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System!$BC$154:$BD$154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System!$BE$154:$BF$154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0-AE65-4DEF-AFAA-1BD7BB3D977C}"/>
            </c:ext>
          </c:extLst>
        </c:ser>
        <c:ser>
          <c:idx val="174"/>
          <c:order val="113"/>
          <c:tx>
            <c:v>Element:34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System!$BC$155:$BD$155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System!$BE$155:$BF$155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1-AE65-4DEF-AFAA-1BD7BB3D977C}"/>
            </c:ext>
          </c:extLst>
        </c:ser>
        <c:ser>
          <c:idx val="175"/>
          <c:order val="114"/>
          <c:tx>
            <c:v>Element:35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System!$BC$156:$BD$156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System!$BE$156:$BF$156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2-AE65-4DEF-AFAA-1BD7BB3D977C}"/>
            </c:ext>
          </c:extLst>
        </c:ser>
        <c:ser>
          <c:idx val="176"/>
          <c:order val="115"/>
          <c:tx>
            <c:v>Element:36</c:v>
          </c:tx>
          <c:spPr>
            <a:ln w="19050">
              <a:solidFill>
                <a:schemeClr val="tx1"/>
              </a:solidFill>
              <a:prstDash val="solid"/>
              <a:round/>
            </a:ln>
          </c:spPr>
          <c:marker>
            <c:symbol val="none"/>
          </c:marker>
          <c:xVal>
            <c:numRef>
              <c:f>System!$BC$157:$BD$157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System!$BE$157:$BF$157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3-AE65-4DEF-AFAA-1BD7BB3D977C}"/>
            </c:ext>
          </c:extLst>
        </c:ser>
        <c:ser>
          <c:idx val="177"/>
          <c:order val="116"/>
          <c:tx>
            <c:v>Element:37</c:v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System!$BC$158:$BD$158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System!$BE$158:$BF$158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4-AE65-4DEF-AFAA-1BD7BB3D977C}"/>
            </c:ext>
          </c:extLst>
        </c:ser>
        <c:ser>
          <c:idx val="178"/>
          <c:order val="117"/>
          <c:tx>
            <c:v>Element:38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System!$BC$159:$BD$159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System!$BE$159:$BF$159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5-AE65-4DEF-AFAA-1BD7BB3D977C}"/>
            </c:ext>
          </c:extLst>
        </c:ser>
        <c:ser>
          <c:idx val="179"/>
          <c:order val="118"/>
          <c:tx>
            <c:v>Element:39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System!$BC$160:$BD$160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System!$BE$160:$BF$160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6-AE65-4DEF-AFAA-1BD7BB3D977C}"/>
            </c:ext>
          </c:extLst>
        </c:ser>
        <c:ser>
          <c:idx val="180"/>
          <c:order val="119"/>
          <c:tx>
            <c:v>Element:40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System!$BC$161:$BD$161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System!$BE$161:$BF$161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7-AE65-4DEF-AFAA-1BD7BB3D977C}"/>
            </c:ext>
          </c:extLst>
        </c:ser>
        <c:ser>
          <c:idx val="141"/>
          <c:order val="120"/>
          <c:tx>
            <c:v>Elementlast1</c:v>
          </c:tx>
          <c:spPr>
            <a:ln w="12700"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[1]ELasten!$B$47:$R$47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[1]ELasten!$S$47:$AI$47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8-AE65-4DEF-AFAA-1BD7BB3D977C}"/>
            </c:ext>
          </c:extLst>
        </c:ser>
        <c:ser>
          <c:idx val="142"/>
          <c:order val="121"/>
          <c:tx>
            <c:v>Elementlast2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[1]ELasten!$B$48:$R$48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[1]ELasten!$S$48:$AI$48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9-AE65-4DEF-AFAA-1BD7BB3D977C}"/>
            </c:ext>
          </c:extLst>
        </c:ser>
        <c:ser>
          <c:idx val="143"/>
          <c:order val="122"/>
          <c:tx>
            <c:v>Elementlast3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[1]ELasten!$B$49:$R$49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[1]ELasten!$S$49:$AI$49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A-AE65-4DEF-AFAA-1BD7BB3D977C}"/>
            </c:ext>
          </c:extLst>
        </c:ser>
        <c:ser>
          <c:idx val="144"/>
          <c:order val="123"/>
          <c:tx>
            <c:v>Elementlast4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[1]ELasten!$B$50:$R$50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[1]ELasten!$S$50:$AI$50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B-AE65-4DEF-AFAA-1BD7BB3D977C}"/>
            </c:ext>
          </c:extLst>
        </c:ser>
        <c:ser>
          <c:idx val="145"/>
          <c:order val="124"/>
          <c:tx>
            <c:v>Elementlast5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[1]ELasten!$B$51:$R$51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[1]ELasten!$S$51:$AI$51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C-AE65-4DEF-AFAA-1BD7BB3D977C}"/>
            </c:ext>
          </c:extLst>
        </c:ser>
        <c:ser>
          <c:idx val="146"/>
          <c:order val="125"/>
          <c:tx>
            <c:v>Elementlast6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[1]ELasten!$B$52:$R$52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[1]ELasten!$S$52:$AI$52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D-AE65-4DEF-AFAA-1BD7BB3D977C}"/>
            </c:ext>
          </c:extLst>
        </c:ser>
        <c:ser>
          <c:idx val="147"/>
          <c:order val="126"/>
          <c:tx>
            <c:v>Elementlast7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[1]ELasten!$B$53:$R$53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[1]ELasten!$S$53:$AI$53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E-AE65-4DEF-AFAA-1BD7BB3D977C}"/>
            </c:ext>
          </c:extLst>
        </c:ser>
        <c:ser>
          <c:idx val="148"/>
          <c:order val="127"/>
          <c:tx>
            <c:v>Elementlast8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[1]ELasten!$B$54:$R$54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[1]ELasten!$S$54:$AI$54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F-AE65-4DEF-AFAA-1BD7BB3D977C}"/>
            </c:ext>
          </c:extLst>
        </c:ser>
        <c:ser>
          <c:idx val="149"/>
          <c:order val="128"/>
          <c:tx>
            <c:v>Elementlast9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[1]ELasten!$B$55:$R$55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[1]ELasten!$S$55:$AI$55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0-AE65-4DEF-AFAA-1BD7BB3D977C}"/>
            </c:ext>
          </c:extLst>
        </c:ser>
        <c:ser>
          <c:idx val="150"/>
          <c:order val="129"/>
          <c:tx>
            <c:v>Elementlast10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[1]ELasten!$B$56:$R$56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[1]ELasten!$S$56:$AI$56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1-AE65-4DEF-AFAA-1BD7BB3D977C}"/>
            </c:ext>
          </c:extLst>
        </c:ser>
        <c:ser>
          <c:idx val="151"/>
          <c:order val="130"/>
          <c:tx>
            <c:v>Elementlast11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[1]ELasten!$B$57:$R$57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[1]ELasten!$S$57:$AI$57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2-AE65-4DEF-AFAA-1BD7BB3D977C}"/>
            </c:ext>
          </c:extLst>
        </c:ser>
        <c:ser>
          <c:idx val="152"/>
          <c:order val="131"/>
          <c:tx>
            <c:v>Elementlast12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[1]ELasten!$B$58:$R$58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[1]ELasten!$S$58:$AI$58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3-AE65-4DEF-AFAA-1BD7BB3D977C}"/>
            </c:ext>
          </c:extLst>
        </c:ser>
        <c:ser>
          <c:idx val="153"/>
          <c:order val="132"/>
          <c:tx>
            <c:v>Elementlast13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[1]ELasten!$B$59:$R$59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[1]ELasten!$S$59:$AI$59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4-AE65-4DEF-AFAA-1BD7BB3D977C}"/>
            </c:ext>
          </c:extLst>
        </c:ser>
        <c:ser>
          <c:idx val="154"/>
          <c:order val="133"/>
          <c:tx>
            <c:v>Elementlast14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[1]ELasten!$B$60:$R$60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[1]ELasten!$S$60:$AI$60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5-AE65-4DEF-AFAA-1BD7BB3D977C}"/>
            </c:ext>
          </c:extLst>
        </c:ser>
        <c:ser>
          <c:idx val="155"/>
          <c:order val="134"/>
          <c:tx>
            <c:v>Elementlast15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[1]ELasten!$B$61:$R$61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[1]ELasten!$S$61:$AI$61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6-AE65-4DEF-AFAA-1BD7BB3D977C}"/>
            </c:ext>
          </c:extLst>
        </c:ser>
        <c:ser>
          <c:idx val="156"/>
          <c:order val="135"/>
          <c:tx>
            <c:v>Elementlast16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[1]ELasten!$B$62:$R$62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[1]ELasten!$S$62:$AI$62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7-AE65-4DEF-AFAA-1BD7BB3D977C}"/>
            </c:ext>
          </c:extLst>
        </c:ser>
        <c:ser>
          <c:idx val="157"/>
          <c:order val="136"/>
          <c:tx>
            <c:v>Elementlast17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[1]ELasten!$B$63:$R$63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[1]ELasten!$S$63:$AI$63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8-AE65-4DEF-AFAA-1BD7BB3D977C}"/>
            </c:ext>
          </c:extLst>
        </c:ser>
        <c:ser>
          <c:idx val="158"/>
          <c:order val="137"/>
          <c:tx>
            <c:v>Elementlast18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[1]ELasten!$B$64:$R$64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[1]ELasten!$S$64:$AI$64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9-AE65-4DEF-AFAA-1BD7BB3D977C}"/>
            </c:ext>
          </c:extLst>
        </c:ser>
        <c:ser>
          <c:idx val="159"/>
          <c:order val="138"/>
          <c:tx>
            <c:v>Elementlast19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[1]ELasten!$B$65:$R$65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[1]ELasten!$S$65:$AI$65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A-AE65-4DEF-AFAA-1BD7BB3D977C}"/>
            </c:ext>
          </c:extLst>
        </c:ser>
        <c:ser>
          <c:idx val="160"/>
          <c:order val="139"/>
          <c:tx>
            <c:v>Elementlast20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[1]ELasten!$B$66:$R$66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[1]ELasten!$S$66:$AI$66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B-AE65-4DEF-AFAA-1BD7BB3D977C}"/>
            </c:ext>
          </c:extLst>
        </c:ser>
        <c:ser>
          <c:idx val="181"/>
          <c:order val="140"/>
          <c:tx>
            <c:v>Elementlast21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[1]ELasten!$B$67:$R$67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[1]ELasten!$S$67:$AI$67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C-AE65-4DEF-AFAA-1BD7BB3D977C}"/>
            </c:ext>
          </c:extLst>
        </c:ser>
        <c:ser>
          <c:idx val="182"/>
          <c:order val="141"/>
          <c:tx>
            <c:v>Elementlast22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[1]ELasten!$B$68:$R$68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[1]ELasten!$S$68:$AI$68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D-AE65-4DEF-AFAA-1BD7BB3D977C}"/>
            </c:ext>
          </c:extLst>
        </c:ser>
        <c:ser>
          <c:idx val="183"/>
          <c:order val="142"/>
          <c:tx>
            <c:v>Elementlast23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[1]ELasten!$B$69:$R$69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[1]ELasten!$S$69:$AI$69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E-AE65-4DEF-AFAA-1BD7BB3D977C}"/>
            </c:ext>
          </c:extLst>
        </c:ser>
        <c:ser>
          <c:idx val="184"/>
          <c:order val="143"/>
          <c:tx>
            <c:v>Elementlast24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[1]ELasten!$B$70:$R$70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[1]ELasten!$S$70:$AI$70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F-AE65-4DEF-AFAA-1BD7BB3D977C}"/>
            </c:ext>
          </c:extLst>
        </c:ser>
        <c:ser>
          <c:idx val="185"/>
          <c:order val="144"/>
          <c:tx>
            <c:v>Elementlast25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[1]ELasten!$B$71:$R$71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[1]ELasten!$S$71:$AI$71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0-AE65-4DEF-AFAA-1BD7BB3D977C}"/>
            </c:ext>
          </c:extLst>
        </c:ser>
        <c:ser>
          <c:idx val="186"/>
          <c:order val="145"/>
          <c:tx>
            <c:v>Elementlast26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[1]ELasten!$B$72:$R$72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[1]ELasten!$S$72:$AI$72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1-AE65-4DEF-AFAA-1BD7BB3D977C}"/>
            </c:ext>
          </c:extLst>
        </c:ser>
        <c:ser>
          <c:idx val="187"/>
          <c:order val="146"/>
          <c:tx>
            <c:v>Elementlast27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[1]ELasten!$B$73:$R$73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[1]ELasten!$S$73:$AI$73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2-AE65-4DEF-AFAA-1BD7BB3D977C}"/>
            </c:ext>
          </c:extLst>
        </c:ser>
        <c:ser>
          <c:idx val="188"/>
          <c:order val="147"/>
          <c:tx>
            <c:v>Elementlast28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[1]ELasten!$B$74:$R$74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[1]ELasten!$S$74:$AI$74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3-AE65-4DEF-AFAA-1BD7BB3D977C}"/>
            </c:ext>
          </c:extLst>
        </c:ser>
        <c:ser>
          <c:idx val="189"/>
          <c:order val="148"/>
          <c:tx>
            <c:v>Elementlast29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[1]ELasten!$B$75:$R$75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[1]ELasten!$S$75:$AI$75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4-AE65-4DEF-AFAA-1BD7BB3D977C}"/>
            </c:ext>
          </c:extLst>
        </c:ser>
        <c:ser>
          <c:idx val="190"/>
          <c:order val="149"/>
          <c:tx>
            <c:v>Elementlast30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[1]ELasten!$B$76:$R$76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[1]ELasten!$S$76:$AI$76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5-AE65-4DEF-AFAA-1BD7BB3D977C}"/>
            </c:ext>
          </c:extLst>
        </c:ser>
        <c:ser>
          <c:idx val="191"/>
          <c:order val="150"/>
          <c:tx>
            <c:v>Elementlast31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[1]ELasten!$B$77:$R$77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[1]ELasten!$S$77:$AI$77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6-AE65-4DEF-AFAA-1BD7BB3D977C}"/>
            </c:ext>
          </c:extLst>
        </c:ser>
        <c:ser>
          <c:idx val="192"/>
          <c:order val="151"/>
          <c:tx>
            <c:v>Elementlast32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[1]ELasten!$B$78:$R$78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[1]ELasten!$S$78:$AI$78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7-AE65-4DEF-AFAA-1BD7BB3D977C}"/>
            </c:ext>
          </c:extLst>
        </c:ser>
        <c:ser>
          <c:idx val="193"/>
          <c:order val="152"/>
          <c:tx>
            <c:v>Elementlast33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[1]ELasten!$B$79:$R$79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[1]ELasten!$S$79:$AI$79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8-AE65-4DEF-AFAA-1BD7BB3D977C}"/>
            </c:ext>
          </c:extLst>
        </c:ser>
        <c:ser>
          <c:idx val="194"/>
          <c:order val="153"/>
          <c:tx>
            <c:v>Elementlast34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[1]ELasten!$B$80:$R$80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[1]ELasten!$S$80:$AI$80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9-AE65-4DEF-AFAA-1BD7BB3D977C}"/>
            </c:ext>
          </c:extLst>
        </c:ser>
        <c:ser>
          <c:idx val="195"/>
          <c:order val="154"/>
          <c:tx>
            <c:v>Elementlast35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[1]ELasten!$B$81:$R$81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[1]ELasten!$S$81:$AI$81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A-AE65-4DEF-AFAA-1BD7BB3D977C}"/>
            </c:ext>
          </c:extLst>
        </c:ser>
        <c:ser>
          <c:idx val="196"/>
          <c:order val="155"/>
          <c:tx>
            <c:v>Elementlast36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[1]ELasten!$B$82:$R$82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[1]ELasten!$S$82:$AI$82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B-AE65-4DEF-AFAA-1BD7BB3D977C}"/>
            </c:ext>
          </c:extLst>
        </c:ser>
        <c:ser>
          <c:idx val="197"/>
          <c:order val="156"/>
          <c:tx>
            <c:v>Elementlast37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[1]ELasten!$B$83:$R$83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[1]ELasten!$S$83:$AI$83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C-AE65-4DEF-AFAA-1BD7BB3D977C}"/>
            </c:ext>
          </c:extLst>
        </c:ser>
        <c:ser>
          <c:idx val="198"/>
          <c:order val="157"/>
          <c:tx>
            <c:v>Elementlast38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[1]ELasten!$B$84:$R$84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[1]ELasten!$S$84:$AI$84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D-AE65-4DEF-AFAA-1BD7BB3D977C}"/>
            </c:ext>
          </c:extLst>
        </c:ser>
        <c:ser>
          <c:idx val="199"/>
          <c:order val="158"/>
          <c:tx>
            <c:v>Elementlast39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[1]ELasten!$B$85:$R$85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[1]ELasten!$S$85:$AI$85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E-AE65-4DEF-AFAA-1BD7BB3D977C}"/>
            </c:ext>
          </c:extLst>
        </c:ser>
        <c:ser>
          <c:idx val="200"/>
          <c:order val="159"/>
          <c:tx>
            <c:v>Elementlast40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[1]ELasten!$B$86:$R$86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xVal>
          <c:yVal>
            <c:numRef>
              <c:f>[1]ELasten!$S$86:$AI$86</c:f>
              <c:numCache>
                <c:formatCode>General</c:formatCode>
                <c:ptCount val="17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F-AE65-4DEF-AFAA-1BD7BB3D977C}"/>
            </c:ext>
          </c:extLst>
        </c:ser>
        <c:ser>
          <c:idx val="81"/>
          <c:order val="160"/>
          <c:tx>
            <c:v>Knotenlast V 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[1]KLasten!$C$4:$G$4</c:f>
              <c:numCache>
                <c:formatCode>General</c:formatCode>
                <c:ptCount val="5"/>
                <c:pt idx="0">
                  <c:v>-4</c:v>
                </c:pt>
                <c:pt idx="1">
                  <c:v>-4</c:v>
                </c:pt>
                <c:pt idx="2">
                  <c:v>-4</c:v>
                </c:pt>
                <c:pt idx="3">
                  <c:v>-4</c:v>
                </c:pt>
                <c:pt idx="4">
                  <c:v>-4</c:v>
                </c:pt>
              </c:numCache>
            </c:numRef>
          </c:xVal>
          <c:yVal>
            <c:numRef>
              <c:f>[1]KLasten!$H$4:$L$4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0-AE65-4DEF-AFAA-1BD7BB3D977C}"/>
            </c:ext>
          </c:extLst>
        </c:ser>
        <c:ser>
          <c:idx val="82"/>
          <c:order val="161"/>
          <c:tx>
            <c:v>Knotenlast V 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[1]KLasten!$C$5:$G$5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[1]KLasten!$H$5:$L$5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1-AE65-4DEF-AFAA-1BD7BB3D977C}"/>
            </c:ext>
          </c:extLst>
        </c:ser>
        <c:ser>
          <c:idx val="83"/>
          <c:order val="162"/>
          <c:tx>
            <c:v>Knotenlast V 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[1]KLasten!$C$6:$G$6</c:f>
              <c:numCache>
                <c:formatCode>General</c:formatCode>
                <c:ptCount val="5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</c:numCache>
            </c:numRef>
          </c:xVal>
          <c:yVal>
            <c:numRef>
              <c:f>[1]KLasten!$H$6:$L$6</c:f>
              <c:numCache>
                <c:formatCode>General</c:formatCode>
                <c:ptCount val="5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2-AE65-4DEF-AFAA-1BD7BB3D977C}"/>
            </c:ext>
          </c:extLst>
        </c:ser>
        <c:ser>
          <c:idx val="84"/>
          <c:order val="163"/>
          <c:tx>
            <c:v>Knotenlast V 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[1]KLasten!$C$7:$G$7</c:f>
              <c:numCache>
                <c:formatCode>General</c:formatCode>
                <c:ptCount val="5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</c:numCache>
            </c:numRef>
          </c:xVal>
          <c:yVal>
            <c:numRef>
              <c:f>[1]KLasten!$H$7:$L$7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3-AE65-4DEF-AFAA-1BD7BB3D977C}"/>
            </c:ext>
          </c:extLst>
        </c:ser>
        <c:ser>
          <c:idx val="85"/>
          <c:order val="164"/>
          <c:tx>
            <c:v>Knotenlast V 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[1]KLasten!$C$8:$G$8</c:f>
              <c:numCache>
                <c:formatCode>General</c:formatCode>
                <c:ptCount val="5"/>
                <c:pt idx="0">
                  <c:v>1.6326429843902588</c:v>
                </c:pt>
                <c:pt idx="1">
                  <c:v>1.6326429843902588</c:v>
                </c:pt>
                <c:pt idx="2">
                  <c:v>1.6326429843902588</c:v>
                </c:pt>
                <c:pt idx="3">
                  <c:v>1.6326429843902588</c:v>
                </c:pt>
                <c:pt idx="4">
                  <c:v>1.6326429843902588</c:v>
                </c:pt>
              </c:numCache>
            </c:numRef>
          </c:xVal>
          <c:yVal>
            <c:numRef>
              <c:f>[1]KLasten!$H$8:$L$8</c:f>
              <c:numCache>
                <c:formatCode>General</c:formatCode>
                <c:ptCount val="5"/>
                <c:pt idx="0">
                  <c:v>1.8639600276947021</c:v>
                </c:pt>
                <c:pt idx="1">
                  <c:v>1.8639600276947021</c:v>
                </c:pt>
                <c:pt idx="2">
                  <c:v>1.8639600276947021</c:v>
                </c:pt>
                <c:pt idx="3">
                  <c:v>1.8639600276947021</c:v>
                </c:pt>
                <c:pt idx="4">
                  <c:v>1.8639600276947021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4-AE65-4DEF-AFAA-1BD7BB3D977C}"/>
            </c:ext>
          </c:extLst>
        </c:ser>
        <c:ser>
          <c:idx val="86"/>
          <c:order val="165"/>
          <c:tx>
            <c:v>Knotenlast V 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[1]KLasten!$C$9:$G$9</c:f>
              <c:numCache>
                <c:formatCode>General</c:formatCode>
                <c:ptCount val="5"/>
                <c:pt idx="0">
                  <c:v>-1.0121190547943115</c:v>
                </c:pt>
                <c:pt idx="1">
                  <c:v>-1.0121190547943115</c:v>
                </c:pt>
                <c:pt idx="2">
                  <c:v>-1.0121190547943115</c:v>
                </c:pt>
                <c:pt idx="3">
                  <c:v>-1.0121190547943115</c:v>
                </c:pt>
                <c:pt idx="4">
                  <c:v>-1.0121190547943115</c:v>
                </c:pt>
              </c:numCache>
            </c:numRef>
          </c:xVal>
          <c:yVal>
            <c:numRef>
              <c:f>[1]KLasten!$H$9:$L$9</c:f>
              <c:numCache>
                <c:formatCode>General</c:formatCode>
                <c:ptCount val="5"/>
                <c:pt idx="0">
                  <c:v>2.5302970409393311</c:v>
                </c:pt>
                <c:pt idx="1">
                  <c:v>2.5302970409393311</c:v>
                </c:pt>
                <c:pt idx="2">
                  <c:v>2.5302970409393311</c:v>
                </c:pt>
                <c:pt idx="3">
                  <c:v>2.5302970409393311</c:v>
                </c:pt>
                <c:pt idx="4">
                  <c:v>2.5302970409393311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5-AE65-4DEF-AFAA-1BD7BB3D977C}"/>
            </c:ext>
          </c:extLst>
        </c:ser>
        <c:ser>
          <c:idx val="87"/>
          <c:order val="166"/>
          <c:tx>
            <c:v>Knotenlast V 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[1]KLasten!$C$10:$G$10</c:f>
              <c:numCache>
                <c:formatCode>General</c:formatCode>
                <c:ptCount val="5"/>
                <c:pt idx="0">
                  <c:v>3.0875000953674316</c:v>
                </c:pt>
                <c:pt idx="1">
                  <c:v>3.0875000953674316</c:v>
                </c:pt>
                <c:pt idx="2">
                  <c:v>3.0875000953674316</c:v>
                </c:pt>
                <c:pt idx="3">
                  <c:v>3.0875000953674316</c:v>
                </c:pt>
                <c:pt idx="4">
                  <c:v>3.0875000953674316</c:v>
                </c:pt>
              </c:numCache>
            </c:numRef>
          </c:xVal>
          <c:yVal>
            <c:numRef>
              <c:f>[1]KLasten!$H$10:$L$10</c:f>
              <c:numCache>
                <c:formatCode>General</c:formatCode>
                <c:ptCount val="5"/>
                <c:pt idx="0">
                  <c:v>-0.23749999701976776</c:v>
                </c:pt>
                <c:pt idx="1">
                  <c:v>-0.23749999701976776</c:v>
                </c:pt>
                <c:pt idx="2">
                  <c:v>-0.23749999701976776</c:v>
                </c:pt>
                <c:pt idx="3">
                  <c:v>-0.23749999701976776</c:v>
                </c:pt>
                <c:pt idx="4">
                  <c:v>-0.23749999701976776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6-AE65-4DEF-AFAA-1BD7BB3D977C}"/>
            </c:ext>
          </c:extLst>
        </c:ser>
        <c:ser>
          <c:idx val="88"/>
          <c:order val="167"/>
          <c:tx>
            <c:v>Knotenlast V 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[1]KLasten!$C$11:$G$11</c:f>
              <c:numCache>
                <c:formatCode>General</c:formatCode>
                <c:ptCount val="5"/>
                <c:pt idx="0">
                  <c:v>-2.506058931350708</c:v>
                </c:pt>
                <c:pt idx="1">
                  <c:v>-2.506058931350708</c:v>
                </c:pt>
                <c:pt idx="2">
                  <c:v>-2.506058931350708</c:v>
                </c:pt>
                <c:pt idx="3">
                  <c:v>-2.506058931350708</c:v>
                </c:pt>
                <c:pt idx="4">
                  <c:v>-2.506058931350708</c:v>
                </c:pt>
              </c:numCache>
            </c:numRef>
          </c:xVal>
          <c:yVal>
            <c:numRef>
              <c:f>[1]KLasten!$H$11:$L$11</c:f>
              <c:numCache>
                <c:formatCode>General</c:formatCode>
                <c:ptCount val="5"/>
                <c:pt idx="0">
                  <c:v>6.2651491165161133</c:v>
                </c:pt>
                <c:pt idx="1">
                  <c:v>6.2651491165161133</c:v>
                </c:pt>
                <c:pt idx="2">
                  <c:v>6.2651491165161133</c:v>
                </c:pt>
                <c:pt idx="3">
                  <c:v>6.2651491165161133</c:v>
                </c:pt>
                <c:pt idx="4">
                  <c:v>6.2651491165161133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7-AE65-4DEF-AFAA-1BD7BB3D977C}"/>
            </c:ext>
          </c:extLst>
        </c:ser>
        <c:ser>
          <c:idx val="89"/>
          <c:order val="168"/>
          <c:tx>
            <c:v>Knotenlast V 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[1]KLasten!$C$12:$G$12</c:f>
              <c:numCache>
                <c:formatCode>General</c:formatCode>
                <c:ptCount val="5"/>
                <c:pt idx="0">
                  <c:v>-1.1836789846420288</c:v>
                </c:pt>
                <c:pt idx="1">
                  <c:v>-1.1836789846420288</c:v>
                </c:pt>
                <c:pt idx="2">
                  <c:v>-1.1836789846420288</c:v>
                </c:pt>
                <c:pt idx="3">
                  <c:v>-1.1836789846420288</c:v>
                </c:pt>
                <c:pt idx="4">
                  <c:v>-1.1836789846420288</c:v>
                </c:pt>
              </c:numCache>
            </c:numRef>
          </c:xVal>
          <c:yVal>
            <c:numRef>
              <c:f>[1]KLasten!$H$12:$L$12</c:f>
              <c:numCache>
                <c:formatCode>General</c:formatCode>
                <c:ptCount val="5"/>
                <c:pt idx="0">
                  <c:v>5.9319801330566406</c:v>
                </c:pt>
                <c:pt idx="1">
                  <c:v>5.9319801330566406</c:v>
                </c:pt>
                <c:pt idx="2">
                  <c:v>5.9319801330566406</c:v>
                </c:pt>
                <c:pt idx="3">
                  <c:v>5.9319801330566406</c:v>
                </c:pt>
                <c:pt idx="4">
                  <c:v>5.9319801330566406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8-AE65-4DEF-AFAA-1BD7BB3D977C}"/>
            </c:ext>
          </c:extLst>
        </c:ser>
        <c:ser>
          <c:idx val="90"/>
          <c:order val="169"/>
          <c:tx>
            <c:v>Knotenlast V 10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[1]KLasten!$C$13:$G$13</c:f>
              <c:numCache>
                <c:formatCode>General</c:formatCode>
                <c:ptCount val="5"/>
                <c:pt idx="0">
                  <c:v>7.3163208961486816</c:v>
                </c:pt>
                <c:pt idx="1">
                  <c:v>7.3163208961486816</c:v>
                </c:pt>
                <c:pt idx="2">
                  <c:v>7.3163208961486816</c:v>
                </c:pt>
                <c:pt idx="3">
                  <c:v>7.3163208961486816</c:v>
                </c:pt>
                <c:pt idx="4">
                  <c:v>7.3163208961486816</c:v>
                </c:pt>
              </c:numCache>
            </c:numRef>
          </c:xVal>
          <c:yVal>
            <c:numRef>
              <c:f>[1]KLasten!$H$13:$L$13</c:f>
              <c:numCache>
                <c:formatCode>General</c:formatCode>
                <c:ptCount val="5"/>
                <c:pt idx="0">
                  <c:v>0.43198001384735107</c:v>
                </c:pt>
                <c:pt idx="1">
                  <c:v>0.43198001384735107</c:v>
                </c:pt>
                <c:pt idx="2">
                  <c:v>0.43198001384735107</c:v>
                </c:pt>
                <c:pt idx="3">
                  <c:v>0.43198001384735107</c:v>
                </c:pt>
                <c:pt idx="4">
                  <c:v>0.43198001384735107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9-AE65-4DEF-AFAA-1BD7BB3D977C}"/>
            </c:ext>
          </c:extLst>
        </c:ser>
        <c:ser>
          <c:idx val="91"/>
          <c:order val="170"/>
          <c:tx>
            <c:v>Knotenlast V 11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[1]KLasten!$C$14:$G$14</c:f>
              <c:numCache>
                <c:formatCode>General</c:formatCode>
                <c:ptCount val="5"/>
                <c:pt idx="0">
                  <c:v>8.0437498092651367</c:v>
                </c:pt>
                <c:pt idx="1">
                  <c:v>8.0437498092651367</c:v>
                </c:pt>
                <c:pt idx="2">
                  <c:v>8.0437498092651367</c:v>
                </c:pt>
                <c:pt idx="3">
                  <c:v>8.0437498092651367</c:v>
                </c:pt>
                <c:pt idx="4">
                  <c:v>8.0437498092651367</c:v>
                </c:pt>
              </c:numCache>
            </c:numRef>
          </c:xVal>
          <c:yVal>
            <c:numRef>
              <c:f>[1]KLasten!$H$14:$L$14</c:f>
              <c:numCache>
                <c:formatCode>General</c:formatCode>
                <c:ptCount val="5"/>
                <c:pt idx="0">
                  <c:v>-0.61874997615814209</c:v>
                </c:pt>
                <c:pt idx="1">
                  <c:v>-0.61874997615814209</c:v>
                </c:pt>
                <c:pt idx="2">
                  <c:v>-0.61874997615814209</c:v>
                </c:pt>
                <c:pt idx="3">
                  <c:v>-0.61874997615814209</c:v>
                </c:pt>
                <c:pt idx="4">
                  <c:v>-0.61874997615814209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A-AE65-4DEF-AFAA-1BD7BB3D977C}"/>
            </c:ext>
          </c:extLst>
        </c:ser>
        <c:ser>
          <c:idx val="92"/>
          <c:order val="171"/>
          <c:tx>
            <c:v>Knotenlast V 12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[1]KLasten!$C$15:$G$15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[1]KLasten!$H$15:$L$15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B-AE65-4DEF-AFAA-1BD7BB3D977C}"/>
            </c:ext>
          </c:extLst>
        </c:ser>
        <c:ser>
          <c:idx val="93"/>
          <c:order val="172"/>
          <c:tx>
            <c:v>Knotenlast V 13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[1]KLasten!$C$16:$G$16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[1]KLasten!$H$16:$L$16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C-AE65-4DEF-AFAA-1BD7BB3D977C}"/>
            </c:ext>
          </c:extLst>
        </c:ser>
        <c:ser>
          <c:idx val="94"/>
          <c:order val="173"/>
          <c:tx>
            <c:v>Knotenlast V 14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[1]KLasten!$C$17:$G$17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[1]KLasten!$H$17:$L$17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D-AE65-4DEF-AFAA-1BD7BB3D977C}"/>
            </c:ext>
          </c:extLst>
        </c:ser>
        <c:ser>
          <c:idx val="95"/>
          <c:order val="174"/>
          <c:tx>
            <c:v>Knotenlast V 15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[1]KLasten!$C$18:$G$18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[1]KLasten!$H$18:$L$18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E-AE65-4DEF-AFAA-1BD7BB3D977C}"/>
            </c:ext>
          </c:extLst>
        </c:ser>
        <c:ser>
          <c:idx val="96"/>
          <c:order val="175"/>
          <c:tx>
            <c:v>Knotenlast V 16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[1]KLasten!$C$19:$G$19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[1]KLasten!$H$19:$L$19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F-AE65-4DEF-AFAA-1BD7BB3D977C}"/>
            </c:ext>
          </c:extLst>
        </c:ser>
        <c:ser>
          <c:idx val="97"/>
          <c:order val="176"/>
          <c:tx>
            <c:v>Knotenlast V 17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[1]KLasten!$C$20:$G$20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[1]KLasten!$H$20:$L$20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0-AE65-4DEF-AFAA-1BD7BB3D977C}"/>
            </c:ext>
          </c:extLst>
        </c:ser>
        <c:ser>
          <c:idx val="98"/>
          <c:order val="177"/>
          <c:tx>
            <c:v>Knotenlast V 18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[1]KLasten!$C$21:$G$21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[1]KLasten!$H$21:$L$21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1-AE65-4DEF-AFAA-1BD7BB3D977C}"/>
            </c:ext>
          </c:extLst>
        </c:ser>
        <c:ser>
          <c:idx val="99"/>
          <c:order val="178"/>
          <c:tx>
            <c:v>Knotenlast V 19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[1]KLasten!$C$22:$G$22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[1]KLasten!$H$22:$L$22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2-AE65-4DEF-AFAA-1BD7BB3D977C}"/>
            </c:ext>
          </c:extLst>
        </c:ser>
        <c:ser>
          <c:idx val="100"/>
          <c:order val="179"/>
          <c:tx>
            <c:v>Knotenlast V 20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[1]KLasten!$C$23:$G$23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[1]KLasten!$H$23:$L$23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3-AE65-4DEF-AFAA-1BD7BB3D977C}"/>
            </c:ext>
          </c:extLst>
        </c:ser>
        <c:ser>
          <c:idx val="101"/>
          <c:order val="180"/>
          <c:tx>
            <c:v>Rotzeigeru1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[1]Symbole!$D$75:$E$75</c:f>
              <c:numCache>
                <c:formatCode>General</c:formatCode>
                <c:ptCount val="2"/>
                <c:pt idx="0">
                  <c:v>-4</c:v>
                </c:pt>
                <c:pt idx="1">
                  <c:v>-4</c:v>
                </c:pt>
              </c:numCache>
            </c:numRef>
          </c:xVal>
          <c:yVal>
            <c:numRef>
              <c:f>[1]Symbole!$H$75:$I$75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4-AE65-4DEF-AFAA-1BD7BB3D977C}"/>
            </c:ext>
          </c:extLst>
        </c:ser>
        <c:ser>
          <c:idx val="102"/>
          <c:order val="181"/>
          <c:tx>
            <c:v>Rotzeigeru2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[1]Symbole!$D$76:$E$76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[1]Symbole!$H$76:$I$76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5-AE65-4DEF-AFAA-1BD7BB3D977C}"/>
            </c:ext>
          </c:extLst>
        </c:ser>
        <c:ser>
          <c:idx val="103"/>
          <c:order val="182"/>
          <c:tx>
            <c:v>Rotzeigeru3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[1]Symbole!$D$77:$E$77</c:f>
              <c:numCache>
                <c:formatCode>General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xVal>
          <c:yVal>
            <c:numRef>
              <c:f>[1]Symbole!$H$77:$I$77</c:f>
              <c:numCache>
                <c:formatCode>General</c:formatCode>
                <c:ptCount val="2"/>
                <c:pt idx="0">
                  <c:v>-1</c:v>
                </c:pt>
                <c:pt idx="1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6-AE65-4DEF-AFAA-1BD7BB3D977C}"/>
            </c:ext>
          </c:extLst>
        </c:ser>
        <c:ser>
          <c:idx val="104"/>
          <c:order val="183"/>
          <c:tx>
            <c:v>Rotzeigeru4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[1]Symbole!$D$78:$E$78</c:f>
              <c:numCache>
                <c:formatCode>General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xVal>
          <c:yVal>
            <c:numRef>
              <c:f>[1]Symbole!$H$78:$I$78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7-AE65-4DEF-AFAA-1BD7BB3D977C}"/>
            </c:ext>
          </c:extLst>
        </c:ser>
        <c:ser>
          <c:idx val="105"/>
          <c:order val="184"/>
          <c:tx>
            <c:v>Rotzeigeru5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[1]Symbole!$D$79:$E$79</c:f>
              <c:numCache>
                <c:formatCode>General</c:formatCode>
                <c:ptCount val="2"/>
                <c:pt idx="0">
                  <c:v>1.6326429843902588</c:v>
                </c:pt>
                <c:pt idx="1">
                  <c:v>1.6326429843902588</c:v>
                </c:pt>
              </c:numCache>
            </c:numRef>
          </c:xVal>
          <c:yVal>
            <c:numRef>
              <c:f>[1]Symbole!$H$79:$I$79</c:f>
              <c:numCache>
                <c:formatCode>General</c:formatCode>
                <c:ptCount val="2"/>
                <c:pt idx="0">
                  <c:v>1.8639600276947021</c:v>
                </c:pt>
                <c:pt idx="1">
                  <c:v>1.8639600276947021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8-AE65-4DEF-AFAA-1BD7BB3D977C}"/>
            </c:ext>
          </c:extLst>
        </c:ser>
        <c:ser>
          <c:idx val="106"/>
          <c:order val="185"/>
          <c:tx>
            <c:v>Rotzeigeru6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[1]Symbole!$D$80:$E$80</c:f>
              <c:numCache>
                <c:formatCode>General</c:formatCode>
                <c:ptCount val="2"/>
                <c:pt idx="0">
                  <c:v>-1.0121190547943115</c:v>
                </c:pt>
                <c:pt idx="1">
                  <c:v>-1.0121190547943115</c:v>
                </c:pt>
              </c:numCache>
            </c:numRef>
          </c:xVal>
          <c:yVal>
            <c:numRef>
              <c:f>[1]Symbole!$H$80:$I$80</c:f>
              <c:numCache>
                <c:formatCode>General</c:formatCode>
                <c:ptCount val="2"/>
                <c:pt idx="0">
                  <c:v>2.5302970409393311</c:v>
                </c:pt>
                <c:pt idx="1">
                  <c:v>2.5302970409393311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9-AE65-4DEF-AFAA-1BD7BB3D977C}"/>
            </c:ext>
          </c:extLst>
        </c:ser>
        <c:ser>
          <c:idx val="107"/>
          <c:order val="186"/>
          <c:tx>
            <c:v>Rotzeigeru7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[1]Symbole!$D$81:$E$81</c:f>
              <c:numCache>
                <c:formatCode>General</c:formatCode>
                <c:ptCount val="2"/>
                <c:pt idx="0">
                  <c:v>3.0875000953674316</c:v>
                </c:pt>
                <c:pt idx="1">
                  <c:v>3.0875000953674316</c:v>
                </c:pt>
              </c:numCache>
            </c:numRef>
          </c:xVal>
          <c:yVal>
            <c:numRef>
              <c:f>[1]Symbole!$H$81:$I$81</c:f>
              <c:numCache>
                <c:formatCode>General</c:formatCode>
                <c:ptCount val="2"/>
                <c:pt idx="0">
                  <c:v>-0.23749999701976776</c:v>
                </c:pt>
                <c:pt idx="1">
                  <c:v>-0.23749999701976776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A-AE65-4DEF-AFAA-1BD7BB3D977C}"/>
            </c:ext>
          </c:extLst>
        </c:ser>
        <c:ser>
          <c:idx val="108"/>
          <c:order val="187"/>
          <c:tx>
            <c:v>Rotzeigeru8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[1]Symbole!$D$82:$E$82</c:f>
              <c:numCache>
                <c:formatCode>General</c:formatCode>
                <c:ptCount val="2"/>
                <c:pt idx="0">
                  <c:v>-2.506058931350708</c:v>
                </c:pt>
                <c:pt idx="1">
                  <c:v>-2.506058931350708</c:v>
                </c:pt>
              </c:numCache>
            </c:numRef>
          </c:xVal>
          <c:yVal>
            <c:numRef>
              <c:f>[1]Symbole!$H$82:$I$82</c:f>
              <c:numCache>
                <c:formatCode>General</c:formatCode>
                <c:ptCount val="2"/>
                <c:pt idx="0">
                  <c:v>6.2651491165161133</c:v>
                </c:pt>
                <c:pt idx="1">
                  <c:v>6.2651491165161133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B-AE65-4DEF-AFAA-1BD7BB3D977C}"/>
            </c:ext>
          </c:extLst>
        </c:ser>
        <c:ser>
          <c:idx val="109"/>
          <c:order val="188"/>
          <c:tx>
            <c:v>Rotzeigeru9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[1]Symbole!$D$83:$E$83</c:f>
              <c:numCache>
                <c:formatCode>General</c:formatCode>
                <c:ptCount val="2"/>
                <c:pt idx="0">
                  <c:v>-1.1836789846420288</c:v>
                </c:pt>
                <c:pt idx="1">
                  <c:v>-1.1836789846420288</c:v>
                </c:pt>
              </c:numCache>
            </c:numRef>
          </c:xVal>
          <c:yVal>
            <c:numRef>
              <c:f>[1]Symbole!$H$83:$I$83</c:f>
              <c:numCache>
                <c:formatCode>General</c:formatCode>
                <c:ptCount val="2"/>
                <c:pt idx="0">
                  <c:v>5.9319801330566406</c:v>
                </c:pt>
                <c:pt idx="1">
                  <c:v>5.9319801330566406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C-AE65-4DEF-AFAA-1BD7BB3D977C}"/>
            </c:ext>
          </c:extLst>
        </c:ser>
        <c:ser>
          <c:idx val="110"/>
          <c:order val="189"/>
          <c:tx>
            <c:v>Rotzeigeru10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[1]Symbole!$D$84:$E$84</c:f>
              <c:numCache>
                <c:formatCode>General</c:formatCode>
                <c:ptCount val="2"/>
                <c:pt idx="0">
                  <c:v>7.3163208961486816</c:v>
                </c:pt>
                <c:pt idx="1">
                  <c:v>7.3163208961486816</c:v>
                </c:pt>
              </c:numCache>
            </c:numRef>
          </c:xVal>
          <c:yVal>
            <c:numRef>
              <c:f>[1]Symbole!$H$84:$I$84</c:f>
              <c:numCache>
                <c:formatCode>General</c:formatCode>
                <c:ptCount val="2"/>
                <c:pt idx="0">
                  <c:v>0.43198001384735107</c:v>
                </c:pt>
                <c:pt idx="1">
                  <c:v>0.43198001384735107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D-AE65-4DEF-AFAA-1BD7BB3D977C}"/>
            </c:ext>
          </c:extLst>
        </c:ser>
        <c:ser>
          <c:idx val="111"/>
          <c:order val="190"/>
          <c:tx>
            <c:v>Rotzeigeru11</c:v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  <a:tailEnd type="triangle"/>
            </a:ln>
          </c:spPr>
          <c:marker>
            <c:symbol val="none"/>
          </c:marker>
          <c:xVal>
            <c:numRef>
              <c:f>[1]Symbole!$D$85:$E$85</c:f>
              <c:numCache>
                <c:formatCode>General</c:formatCode>
                <c:ptCount val="2"/>
                <c:pt idx="0">
                  <c:v>8.0437498092651367</c:v>
                </c:pt>
                <c:pt idx="1">
                  <c:v>8.0437498092651367</c:v>
                </c:pt>
              </c:numCache>
            </c:numRef>
          </c:xVal>
          <c:yVal>
            <c:numRef>
              <c:f>[1]Symbole!$H$85:$I$85</c:f>
              <c:numCache>
                <c:formatCode>General</c:formatCode>
                <c:ptCount val="2"/>
                <c:pt idx="0">
                  <c:v>-0.61874997615814209</c:v>
                </c:pt>
                <c:pt idx="1">
                  <c:v>-0.61874997615814209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E-AE65-4DEF-AFAA-1BD7BB3D977C}"/>
            </c:ext>
          </c:extLst>
        </c:ser>
        <c:ser>
          <c:idx val="112"/>
          <c:order val="191"/>
          <c:tx>
            <c:v>Rotzeigeru12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[1]Symbole!$D$86:$E$86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[1]Symbole!$H$86:$I$86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F-AE65-4DEF-AFAA-1BD7BB3D977C}"/>
            </c:ext>
          </c:extLst>
        </c:ser>
        <c:ser>
          <c:idx val="113"/>
          <c:order val="192"/>
          <c:tx>
            <c:v>Rotzeigeru13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[1]Symbole!$D$87:$E$87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[1]Symbole!$H$87:$I$87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0-AE65-4DEF-AFAA-1BD7BB3D977C}"/>
            </c:ext>
          </c:extLst>
        </c:ser>
        <c:ser>
          <c:idx val="114"/>
          <c:order val="193"/>
          <c:tx>
            <c:v>Rotzeigeru14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[1]Symbole!$D$88:$E$88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[1]Symbole!$H$88:$I$88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1-AE65-4DEF-AFAA-1BD7BB3D977C}"/>
            </c:ext>
          </c:extLst>
        </c:ser>
        <c:ser>
          <c:idx val="115"/>
          <c:order val="194"/>
          <c:tx>
            <c:v>Rotzeigeru15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[1]Symbole!$D$89:$E$89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[1]Symbole!$H$89:$I$89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2-AE65-4DEF-AFAA-1BD7BB3D977C}"/>
            </c:ext>
          </c:extLst>
        </c:ser>
        <c:ser>
          <c:idx val="116"/>
          <c:order val="195"/>
          <c:tx>
            <c:v>Rotzeigeru16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[1]Symbole!$D$90:$E$90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[1]Symbole!$H$90:$I$90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3-AE65-4DEF-AFAA-1BD7BB3D977C}"/>
            </c:ext>
          </c:extLst>
        </c:ser>
        <c:ser>
          <c:idx val="117"/>
          <c:order val="196"/>
          <c:tx>
            <c:v>Rotzeigeru17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[1]Symbole!$D$91:$E$91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[1]Symbole!$H$91:$I$91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4-AE65-4DEF-AFAA-1BD7BB3D977C}"/>
            </c:ext>
          </c:extLst>
        </c:ser>
        <c:ser>
          <c:idx val="118"/>
          <c:order val="197"/>
          <c:tx>
            <c:v>Rotzeigeru18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[1]Symbole!$D$92:$E$92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[1]Symbole!$H$92:$I$92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5-AE65-4DEF-AFAA-1BD7BB3D977C}"/>
            </c:ext>
          </c:extLst>
        </c:ser>
        <c:ser>
          <c:idx val="119"/>
          <c:order val="198"/>
          <c:tx>
            <c:v>Rotzeigeru19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[1]Symbole!$D$93:$E$93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[1]Symbole!$H$93:$I$93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6-AE65-4DEF-AFAA-1BD7BB3D977C}"/>
            </c:ext>
          </c:extLst>
        </c:ser>
        <c:ser>
          <c:idx val="120"/>
          <c:order val="199"/>
          <c:tx>
            <c:v>Rotzeigeru20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[1]Symbole!$D$94:$E$94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[1]Symbole!$H$94:$I$94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7-AE65-4DEF-AFAA-1BD7BB3D977C}"/>
            </c:ext>
          </c:extLst>
        </c:ser>
        <c:ser>
          <c:idx val="201"/>
          <c:order val="200"/>
          <c:tx>
            <c:v>Rotzeigerw1</c:v>
          </c:tx>
          <c:spPr>
            <a:ln w="28575">
              <a:solidFill>
                <a:schemeClr val="accent4">
                  <a:lumMod val="60000"/>
                  <a:lumOff val="40000"/>
                </a:schemeClr>
              </a:solidFill>
              <a:tailEnd type="triangle"/>
            </a:ln>
          </c:spPr>
          <c:marker>
            <c:symbol val="none"/>
          </c:marker>
          <c:xVal>
            <c:numRef>
              <c:f>[1]Symbole!$F$75:$G$75</c:f>
              <c:numCache>
                <c:formatCode>General</c:formatCode>
                <c:ptCount val="2"/>
                <c:pt idx="0">
                  <c:v>-4</c:v>
                </c:pt>
                <c:pt idx="1">
                  <c:v>-4</c:v>
                </c:pt>
              </c:numCache>
            </c:numRef>
          </c:xVal>
          <c:yVal>
            <c:numRef>
              <c:f>[1]Symbole!$J$75:$K$75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8-AE65-4DEF-AFAA-1BD7BB3D977C}"/>
            </c:ext>
          </c:extLst>
        </c:ser>
        <c:ser>
          <c:idx val="202"/>
          <c:order val="201"/>
          <c:tx>
            <c:v>Rotzeigerw2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[1]Symbole!$F$76:$G$76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[1]Symbole!$J$76:$K$76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9-AE65-4DEF-AFAA-1BD7BB3D977C}"/>
            </c:ext>
          </c:extLst>
        </c:ser>
        <c:ser>
          <c:idx val="203"/>
          <c:order val="202"/>
          <c:tx>
            <c:v>Rotzeigerw3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[1]Symbole!$F$77:$G$77</c:f>
              <c:numCache>
                <c:formatCode>General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xVal>
          <c:yVal>
            <c:numRef>
              <c:f>[1]Symbole!$J$77:$K$77</c:f>
              <c:numCache>
                <c:formatCode>General</c:formatCode>
                <c:ptCount val="2"/>
                <c:pt idx="0">
                  <c:v>-1</c:v>
                </c:pt>
                <c:pt idx="1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A-AE65-4DEF-AFAA-1BD7BB3D977C}"/>
            </c:ext>
          </c:extLst>
        </c:ser>
        <c:ser>
          <c:idx val="204"/>
          <c:order val="203"/>
          <c:tx>
            <c:v>Rotzeigerw4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[1]Symbole!$F$78:$G$78</c:f>
              <c:numCache>
                <c:formatCode>General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xVal>
          <c:yVal>
            <c:numRef>
              <c:f>[1]Symbole!$J$78:$K$78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B-AE65-4DEF-AFAA-1BD7BB3D977C}"/>
            </c:ext>
          </c:extLst>
        </c:ser>
        <c:ser>
          <c:idx val="205"/>
          <c:order val="204"/>
          <c:tx>
            <c:v>Rotzeigerw5</c:v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  <a:tailEnd type="triangle"/>
            </a:ln>
          </c:spPr>
          <c:marker>
            <c:symbol val="none"/>
          </c:marker>
          <c:xVal>
            <c:numRef>
              <c:f>[1]Symbole!$F$79:$G$79</c:f>
              <c:numCache>
                <c:formatCode>General</c:formatCode>
                <c:ptCount val="2"/>
                <c:pt idx="0">
                  <c:v>1.6326429843902588</c:v>
                </c:pt>
                <c:pt idx="1">
                  <c:v>1.6326429843902588</c:v>
                </c:pt>
              </c:numCache>
            </c:numRef>
          </c:xVal>
          <c:yVal>
            <c:numRef>
              <c:f>[1]Symbole!$J$79:$K$79</c:f>
              <c:numCache>
                <c:formatCode>General</c:formatCode>
                <c:ptCount val="2"/>
                <c:pt idx="0">
                  <c:v>1.8639600276947021</c:v>
                </c:pt>
                <c:pt idx="1">
                  <c:v>1.8639600276947021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C-AE65-4DEF-AFAA-1BD7BB3D977C}"/>
            </c:ext>
          </c:extLst>
        </c:ser>
        <c:ser>
          <c:idx val="206"/>
          <c:order val="205"/>
          <c:tx>
            <c:v>Rotzeigerw6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[1]Symbole!$F$80:$G$80</c:f>
              <c:numCache>
                <c:formatCode>General</c:formatCode>
                <c:ptCount val="2"/>
                <c:pt idx="0">
                  <c:v>-1.0121190547943115</c:v>
                </c:pt>
                <c:pt idx="1">
                  <c:v>-1.0121190547943115</c:v>
                </c:pt>
              </c:numCache>
            </c:numRef>
          </c:xVal>
          <c:yVal>
            <c:numRef>
              <c:f>[1]Symbole!$J$80:$K$80</c:f>
              <c:numCache>
                <c:formatCode>General</c:formatCode>
                <c:ptCount val="2"/>
                <c:pt idx="0">
                  <c:v>2.5302970409393311</c:v>
                </c:pt>
                <c:pt idx="1">
                  <c:v>2.5302970409393311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D-AE65-4DEF-AFAA-1BD7BB3D977C}"/>
            </c:ext>
          </c:extLst>
        </c:ser>
        <c:ser>
          <c:idx val="207"/>
          <c:order val="206"/>
          <c:tx>
            <c:v>Rotzeigerw7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[1]Symbole!$F$81:$G$81</c:f>
              <c:numCache>
                <c:formatCode>General</c:formatCode>
                <c:ptCount val="2"/>
                <c:pt idx="0">
                  <c:v>3.0875000953674316</c:v>
                </c:pt>
                <c:pt idx="1">
                  <c:v>3.0875000953674316</c:v>
                </c:pt>
              </c:numCache>
            </c:numRef>
          </c:xVal>
          <c:yVal>
            <c:numRef>
              <c:f>[1]Symbole!$J$81:$K$81</c:f>
              <c:numCache>
                <c:formatCode>General</c:formatCode>
                <c:ptCount val="2"/>
                <c:pt idx="0">
                  <c:v>-0.23749999701976776</c:v>
                </c:pt>
                <c:pt idx="1">
                  <c:v>-0.23749999701976776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E-AE65-4DEF-AFAA-1BD7BB3D977C}"/>
            </c:ext>
          </c:extLst>
        </c:ser>
        <c:ser>
          <c:idx val="208"/>
          <c:order val="207"/>
          <c:tx>
            <c:v>Rotzeigerw8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[1]Symbole!$F$82:$G$82</c:f>
              <c:numCache>
                <c:formatCode>General</c:formatCode>
                <c:ptCount val="2"/>
                <c:pt idx="0">
                  <c:v>-2.506058931350708</c:v>
                </c:pt>
                <c:pt idx="1">
                  <c:v>-2.506058931350708</c:v>
                </c:pt>
              </c:numCache>
            </c:numRef>
          </c:xVal>
          <c:yVal>
            <c:numRef>
              <c:f>[1]Symbole!$J$82:$K$82</c:f>
              <c:numCache>
                <c:formatCode>General</c:formatCode>
                <c:ptCount val="2"/>
                <c:pt idx="0">
                  <c:v>6.2651491165161133</c:v>
                </c:pt>
                <c:pt idx="1">
                  <c:v>6.2651491165161133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F-AE65-4DEF-AFAA-1BD7BB3D977C}"/>
            </c:ext>
          </c:extLst>
        </c:ser>
        <c:ser>
          <c:idx val="209"/>
          <c:order val="208"/>
          <c:tx>
            <c:v>Rotzeigerw9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[1]Symbole!$F$83:$G$83</c:f>
              <c:numCache>
                <c:formatCode>General</c:formatCode>
                <c:ptCount val="2"/>
                <c:pt idx="0">
                  <c:v>-1.1836789846420288</c:v>
                </c:pt>
                <c:pt idx="1">
                  <c:v>-1.1836789846420288</c:v>
                </c:pt>
              </c:numCache>
            </c:numRef>
          </c:xVal>
          <c:yVal>
            <c:numRef>
              <c:f>[1]Symbole!$J$83:$K$83</c:f>
              <c:numCache>
                <c:formatCode>General</c:formatCode>
                <c:ptCount val="2"/>
                <c:pt idx="0">
                  <c:v>5.9319801330566406</c:v>
                </c:pt>
                <c:pt idx="1">
                  <c:v>5.9319801330566406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0-AE65-4DEF-AFAA-1BD7BB3D977C}"/>
            </c:ext>
          </c:extLst>
        </c:ser>
        <c:ser>
          <c:idx val="210"/>
          <c:order val="209"/>
          <c:tx>
            <c:v>Rotzeigerw10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[1]Symbole!$F$84:$G$84</c:f>
              <c:numCache>
                <c:formatCode>General</c:formatCode>
                <c:ptCount val="2"/>
                <c:pt idx="0">
                  <c:v>7.3163208961486816</c:v>
                </c:pt>
                <c:pt idx="1">
                  <c:v>7.3163208961486816</c:v>
                </c:pt>
              </c:numCache>
            </c:numRef>
          </c:xVal>
          <c:yVal>
            <c:numRef>
              <c:f>[1]Symbole!$J$84:$K$84</c:f>
              <c:numCache>
                <c:formatCode>General</c:formatCode>
                <c:ptCount val="2"/>
                <c:pt idx="0">
                  <c:v>0.43198001384735107</c:v>
                </c:pt>
                <c:pt idx="1">
                  <c:v>0.43198001384735107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1-AE65-4DEF-AFAA-1BD7BB3D977C}"/>
            </c:ext>
          </c:extLst>
        </c:ser>
        <c:ser>
          <c:idx val="211"/>
          <c:order val="210"/>
          <c:tx>
            <c:v>Rotzeigerw11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[1]Symbole!$F$85:$G$85</c:f>
              <c:numCache>
                <c:formatCode>General</c:formatCode>
                <c:ptCount val="2"/>
                <c:pt idx="0">
                  <c:v>8.0437498092651367</c:v>
                </c:pt>
                <c:pt idx="1">
                  <c:v>8.0437498092651367</c:v>
                </c:pt>
              </c:numCache>
            </c:numRef>
          </c:xVal>
          <c:yVal>
            <c:numRef>
              <c:f>[1]Symbole!$J$85:$K$85</c:f>
              <c:numCache>
                <c:formatCode>General</c:formatCode>
                <c:ptCount val="2"/>
                <c:pt idx="0">
                  <c:v>-0.61874997615814209</c:v>
                </c:pt>
                <c:pt idx="1">
                  <c:v>-0.61874997615814209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2-AE65-4DEF-AFAA-1BD7BB3D977C}"/>
            </c:ext>
          </c:extLst>
        </c:ser>
        <c:ser>
          <c:idx val="212"/>
          <c:order val="211"/>
          <c:tx>
            <c:v>Rotzeigerw12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[1]Symbole!$F$86:$G$86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[1]Symbole!$J$86:$K$86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3-AE65-4DEF-AFAA-1BD7BB3D977C}"/>
            </c:ext>
          </c:extLst>
        </c:ser>
        <c:ser>
          <c:idx val="213"/>
          <c:order val="212"/>
          <c:tx>
            <c:v>Rotzeigerw13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[1]Symbole!$F$87:$G$87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[1]Symbole!$J$87:$K$87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4-AE65-4DEF-AFAA-1BD7BB3D977C}"/>
            </c:ext>
          </c:extLst>
        </c:ser>
        <c:ser>
          <c:idx val="214"/>
          <c:order val="213"/>
          <c:tx>
            <c:v>Rotzeigerw14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[1]Symbole!$F$88:$G$88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[1]Symbole!$J$88:$K$88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5-AE65-4DEF-AFAA-1BD7BB3D977C}"/>
            </c:ext>
          </c:extLst>
        </c:ser>
        <c:ser>
          <c:idx val="215"/>
          <c:order val="214"/>
          <c:tx>
            <c:v>Rotzeigerw15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[1]Symbole!$F$89:$G$89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[1]Symbole!$J$89:$K$89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6-AE65-4DEF-AFAA-1BD7BB3D977C}"/>
            </c:ext>
          </c:extLst>
        </c:ser>
        <c:ser>
          <c:idx val="216"/>
          <c:order val="215"/>
          <c:tx>
            <c:v>Rotzeigerw16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[1]Symbole!$F$90:$G$90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[1]Symbole!$J$90:$K$90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7-AE65-4DEF-AFAA-1BD7BB3D977C}"/>
            </c:ext>
          </c:extLst>
        </c:ser>
        <c:ser>
          <c:idx val="217"/>
          <c:order val="216"/>
          <c:tx>
            <c:v>Rotzeigerw17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[1]Symbole!$F$91:$G$91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[1]Symbole!$J$91:$K$91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8-AE65-4DEF-AFAA-1BD7BB3D977C}"/>
            </c:ext>
          </c:extLst>
        </c:ser>
        <c:ser>
          <c:idx val="218"/>
          <c:order val="217"/>
          <c:tx>
            <c:v>Rotzeigerw18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[1]Symbole!$F$92:$G$92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[1]Symbole!$J$92:$K$92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9-AE65-4DEF-AFAA-1BD7BB3D977C}"/>
            </c:ext>
          </c:extLst>
        </c:ser>
        <c:ser>
          <c:idx val="219"/>
          <c:order val="218"/>
          <c:tx>
            <c:v>Rotzeigerw19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[1]Symbole!$F$93:$G$93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[1]Symbole!$J$93:$K$93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A-AE65-4DEF-AFAA-1BD7BB3D977C}"/>
            </c:ext>
          </c:extLst>
        </c:ser>
        <c:ser>
          <c:idx val="220"/>
          <c:order val="219"/>
          <c:tx>
            <c:v>Rotzeigerw20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[1]Symbole!$F$94:$G$94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[1]Symbole!$J$94:$K$94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B-AE65-4DEF-AFAA-1BD7BB3D977C}"/>
            </c:ext>
          </c:extLst>
        </c:ser>
        <c:ser>
          <c:idx val="21"/>
          <c:order val="240"/>
          <c:tx>
            <c:v>Vorspannung 1</c:v>
          </c:tx>
          <c:spPr>
            <a:ln w="38100" cap="rnd" cmpd="sng" algn="ctr">
              <a:solidFill>
                <a:srgbClr val="00FE73"/>
              </a:solidFill>
              <a:prstDash val="dash"/>
              <a:round/>
              <a:headEnd type="diamond" w="med" len="med"/>
              <a:tailEnd type="diamond" w="med" len="med"/>
            </a:ln>
          </c:spPr>
          <c:marker>
            <c:symbol val="none"/>
          </c:marker>
          <c:xVal>
            <c:numRef>
              <c:f>[1]ELasten!$J$316:$K$316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[1]ELasten!$L$316:$M$316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C-AE65-4DEF-AFAA-1BD7BB3D977C}"/>
            </c:ext>
          </c:extLst>
        </c:ser>
        <c:ser>
          <c:idx val="22"/>
          <c:order val="241"/>
          <c:tx>
            <c:v>Vorspannung 2</c:v>
          </c:tx>
          <c:spPr>
            <a:ln w="38100" cap="rnd" cmpd="sng" algn="ctr">
              <a:solidFill>
                <a:srgbClr val="00FE73"/>
              </a:solidFill>
              <a:prstDash val="dash"/>
              <a:round/>
              <a:headEnd type="diamond" w="med" len="med"/>
              <a:tailEnd type="diamond" w="med" len="med"/>
            </a:ln>
          </c:spPr>
          <c:marker>
            <c:symbol val="none"/>
          </c:marker>
          <c:xVal>
            <c:numRef>
              <c:f>[1]ELasten!$J$317:$K$317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[1]ELasten!$L$317:$M$317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D-AE65-4DEF-AFAA-1BD7BB3D977C}"/>
            </c:ext>
          </c:extLst>
        </c:ser>
        <c:ser>
          <c:idx val="171"/>
          <c:order val="242"/>
          <c:tx>
            <c:v>hor. Feder 7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[1]Symbole!$C$129:$O$129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[1]Symbole!$P$129:$AB$129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E-AE65-4DEF-AFAA-1BD7BB3D977C}"/>
            </c:ext>
          </c:extLst>
        </c:ser>
        <c:ser>
          <c:idx val="222"/>
          <c:order val="243"/>
          <c:tx>
            <c:v>vert. Feder 7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[1]Symbole!$C$105:$O$105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[1]Symbole!$P$105:$AB$105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F-AE65-4DEF-AFAA-1BD7BB3D977C}"/>
            </c:ext>
          </c:extLst>
        </c:ser>
        <c:ser>
          <c:idx val="240"/>
          <c:order val="244"/>
          <c:tx>
            <c:v>Drehfeder 7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[1]Symbole!$C$153:$AH$153</c:f>
              <c:numCache>
                <c:formatCode>General</c:formatCode>
                <c:ptCount val="32"/>
                <c:pt idx="0">
                  <c:v>3.0875000953674316</c:v>
                </c:pt>
                <c:pt idx="1">
                  <c:v>3.0875000953674316</c:v>
                </c:pt>
                <c:pt idx="2">
                  <c:v>3.0875000953674316</c:v>
                </c:pt>
                <c:pt idx="3">
                  <c:v>3.0875000953674316</c:v>
                </c:pt>
                <c:pt idx="4">
                  <c:v>3.0875000953674316</c:v>
                </c:pt>
                <c:pt idx="5">
                  <c:v>3.0875000953674316</c:v>
                </c:pt>
                <c:pt idx="6">
                  <c:v>3.0875000953674316</c:v>
                </c:pt>
                <c:pt idx="7">
                  <c:v>3.0875000953674316</c:v>
                </c:pt>
                <c:pt idx="8">
                  <c:v>3.0875000953674316</c:v>
                </c:pt>
                <c:pt idx="9">
                  <c:v>3.0875000953674316</c:v>
                </c:pt>
                <c:pt idx="10">
                  <c:v>3.0875000953674316</c:v>
                </c:pt>
                <c:pt idx="11">
                  <c:v>3.0875000953674316</c:v>
                </c:pt>
                <c:pt idx="12">
                  <c:v>3.0875000953674316</c:v>
                </c:pt>
                <c:pt idx="13">
                  <c:v>3.0875000953674316</c:v>
                </c:pt>
                <c:pt idx="14">
                  <c:v>3.0875000953674316</c:v>
                </c:pt>
                <c:pt idx="15">
                  <c:v>3.0875000953674316</c:v>
                </c:pt>
                <c:pt idx="16">
                  <c:v>3.0875000953674316</c:v>
                </c:pt>
                <c:pt idx="17">
                  <c:v>3.0875000953674316</c:v>
                </c:pt>
                <c:pt idx="18">
                  <c:v>3.0875000953674316</c:v>
                </c:pt>
                <c:pt idx="19">
                  <c:v>3.0875000953674316</c:v>
                </c:pt>
                <c:pt idx="20">
                  <c:v>3.0875000953674316</c:v>
                </c:pt>
                <c:pt idx="21">
                  <c:v>3.0875000953674316</c:v>
                </c:pt>
                <c:pt idx="22">
                  <c:v>3.0875000953674316</c:v>
                </c:pt>
                <c:pt idx="23">
                  <c:v>3.0875000953674316</c:v>
                </c:pt>
                <c:pt idx="24">
                  <c:v>3.0875000953674316</c:v>
                </c:pt>
                <c:pt idx="25">
                  <c:v>3.0875000953674316</c:v>
                </c:pt>
                <c:pt idx="26">
                  <c:v>3.0875000953674316</c:v>
                </c:pt>
                <c:pt idx="27">
                  <c:v>3.0875000953674316</c:v>
                </c:pt>
                <c:pt idx="28">
                  <c:v>3.0875000953674316</c:v>
                </c:pt>
                <c:pt idx="29">
                  <c:v>3.0875000953674316</c:v>
                </c:pt>
                <c:pt idx="30">
                  <c:v>3.0875000953674316</c:v>
                </c:pt>
                <c:pt idx="31">
                  <c:v>3.0875000953674316</c:v>
                </c:pt>
              </c:numCache>
            </c:numRef>
          </c:xVal>
          <c:yVal>
            <c:numRef>
              <c:f>[1]Symbole!$C$177:$AH$177</c:f>
              <c:numCache>
                <c:formatCode>General</c:formatCode>
                <c:ptCount val="32"/>
                <c:pt idx="0">
                  <c:v>-0.23749999701976776</c:v>
                </c:pt>
                <c:pt idx="1">
                  <c:v>-0.23749999701976776</c:v>
                </c:pt>
                <c:pt idx="2">
                  <c:v>-0.23749999701976776</c:v>
                </c:pt>
                <c:pt idx="3">
                  <c:v>-0.23749999701976776</c:v>
                </c:pt>
                <c:pt idx="4">
                  <c:v>-0.23749999701976776</c:v>
                </c:pt>
                <c:pt idx="5">
                  <c:v>-0.23749999701976776</c:v>
                </c:pt>
                <c:pt idx="6">
                  <c:v>-0.23749999701976776</c:v>
                </c:pt>
                <c:pt idx="7">
                  <c:v>-0.23749999701976776</c:v>
                </c:pt>
                <c:pt idx="8">
                  <c:v>-0.23749999701976776</c:v>
                </c:pt>
                <c:pt idx="9">
                  <c:v>-0.23749999701976776</c:v>
                </c:pt>
                <c:pt idx="10">
                  <c:v>-0.23749999701976776</c:v>
                </c:pt>
                <c:pt idx="11">
                  <c:v>-0.23749999701976776</c:v>
                </c:pt>
                <c:pt idx="12">
                  <c:v>-0.23749999701976776</c:v>
                </c:pt>
                <c:pt idx="13">
                  <c:v>-0.23749999701976776</c:v>
                </c:pt>
                <c:pt idx="14">
                  <c:v>-0.23749999701976776</c:v>
                </c:pt>
                <c:pt idx="15">
                  <c:v>-0.23749999701976776</c:v>
                </c:pt>
                <c:pt idx="16">
                  <c:v>-0.23749999701976776</c:v>
                </c:pt>
                <c:pt idx="17">
                  <c:v>-0.23749999701976776</c:v>
                </c:pt>
                <c:pt idx="18">
                  <c:v>-0.23749999701976776</c:v>
                </c:pt>
                <c:pt idx="19">
                  <c:v>-0.23749999701976776</c:v>
                </c:pt>
                <c:pt idx="20">
                  <c:v>-0.23749999701976776</c:v>
                </c:pt>
                <c:pt idx="21">
                  <c:v>-0.23749999701976776</c:v>
                </c:pt>
                <c:pt idx="22">
                  <c:v>-0.23749999701976776</c:v>
                </c:pt>
                <c:pt idx="23">
                  <c:v>-0.23749999701976776</c:v>
                </c:pt>
                <c:pt idx="24">
                  <c:v>-0.23749999701976776</c:v>
                </c:pt>
                <c:pt idx="25">
                  <c:v>-0.23749999701976776</c:v>
                </c:pt>
                <c:pt idx="26">
                  <c:v>-0.23749999701976776</c:v>
                </c:pt>
                <c:pt idx="27">
                  <c:v>-0.23749999701976776</c:v>
                </c:pt>
                <c:pt idx="28">
                  <c:v>-0.23749999701976776</c:v>
                </c:pt>
                <c:pt idx="29">
                  <c:v>-0.23749999701976776</c:v>
                </c:pt>
                <c:pt idx="30">
                  <c:v>-0.23749999701976776</c:v>
                </c:pt>
                <c:pt idx="31">
                  <c:v>-0.23749999701976776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0-AE65-4DEF-AFAA-1BD7BB3D9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127120"/>
        <c:axId val="519121240"/>
      </c:scatterChart>
      <c:scatterChart>
        <c:scatterStyle val="smoothMarker"/>
        <c:varyColors val="0"/>
        <c:ser>
          <c:idx val="221"/>
          <c:order val="220"/>
          <c:tx>
            <c:v>Knotenlast H 1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[1]KLasten!$C$27:$G$27</c:f>
              <c:numCache>
                <c:formatCode>General</c:formatCode>
                <c:ptCount val="5"/>
                <c:pt idx="0">
                  <c:v>-4</c:v>
                </c:pt>
                <c:pt idx="1">
                  <c:v>-4</c:v>
                </c:pt>
                <c:pt idx="2">
                  <c:v>-4</c:v>
                </c:pt>
                <c:pt idx="3">
                  <c:v>-4</c:v>
                </c:pt>
                <c:pt idx="4">
                  <c:v>-4</c:v>
                </c:pt>
              </c:numCache>
            </c:numRef>
          </c:xVal>
          <c:yVal>
            <c:numRef>
              <c:f>[1]KLasten!$H$27:$L$27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1-AE65-4DEF-AFAA-1BD7BB3D977C}"/>
            </c:ext>
          </c:extLst>
        </c:ser>
        <c:ser>
          <c:idx val="223"/>
          <c:order val="221"/>
          <c:tx>
            <c:v>Knotenlast H 2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[1]KLasten!$C$28:$G$28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[1]KLasten!$H$28:$L$28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2-AE65-4DEF-AFAA-1BD7BB3D977C}"/>
            </c:ext>
          </c:extLst>
        </c:ser>
        <c:ser>
          <c:idx val="224"/>
          <c:order val="222"/>
          <c:tx>
            <c:v>Knotenlast H 3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[1]KLasten!$C$29:$G$29</c:f>
              <c:numCache>
                <c:formatCode>General</c:formatCode>
                <c:ptCount val="5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</c:numCache>
            </c:numRef>
          </c:xVal>
          <c:yVal>
            <c:numRef>
              <c:f>[1]KLasten!$H$29:$L$29</c:f>
              <c:numCache>
                <c:formatCode>General</c:formatCode>
                <c:ptCount val="5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3-AE65-4DEF-AFAA-1BD7BB3D977C}"/>
            </c:ext>
          </c:extLst>
        </c:ser>
        <c:ser>
          <c:idx val="225"/>
          <c:order val="223"/>
          <c:tx>
            <c:v>Knotenlast H 4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[1]KLasten!$C$30:$G$30</c:f>
              <c:numCache>
                <c:formatCode>General</c:formatCode>
                <c:ptCount val="5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</c:numCache>
            </c:numRef>
          </c:xVal>
          <c:yVal>
            <c:numRef>
              <c:f>[1]KLasten!$H$30:$L$30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4-AE65-4DEF-AFAA-1BD7BB3D977C}"/>
            </c:ext>
          </c:extLst>
        </c:ser>
        <c:ser>
          <c:idx val="226"/>
          <c:order val="224"/>
          <c:tx>
            <c:v>Knotenlast H 5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[1]KLasten!$C$31:$G$31</c:f>
              <c:numCache>
                <c:formatCode>General</c:formatCode>
                <c:ptCount val="5"/>
                <c:pt idx="0">
                  <c:v>1.6326429843902588</c:v>
                </c:pt>
                <c:pt idx="1">
                  <c:v>1.6326429843902588</c:v>
                </c:pt>
                <c:pt idx="2">
                  <c:v>1.6326429843902588</c:v>
                </c:pt>
                <c:pt idx="3">
                  <c:v>1.6326429843902588</c:v>
                </c:pt>
                <c:pt idx="4">
                  <c:v>1.6326429843902588</c:v>
                </c:pt>
              </c:numCache>
            </c:numRef>
          </c:xVal>
          <c:yVal>
            <c:numRef>
              <c:f>[1]KLasten!$H$31:$L$31</c:f>
              <c:numCache>
                <c:formatCode>General</c:formatCode>
                <c:ptCount val="5"/>
                <c:pt idx="0">
                  <c:v>1.8639600276947021</c:v>
                </c:pt>
                <c:pt idx="1">
                  <c:v>1.8639600276947021</c:v>
                </c:pt>
                <c:pt idx="2">
                  <c:v>1.8639600276947021</c:v>
                </c:pt>
                <c:pt idx="3">
                  <c:v>1.8639600276947021</c:v>
                </c:pt>
                <c:pt idx="4">
                  <c:v>1.8639600276947021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5-AE65-4DEF-AFAA-1BD7BB3D977C}"/>
            </c:ext>
          </c:extLst>
        </c:ser>
        <c:ser>
          <c:idx val="227"/>
          <c:order val="225"/>
          <c:tx>
            <c:v>Knotenlast H 6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[1]KLasten!$C$32:$G$32</c:f>
              <c:numCache>
                <c:formatCode>General</c:formatCode>
                <c:ptCount val="5"/>
                <c:pt idx="0">
                  <c:v>-1.0121190547943115</c:v>
                </c:pt>
                <c:pt idx="1">
                  <c:v>-1.0121190547943115</c:v>
                </c:pt>
                <c:pt idx="2">
                  <c:v>-1.0121190547943115</c:v>
                </c:pt>
                <c:pt idx="3">
                  <c:v>-1.0121190547943115</c:v>
                </c:pt>
                <c:pt idx="4">
                  <c:v>-1.0121190547943115</c:v>
                </c:pt>
              </c:numCache>
            </c:numRef>
          </c:xVal>
          <c:yVal>
            <c:numRef>
              <c:f>[1]KLasten!$H$32:$L$32</c:f>
              <c:numCache>
                <c:formatCode>General</c:formatCode>
                <c:ptCount val="5"/>
                <c:pt idx="0">
                  <c:v>2.5302970409393311</c:v>
                </c:pt>
                <c:pt idx="1">
                  <c:v>2.5302970409393311</c:v>
                </c:pt>
                <c:pt idx="2">
                  <c:v>2.5302970409393311</c:v>
                </c:pt>
                <c:pt idx="3">
                  <c:v>2.5302970409393311</c:v>
                </c:pt>
                <c:pt idx="4">
                  <c:v>2.5302970409393311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6-AE65-4DEF-AFAA-1BD7BB3D977C}"/>
            </c:ext>
          </c:extLst>
        </c:ser>
        <c:ser>
          <c:idx val="228"/>
          <c:order val="226"/>
          <c:tx>
            <c:v>Knotenlast H 7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[1]KLasten!$C$33:$G$33</c:f>
              <c:numCache>
                <c:formatCode>General</c:formatCode>
                <c:ptCount val="5"/>
                <c:pt idx="0">
                  <c:v>3.0875000953674316</c:v>
                </c:pt>
                <c:pt idx="1">
                  <c:v>3.0875000953674316</c:v>
                </c:pt>
                <c:pt idx="2">
                  <c:v>3.0875000953674316</c:v>
                </c:pt>
                <c:pt idx="3">
                  <c:v>3.0875000953674316</c:v>
                </c:pt>
                <c:pt idx="4">
                  <c:v>3.0875000953674316</c:v>
                </c:pt>
              </c:numCache>
            </c:numRef>
          </c:xVal>
          <c:yVal>
            <c:numRef>
              <c:f>[1]KLasten!$H$33:$L$33</c:f>
              <c:numCache>
                <c:formatCode>General</c:formatCode>
                <c:ptCount val="5"/>
                <c:pt idx="0">
                  <c:v>-0.23749999701976776</c:v>
                </c:pt>
                <c:pt idx="1">
                  <c:v>-0.23749999701976776</c:v>
                </c:pt>
                <c:pt idx="2">
                  <c:v>-0.23749999701976776</c:v>
                </c:pt>
                <c:pt idx="3">
                  <c:v>-0.23749999701976776</c:v>
                </c:pt>
                <c:pt idx="4">
                  <c:v>-0.23749999701976776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7-AE65-4DEF-AFAA-1BD7BB3D977C}"/>
            </c:ext>
          </c:extLst>
        </c:ser>
        <c:ser>
          <c:idx val="229"/>
          <c:order val="227"/>
          <c:tx>
            <c:v>Knotenlast H 8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[1]KLasten!$C$34:$G$34</c:f>
              <c:numCache>
                <c:formatCode>General</c:formatCode>
                <c:ptCount val="5"/>
                <c:pt idx="0">
                  <c:v>-2.506058931350708</c:v>
                </c:pt>
                <c:pt idx="1">
                  <c:v>-2.506058931350708</c:v>
                </c:pt>
                <c:pt idx="2">
                  <c:v>-2.506058931350708</c:v>
                </c:pt>
                <c:pt idx="3">
                  <c:v>-2.506058931350708</c:v>
                </c:pt>
                <c:pt idx="4">
                  <c:v>-2.506058931350708</c:v>
                </c:pt>
              </c:numCache>
            </c:numRef>
          </c:xVal>
          <c:yVal>
            <c:numRef>
              <c:f>[1]KLasten!$H$34:$L$34</c:f>
              <c:numCache>
                <c:formatCode>General</c:formatCode>
                <c:ptCount val="5"/>
                <c:pt idx="0">
                  <c:v>6.2651491165161133</c:v>
                </c:pt>
                <c:pt idx="1">
                  <c:v>6.2651491165161133</c:v>
                </c:pt>
                <c:pt idx="2">
                  <c:v>6.2651491165161133</c:v>
                </c:pt>
                <c:pt idx="3">
                  <c:v>6.2651491165161133</c:v>
                </c:pt>
                <c:pt idx="4">
                  <c:v>6.2651491165161133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8-AE65-4DEF-AFAA-1BD7BB3D977C}"/>
            </c:ext>
          </c:extLst>
        </c:ser>
        <c:ser>
          <c:idx val="230"/>
          <c:order val="228"/>
          <c:tx>
            <c:v>Knotenlast H 9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[1]KLasten!$C$35:$G$35</c:f>
              <c:numCache>
                <c:formatCode>General</c:formatCode>
                <c:ptCount val="5"/>
                <c:pt idx="0">
                  <c:v>-1.1836789846420288</c:v>
                </c:pt>
                <c:pt idx="1">
                  <c:v>-1.1836789846420288</c:v>
                </c:pt>
                <c:pt idx="2">
                  <c:v>-1.1836789846420288</c:v>
                </c:pt>
                <c:pt idx="3">
                  <c:v>-1.1836789846420288</c:v>
                </c:pt>
                <c:pt idx="4">
                  <c:v>-1.1836789846420288</c:v>
                </c:pt>
              </c:numCache>
            </c:numRef>
          </c:xVal>
          <c:yVal>
            <c:numRef>
              <c:f>[1]KLasten!$H$35:$L$35</c:f>
              <c:numCache>
                <c:formatCode>General</c:formatCode>
                <c:ptCount val="5"/>
                <c:pt idx="0">
                  <c:v>5.9319801330566406</c:v>
                </c:pt>
                <c:pt idx="1">
                  <c:v>5.9319801330566406</c:v>
                </c:pt>
                <c:pt idx="2">
                  <c:v>5.9319801330566406</c:v>
                </c:pt>
                <c:pt idx="3">
                  <c:v>5.9319801330566406</c:v>
                </c:pt>
                <c:pt idx="4">
                  <c:v>5.9319801330566406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9-AE65-4DEF-AFAA-1BD7BB3D977C}"/>
            </c:ext>
          </c:extLst>
        </c:ser>
        <c:ser>
          <c:idx val="231"/>
          <c:order val="229"/>
          <c:tx>
            <c:v>Knotenlast H 10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[1]KLasten!$C$36:$G$36</c:f>
              <c:numCache>
                <c:formatCode>General</c:formatCode>
                <c:ptCount val="5"/>
                <c:pt idx="0">
                  <c:v>7.3163208961486816</c:v>
                </c:pt>
                <c:pt idx="1">
                  <c:v>7.3163208961486816</c:v>
                </c:pt>
                <c:pt idx="2">
                  <c:v>7.3163208961486816</c:v>
                </c:pt>
                <c:pt idx="3">
                  <c:v>7.3163208961486816</c:v>
                </c:pt>
                <c:pt idx="4">
                  <c:v>7.3163208961486816</c:v>
                </c:pt>
              </c:numCache>
            </c:numRef>
          </c:xVal>
          <c:yVal>
            <c:numRef>
              <c:f>[1]KLasten!$H$36:$L$36</c:f>
              <c:numCache>
                <c:formatCode>General</c:formatCode>
                <c:ptCount val="5"/>
                <c:pt idx="0">
                  <c:v>0.43198001384735107</c:v>
                </c:pt>
                <c:pt idx="1">
                  <c:v>0.43198001384735107</c:v>
                </c:pt>
                <c:pt idx="2">
                  <c:v>0.43198001384735107</c:v>
                </c:pt>
                <c:pt idx="3">
                  <c:v>0.43198001384735107</c:v>
                </c:pt>
                <c:pt idx="4">
                  <c:v>0.43198001384735107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A-AE65-4DEF-AFAA-1BD7BB3D977C}"/>
            </c:ext>
          </c:extLst>
        </c:ser>
        <c:ser>
          <c:idx val="232"/>
          <c:order val="230"/>
          <c:tx>
            <c:v>Knotenlast H 11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[1]KLasten!$C$37:$G$37</c:f>
              <c:numCache>
                <c:formatCode>General</c:formatCode>
                <c:ptCount val="5"/>
                <c:pt idx="0">
                  <c:v>8.0437498092651367</c:v>
                </c:pt>
                <c:pt idx="1">
                  <c:v>8.0437498092651367</c:v>
                </c:pt>
                <c:pt idx="2">
                  <c:v>8.0437498092651367</c:v>
                </c:pt>
                <c:pt idx="3">
                  <c:v>8.0437498092651367</c:v>
                </c:pt>
                <c:pt idx="4">
                  <c:v>8.0437498092651367</c:v>
                </c:pt>
              </c:numCache>
            </c:numRef>
          </c:xVal>
          <c:yVal>
            <c:numRef>
              <c:f>[1]KLasten!$H$37:$L$37</c:f>
              <c:numCache>
                <c:formatCode>General</c:formatCode>
                <c:ptCount val="5"/>
                <c:pt idx="0">
                  <c:v>-0.61874997615814209</c:v>
                </c:pt>
                <c:pt idx="1">
                  <c:v>-0.61874997615814209</c:v>
                </c:pt>
                <c:pt idx="2">
                  <c:v>-0.61874997615814209</c:v>
                </c:pt>
                <c:pt idx="3">
                  <c:v>-0.61874997615814209</c:v>
                </c:pt>
                <c:pt idx="4">
                  <c:v>-0.61874997615814209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B-AE65-4DEF-AFAA-1BD7BB3D977C}"/>
            </c:ext>
          </c:extLst>
        </c:ser>
        <c:ser>
          <c:idx val="233"/>
          <c:order val="231"/>
          <c:tx>
            <c:v>Knotenlast H 12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[1]KLasten!$C$38:$G$38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[1]KLasten!$H$38:$L$38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C-AE65-4DEF-AFAA-1BD7BB3D977C}"/>
            </c:ext>
          </c:extLst>
        </c:ser>
        <c:ser>
          <c:idx val="234"/>
          <c:order val="232"/>
          <c:tx>
            <c:v>Knotenlast H 13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[1]KLasten!$C$39:$G$39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[1]KLasten!$H$39:$L$39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D-AE65-4DEF-AFAA-1BD7BB3D977C}"/>
            </c:ext>
          </c:extLst>
        </c:ser>
        <c:ser>
          <c:idx val="235"/>
          <c:order val="233"/>
          <c:tx>
            <c:v>Knotenlast H 14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[1]KLasten!$C$40:$G$40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[1]KLasten!$H$40:$L$40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E-AE65-4DEF-AFAA-1BD7BB3D977C}"/>
            </c:ext>
          </c:extLst>
        </c:ser>
        <c:ser>
          <c:idx val="236"/>
          <c:order val="234"/>
          <c:tx>
            <c:v>Knotenlast H 15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[1]KLasten!$C$41:$G$41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[1]KLasten!$H$41:$L$41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F-AE65-4DEF-AFAA-1BD7BB3D977C}"/>
            </c:ext>
          </c:extLst>
        </c:ser>
        <c:ser>
          <c:idx val="237"/>
          <c:order val="235"/>
          <c:tx>
            <c:v>Knotenlast H 16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[1]KLasten!$C$42:$G$42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[1]KLasten!$H$42:$L$42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0-AE65-4DEF-AFAA-1BD7BB3D977C}"/>
            </c:ext>
          </c:extLst>
        </c:ser>
        <c:ser>
          <c:idx val="238"/>
          <c:order val="236"/>
          <c:tx>
            <c:v>Knotenlast H 17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[1]KLasten!$C$43:$G$43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[1]KLasten!$H$43:$L$43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1-AE65-4DEF-AFAA-1BD7BB3D977C}"/>
            </c:ext>
          </c:extLst>
        </c:ser>
        <c:ser>
          <c:idx val="239"/>
          <c:order val="237"/>
          <c:tx>
            <c:v>Knotenlast H 19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[1]KLasten!$C$45:$G$45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[1]KLasten!$H$45:$L$45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2-AE65-4DEF-AFAA-1BD7BB3D977C}"/>
            </c:ext>
          </c:extLst>
        </c:ser>
        <c:ser>
          <c:idx val="242"/>
          <c:order val="238"/>
          <c:tx>
            <c:v>Knotenlast H 20</c:v>
          </c:tx>
          <c:spPr>
            <a:ln w="12700" cmpd="sng">
              <a:solidFill>
                <a:schemeClr val="bg1">
                  <a:lumMod val="50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[1]KLasten!$C$46:$G$46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[1]KLasten!$H$46:$L$46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3-AE65-4DEF-AFAA-1BD7BB3D977C}"/>
            </c:ext>
          </c:extLst>
        </c:ser>
        <c:ser>
          <c:idx val="20"/>
          <c:order val="239"/>
          <c:tx>
            <c:v>Knotenlast H 18</c:v>
          </c:tx>
          <c:spPr>
            <a:ln w="12700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[1]KLasten!$C$44:$G$44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[1]KLasten!$H$44:$L$44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4-AE65-4DEF-AFAA-1BD7BB3D9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127120"/>
        <c:axId val="519121240"/>
      </c:scatterChart>
      <c:valAx>
        <c:axId val="5191271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519121240"/>
        <c:crosses val="autoZero"/>
        <c:crossBetween val="midCat"/>
        <c:majorUnit val="1.0000000000000004E-6"/>
      </c:valAx>
      <c:valAx>
        <c:axId val="5191212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519127120"/>
        <c:crosses val="autoZero"/>
        <c:crossBetween val="midCat"/>
        <c:majorUnit val="1.0000000000000004E-6"/>
      </c:valAx>
      <c:spPr>
        <a:solidFill>
          <a:srgbClr val="C0C0C0"/>
        </a:solidFill>
        <a:ln w="1905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206" footer="0.4921259845000020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1.7272521736333615E-2"/>
          <c:y val="1.4816671121599109E-2"/>
          <c:w val="0.97146838381573752"/>
          <c:h val="0.95727250326986657"/>
        </c:manualLayout>
      </c:layout>
      <c:scatterChart>
        <c:scatterStyle val="lineMarker"/>
        <c:varyColors val="0"/>
        <c:ser>
          <c:idx val="201"/>
          <c:order val="0"/>
          <c:tx>
            <c:v>BoundingBox21</c:v>
          </c:tx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xVal>
            <c:numRef>
              <c:f>[1]PlotData!$CF$7:$CF$10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xVal>
          <c:yVal>
            <c:numRef>
              <c:f>[1]PlotData!$CG$7:$CG$10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24-4240-AB9D-1F986C07C0D6}"/>
            </c:ext>
          </c:extLst>
        </c:ser>
        <c:ser>
          <c:idx val="202"/>
          <c:order val="1"/>
          <c:tx>
            <c:v>LagerV1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[1]Symbole!$P$6:$S$6</c:f>
              <c:numCache>
                <c:formatCode>General</c:formatCode>
                <c:ptCount val="4"/>
                <c:pt idx="0">
                  <c:v>-4</c:v>
                </c:pt>
                <c:pt idx="1">
                  <c:v>-3.3925462980605023</c:v>
                </c:pt>
                <c:pt idx="2">
                  <c:v>-4.6074537019394981</c:v>
                </c:pt>
                <c:pt idx="3">
                  <c:v>-4</c:v>
                </c:pt>
              </c:numCache>
            </c:numRef>
          </c:xVal>
          <c:yVal>
            <c:numRef>
              <c:f>[1]Symbole!$T$6:$W$6</c:f>
              <c:numCache>
                <c:formatCode>General</c:formatCode>
                <c:ptCount val="4"/>
                <c:pt idx="0">
                  <c:v>10</c:v>
                </c:pt>
                <c:pt idx="1">
                  <c:v>11.052109811759211</c:v>
                </c:pt>
                <c:pt idx="2">
                  <c:v>11.052109811759211</c:v>
                </c:pt>
                <c:pt idx="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924-4240-AB9D-1F986C07C0D6}"/>
            </c:ext>
          </c:extLst>
        </c:ser>
        <c:ser>
          <c:idx val="203"/>
          <c:order val="2"/>
          <c:tx>
            <c:v>LagerV2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[1]Symbole!$P$7:$S$7</c:f>
              <c:numCache>
                <c:formatCode>General</c:formatCode>
                <c:ptCount val="4"/>
                <c:pt idx="0">
                  <c:v>2.4298148077579897</c:v>
                </c:pt>
                <c:pt idx="1">
                  <c:v>2.4298148077579897</c:v>
                </c:pt>
                <c:pt idx="2">
                  <c:v>2.4298148077579897</c:v>
                </c:pt>
                <c:pt idx="3">
                  <c:v>2.4298148077579897</c:v>
                </c:pt>
              </c:numCache>
            </c:numRef>
          </c:xVal>
          <c:yVal>
            <c:numRef>
              <c:f>[1]Symbole!$T$7:$W$7</c:f>
              <c:numCache>
                <c:formatCode>General</c:formatCode>
                <c:ptCount val="4"/>
                <c:pt idx="0">
                  <c:v>1.1588914790180553</c:v>
                </c:pt>
                <c:pt idx="1">
                  <c:v>1.1588914790180553</c:v>
                </c:pt>
                <c:pt idx="2">
                  <c:v>1.1588914790180553</c:v>
                </c:pt>
                <c:pt idx="3">
                  <c:v>1.1588914790180553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924-4240-AB9D-1F986C07C0D6}"/>
            </c:ext>
          </c:extLst>
        </c:ser>
        <c:ser>
          <c:idx val="204"/>
          <c:order val="3"/>
          <c:tx>
            <c:v>LagerV3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[1]Symbole!$P$8:$S$8</c:f>
              <c:numCache>
                <c:formatCode>General</c:formatCode>
                <c:ptCount val="4"/>
                <c:pt idx="0">
                  <c:v>15.143049857264996</c:v>
                </c:pt>
                <c:pt idx="1">
                  <c:v>15.143049857264996</c:v>
                </c:pt>
                <c:pt idx="2">
                  <c:v>15.143049857264996</c:v>
                </c:pt>
                <c:pt idx="3">
                  <c:v>15.143049857264996</c:v>
                </c:pt>
              </c:numCache>
            </c:numRef>
          </c:xVal>
          <c:yVal>
            <c:numRef>
              <c:f>[1]Symbole!$T$8:$W$8</c:f>
              <c:numCache>
                <c:formatCode>General</c:formatCode>
                <c:ptCount val="4"/>
                <c:pt idx="0">
                  <c:v>-0.8430770663838687</c:v>
                </c:pt>
                <c:pt idx="1">
                  <c:v>-0.8430770663838687</c:v>
                </c:pt>
                <c:pt idx="2">
                  <c:v>-0.8430770663838687</c:v>
                </c:pt>
                <c:pt idx="3">
                  <c:v>-0.8430770663838687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924-4240-AB9D-1F986C07C0D6}"/>
            </c:ext>
          </c:extLst>
        </c:ser>
        <c:ser>
          <c:idx val="205"/>
          <c:order val="4"/>
          <c:tx>
            <c:v>LagerV4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[1]Symbole!$P$9:$S$9</c:f>
              <c:numCache>
                <c:formatCode>General</c:formatCode>
                <c:ptCount val="4"/>
                <c:pt idx="0">
                  <c:v>13</c:v>
                </c:pt>
                <c:pt idx="1">
                  <c:v>13.607453701939498</c:v>
                </c:pt>
                <c:pt idx="2">
                  <c:v>12.392546298060502</c:v>
                </c:pt>
                <c:pt idx="3">
                  <c:v>13</c:v>
                </c:pt>
              </c:numCache>
            </c:numRef>
          </c:xVal>
          <c:yVal>
            <c:numRef>
              <c:f>[1]Symbole!$T$9:$W$9</c:f>
              <c:numCache>
                <c:formatCode>General</c:formatCode>
                <c:ptCount val="4"/>
                <c:pt idx="0">
                  <c:v>10</c:v>
                </c:pt>
                <c:pt idx="1">
                  <c:v>11.052109811759211</c:v>
                </c:pt>
                <c:pt idx="2">
                  <c:v>11.052109811759211</c:v>
                </c:pt>
                <c:pt idx="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924-4240-AB9D-1F986C07C0D6}"/>
            </c:ext>
          </c:extLst>
        </c:ser>
        <c:ser>
          <c:idx val="206"/>
          <c:order val="5"/>
          <c:tx>
            <c:v>LagerV5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[1]Symbole!$P$10:$S$10</c:f>
              <c:numCache>
                <c:formatCode>General</c:formatCode>
                <c:ptCount val="4"/>
                <c:pt idx="0">
                  <c:v>3.8632776320719655</c:v>
                </c:pt>
                <c:pt idx="1">
                  <c:v>3.8632776320719655</c:v>
                </c:pt>
                <c:pt idx="2">
                  <c:v>3.8632776320719655</c:v>
                </c:pt>
                <c:pt idx="3">
                  <c:v>3.8632776320719655</c:v>
                </c:pt>
              </c:numCache>
            </c:numRef>
          </c:xVal>
          <c:yVal>
            <c:numRef>
              <c:f>[1]Symbole!$T$10:$W$10</c:f>
              <c:numCache>
                <c:formatCode>General</c:formatCode>
                <c:ptCount val="4"/>
                <c:pt idx="0">
                  <c:v>3.2184147379488834</c:v>
                </c:pt>
                <c:pt idx="1">
                  <c:v>3.2184147379488834</c:v>
                </c:pt>
                <c:pt idx="2">
                  <c:v>3.2184147379488834</c:v>
                </c:pt>
                <c:pt idx="3">
                  <c:v>3.2184147379488834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924-4240-AB9D-1F986C07C0D6}"/>
            </c:ext>
          </c:extLst>
        </c:ser>
        <c:ser>
          <c:idx val="207"/>
          <c:order val="6"/>
          <c:tx>
            <c:v>LagerV6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[1]Symbole!$P$11:$S$11</c:f>
              <c:numCache>
                <c:formatCode>General</c:formatCode>
                <c:ptCount val="4"/>
                <c:pt idx="0">
                  <c:v>1.1145792060840938</c:v>
                </c:pt>
                <c:pt idx="1">
                  <c:v>1.1145792060840938</c:v>
                </c:pt>
                <c:pt idx="2">
                  <c:v>1.1145792060840938</c:v>
                </c:pt>
                <c:pt idx="3">
                  <c:v>1.1145792060840938</c:v>
                </c:pt>
              </c:numCache>
            </c:numRef>
          </c:xVal>
          <c:yVal>
            <c:numRef>
              <c:f>[1]Symbole!$T$11:$W$11</c:f>
              <c:numCache>
                <c:formatCode>General</c:formatCode>
                <c:ptCount val="4"/>
                <c:pt idx="0">
                  <c:v>3.5048694119167387</c:v>
                </c:pt>
                <c:pt idx="1">
                  <c:v>3.5048694119167387</c:v>
                </c:pt>
                <c:pt idx="2">
                  <c:v>3.5048694119167387</c:v>
                </c:pt>
                <c:pt idx="3">
                  <c:v>3.5048694119167387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924-4240-AB9D-1F986C07C0D6}"/>
            </c:ext>
          </c:extLst>
        </c:ser>
        <c:ser>
          <c:idx val="208"/>
          <c:order val="7"/>
          <c:tx>
            <c:v>LagerV7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[1]Symbole!$P$12:$S$12</c:f>
              <c:numCache>
                <c:formatCode>General</c:formatCode>
                <c:ptCount val="4"/>
                <c:pt idx="0">
                  <c:v>5.4737185385805152</c:v>
                </c:pt>
                <c:pt idx="1">
                  <c:v>5.4737185385805152</c:v>
                </c:pt>
                <c:pt idx="2">
                  <c:v>5.4737185385805152</c:v>
                </c:pt>
                <c:pt idx="3">
                  <c:v>5.4737185385805152</c:v>
                </c:pt>
              </c:numCache>
            </c:numRef>
          </c:xVal>
          <c:yVal>
            <c:numRef>
              <c:f>[1]Symbole!$T$12:$W$12</c:f>
              <c:numCache>
                <c:formatCode>General</c:formatCode>
                <c:ptCount val="4"/>
                <c:pt idx="0">
                  <c:v>1.2213699119173755</c:v>
                </c:pt>
                <c:pt idx="1">
                  <c:v>1.2213699119173755</c:v>
                </c:pt>
                <c:pt idx="2">
                  <c:v>1.2213699119173755</c:v>
                </c:pt>
                <c:pt idx="3">
                  <c:v>1.2213699119173755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924-4240-AB9D-1F986C07C0D6}"/>
            </c:ext>
          </c:extLst>
        </c:ser>
        <c:ser>
          <c:idx val="209"/>
          <c:order val="8"/>
          <c:tx>
            <c:v>LagerV8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[1]Symbole!$P$13:$S$13</c:f>
              <c:numCache>
                <c:formatCode>General</c:formatCode>
                <c:ptCount val="4"/>
                <c:pt idx="0">
                  <c:v>-1.1904166730518013</c:v>
                </c:pt>
                <c:pt idx="1">
                  <c:v>-1.1904166730518013</c:v>
                </c:pt>
                <c:pt idx="2">
                  <c:v>-1.1904166730518013</c:v>
                </c:pt>
                <c:pt idx="3">
                  <c:v>-1.1904166730518013</c:v>
                </c:pt>
              </c:numCache>
            </c:numRef>
          </c:xVal>
          <c:yVal>
            <c:numRef>
              <c:f>[1]Symbole!$T$13:$W$13</c:f>
              <c:numCache>
                <c:formatCode>General</c:formatCode>
                <c:ptCount val="4"/>
                <c:pt idx="0">
                  <c:v>6.8352422808441133</c:v>
                </c:pt>
                <c:pt idx="1">
                  <c:v>6.8352422808441133</c:v>
                </c:pt>
                <c:pt idx="2">
                  <c:v>6.8352422808441133</c:v>
                </c:pt>
                <c:pt idx="3">
                  <c:v>6.8352422808441133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924-4240-AB9D-1F986C07C0D6}"/>
            </c:ext>
          </c:extLst>
        </c:ser>
        <c:ser>
          <c:idx val="210"/>
          <c:order val="9"/>
          <c:tx>
            <c:v>LagerV9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[1]Symbole!$P$14:$S$14</c:f>
              <c:numCache>
                <c:formatCode>General</c:formatCode>
                <c:ptCount val="4"/>
                <c:pt idx="0">
                  <c:v>0.22863875013772139</c:v>
                </c:pt>
                <c:pt idx="1">
                  <c:v>0.22863875013772139</c:v>
                </c:pt>
                <c:pt idx="2">
                  <c:v>0.22863875013772139</c:v>
                </c:pt>
                <c:pt idx="3">
                  <c:v>0.22863875013772139</c:v>
                </c:pt>
              </c:numCache>
            </c:numRef>
          </c:xVal>
          <c:yVal>
            <c:numRef>
              <c:f>[1]Symbole!$T$14:$W$14</c:f>
              <c:numCache>
                <c:formatCode>General</c:formatCode>
                <c:ptCount val="4"/>
                <c:pt idx="0">
                  <c:v>6.8536440976260593</c:v>
                </c:pt>
                <c:pt idx="1">
                  <c:v>6.8536440976260593</c:v>
                </c:pt>
                <c:pt idx="2">
                  <c:v>6.8536440976260593</c:v>
                </c:pt>
                <c:pt idx="3">
                  <c:v>6.8536440976260593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2924-4240-AB9D-1F986C07C0D6}"/>
            </c:ext>
          </c:extLst>
        </c:ser>
        <c:ser>
          <c:idx val="211"/>
          <c:order val="10"/>
          <c:tx>
            <c:v>LagerV10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[1]Symbole!$P$15:$S$15</c:f>
              <c:numCache>
                <c:formatCode>General</c:formatCode>
                <c:ptCount val="4"/>
                <c:pt idx="0">
                  <c:v>9.6976647362872619</c:v>
                </c:pt>
                <c:pt idx="1">
                  <c:v>9.6976647362872619</c:v>
                </c:pt>
                <c:pt idx="2">
                  <c:v>9.6976647362872619</c:v>
                </c:pt>
                <c:pt idx="3">
                  <c:v>9.6976647362872619</c:v>
                </c:pt>
              </c:numCache>
            </c:numRef>
          </c:xVal>
          <c:yVal>
            <c:numRef>
              <c:f>[1]Symbole!$T$15:$W$15</c:f>
              <c:numCache>
                <c:formatCode>General</c:formatCode>
                <c:ptCount val="4"/>
                <c:pt idx="0">
                  <c:v>1.8002648181745233</c:v>
                </c:pt>
                <c:pt idx="1">
                  <c:v>1.8002648181745233</c:v>
                </c:pt>
                <c:pt idx="2">
                  <c:v>1.8002648181745233</c:v>
                </c:pt>
                <c:pt idx="3">
                  <c:v>1.8002648181745233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2924-4240-AB9D-1F986C07C0D6}"/>
            </c:ext>
          </c:extLst>
        </c:ser>
        <c:ser>
          <c:idx val="212"/>
          <c:order val="11"/>
          <c:tx>
            <c:v>LagerV11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[1]Symbole!$P$16:$S$16</c:f>
              <c:numCache>
                <c:formatCode>General</c:formatCode>
                <c:ptCount val="4"/>
                <c:pt idx="0">
                  <c:v>10.32091097739908</c:v>
                </c:pt>
                <c:pt idx="1">
                  <c:v>10.32091097739908</c:v>
                </c:pt>
                <c:pt idx="2">
                  <c:v>10.32091097739908</c:v>
                </c:pt>
                <c:pt idx="3">
                  <c:v>10.32091097739908</c:v>
                </c:pt>
              </c:numCache>
            </c:numRef>
          </c:xVal>
          <c:yVal>
            <c:numRef>
              <c:f>[1]Symbole!$T$16:$W$16</c:f>
              <c:numCache>
                <c:formatCode>General</c:formatCode>
                <c:ptCount val="4"/>
                <c:pt idx="0">
                  <c:v>0.66877734229812313</c:v>
                </c:pt>
                <c:pt idx="1">
                  <c:v>0.66877734229812313</c:v>
                </c:pt>
                <c:pt idx="2">
                  <c:v>0.66877734229812313</c:v>
                </c:pt>
                <c:pt idx="3">
                  <c:v>0.66877734229812313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2924-4240-AB9D-1F986C07C0D6}"/>
            </c:ext>
          </c:extLst>
        </c:ser>
        <c:ser>
          <c:idx val="213"/>
          <c:order val="12"/>
          <c:tx>
            <c:v>LagerV12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[1]Symbole!$P$17:$S$17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[1]Symbole!$T$17:$W$17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2924-4240-AB9D-1F986C07C0D6}"/>
            </c:ext>
          </c:extLst>
        </c:ser>
        <c:ser>
          <c:idx val="214"/>
          <c:order val="13"/>
          <c:tx>
            <c:v>LagerV13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[1]Symbole!$P$18:$S$18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[1]Symbole!$T$18:$W$18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2924-4240-AB9D-1F986C07C0D6}"/>
            </c:ext>
          </c:extLst>
        </c:ser>
        <c:ser>
          <c:idx val="215"/>
          <c:order val="14"/>
          <c:tx>
            <c:v>LagerV14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[1]Symbole!$P$19:$S$19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[1]Symbole!$T$19:$W$19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924-4240-AB9D-1F986C07C0D6}"/>
            </c:ext>
          </c:extLst>
        </c:ser>
        <c:ser>
          <c:idx val="216"/>
          <c:order val="15"/>
          <c:tx>
            <c:v>LagerV15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[1]Symbole!$P$20:$S$20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[1]Symbole!$T$20:$W$20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2924-4240-AB9D-1F986C07C0D6}"/>
            </c:ext>
          </c:extLst>
        </c:ser>
        <c:ser>
          <c:idx val="217"/>
          <c:order val="16"/>
          <c:tx>
            <c:v>LagerV16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[1]Symbole!$P$21:$S$21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[1]Symbole!$T$21:$W$21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2924-4240-AB9D-1F986C07C0D6}"/>
            </c:ext>
          </c:extLst>
        </c:ser>
        <c:ser>
          <c:idx val="218"/>
          <c:order val="17"/>
          <c:tx>
            <c:v>LagerV17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[1]Symbole!$P$22:$S$22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[1]Symbole!$T$22:$W$22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2924-4240-AB9D-1F986C07C0D6}"/>
            </c:ext>
          </c:extLst>
        </c:ser>
        <c:ser>
          <c:idx val="219"/>
          <c:order val="18"/>
          <c:tx>
            <c:v>LagerV18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[1]Symbole!$P$23:$S$23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[1]Symbole!$T$23:$W$23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2924-4240-AB9D-1F986C07C0D6}"/>
            </c:ext>
          </c:extLst>
        </c:ser>
        <c:ser>
          <c:idx val="220"/>
          <c:order val="19"/>
          <c:tx>
            <c:v>LagerV19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[1]Symbole!$P$24:$S$24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[1]Symbole!$T$24:$W$24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2924-4240-AB9D-1F986C07C0D6}"/>
            </c:ext>
          </c:extLst>
        </c:ser>
        <c:ser>
          <c:idx val="221"/>
          <c:order val="20"/>
          <c:tx>
            <c:v>LagerV20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[1]Symbole!$P$25:$S$25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[1]Symbole!$T$25:$W$25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2924-4240-AB9D-1F986C07C0D6}"/>
            </c:ext>
          </c:extLst>
        </c:ser>
        <c:ser>
          <c:idx val="222"/>
          <c:order val="21"/>
          <c:tx>
            <c:v>LagerH1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[1]Symbole!$P$29:$S$29</c:f>
              <c:numCache>
                <c:formatCode>General</c:formatCode>
                <c:ptCount val="4"/>
                <c:pt idx="0">
                  <c:v>-4</c:v>
                </c:pt>
                <c:pt idx="1">
                  <c:v>-2.9478901882407902</c:v>
                </c:pt>
                <c:pt idx="2">
                  <c:v>-2.9478901882407902</c:v>
                </c:pt>
                <c:pt idx="3">
                  <c:v>-4</c:v>
                </c:pt>
              </c:numCache>
            </c:numRef>
          </c:xVal>
          <c:yVal>
            <c:numRef>
              <c:f>[1]Symbole!$T$29:$W$29</c:f>
              <c:numCache>
                <c:formatCode>General</c:formatCode>
                <c:ptCount val="4"/>
                <c:pt idx="0">
                  <c:v>10</c:v>
                </c:pt>
                <c:pt idx="1">
                  <c:v>10.607453701939498</c:v>
                </c:pt>
                <c:pt idx="2">
                  <c:v>9.3925462980605019</c:v>
                </c:pt>
                <c:pt idx="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2924-4240-AB9D-1F986C07C0D6}"/>
            </c:ext>
          </c:extLst>
        </c:ser>
        <c:ser>
          <c:idx val="223"/>
          <c:order val="22"/>
          <c:tx>
            <c:v>LagerH2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[1]Symbole!$P$30:$S$30</c:f>
              <c:numCache>
                <c:formatCode>General</c:formatCode>
                <c:ptCount val="4"/>
                <c:pt idx="0">
                  <c:v>2.4298148077579897</c:v>
                </c:pt>
                <c:pt idx="1">
                  <c:v>2.4298148077579897</c:v>
                </c:pt>
                <c:pt idx="2">
                  <c:v>2.4298148077579897</c:v>
                </c:pt>
                <c:pt idx="3">
                  <c:v>2.4298148077579897</c:v>
                </c:pt>
              </c:numCache>
            </c:numRef>
          </c:xVal>
          <c:yVal>
            <c:numRef>
              <c:f>[1]Symbole!$T$30:$W$30</c:f>
              <c:numCache>
                <c:formatCode>General</c:formatCode>
                <c:ptCount val="4"/>
                <c:pt idx="0">
                  <c:v>1.1588914790180553</c:v>
                </c:pt>
                <c:pt idx="1">
                  <c:v>1.1588914790180553</c:v>
                </c:pt>
                <c:pt idx="2">
                  <c:v>1.1588914790180553</c:v>
                </c:pt>
                <c:pt idx="3">
                  <c:v>1.1588914790180553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2924-4240-AB9D-1F986C07C0D6}"/>
            </c:ext>
          </c:extLst>
        </c:ser>
        <c:ser>
          <c:idx val="224"/>
          <c:order val="23"/>
          <c:tx>
            <c:v>LagerH3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[1]Symbole!$P$31:$S$31</c:f>
              <c:numCache>
                <c:formatCode>General</c:formatCode>
                <c:ptCount val="4"/>
                <c:pt idx="0">
                  <c:v>15.143049857264996</c:v>
                </c:pt>
                <c:pt idx="1">
                  <c:v>15.143049857264996</c:v>
                </c:pt>
                <c:pt idx="2">
                  <c:v>15.143049857264996</c:v>
                </c:pt>
                <c:pt idx="3">
                  <c:v>15.143049857264996</c:v>
                </c:pt>
              </c:numCache>
            </c:numRef>
          </c:xVal>
          <c:yVal>
            <c:numRef>
              <c:f>[1]Symbole!$T$31:$W$31</c:f>
              <c:numCache>
                <c:formatCode>General</c:formatCode>
                <c:ptCount val="4"/>
                <c:pt idx="0">
                  <c:v>-0.8430770663838687</c:v>
                </c:pt>
                <c:pt idx="1">
                  <c:v>-0.8430770663838687</c:v>
                </c:pt>
                <c:pt idx="2">
                  <c:v>-0.8430770663838687</c:v>
                </c:pt>
                <c:pt idx="3">
                  <c:v>-0.8430770663838687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2924-4240-AB9D-1F986C07C0D6}"/>
            </c:ext>
          </c:extLst>
        </c:ser>
        <c:ser>
          <c:idx val="225"/>
          <c:order val="24"/>
          <c:tx>
            <c:v>LagerH4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[1]Symbole!$P$32:$S$32</c:f>
              <c:numCache>
                <c:formatCode>General</c:formatCode>
                <c:ptCount val="4"/>
                <c:pt idx="0">
                  <c:v>13</c:v>
                </c:pt>
                <c:pt idx="1">
                  <c:v>14.052109811759211</c:v>
                </c:pt>
                <c:pt idx="2">
                  <c:v>14.052109811759211</c:v>
                </c:pt>
                <c:pt idx="3">
                  <c:v>13</c:v>
                </c:pt>
              </c:numCache>
            </c:numRef>
          </c:xVal>
          <c:yVal>
            <c:numRef>
              <c:f>[1]Symbole!$T$32:$W$32</c:f>
              <c:numCache>
                <c:formatCode>General</c:formatCode>
                <c:ptCount val="4"/>
                <c:pt idx="0">
                  <c:v>10</c:v>
                </c:pt>
                <c:pt idx="1">
                  <c:v>10.607453701939498</c:v>
                </c:pt>
                <c:pt idx="2">
                  <c:v>9.3925462980605019</c:v>
                </c:pt>
                <c:pt idx="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2924-4240-AB9D-1F986C07C0D6}"/>
            </c:ext>
          </c:extLst>
        </c:ser>
        <c:ser>
          <c:idx val="226"/>
          <c:order val="25"/>
          <c:tx>
            <c:v>LagerH5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[1]Symbole!$P$33:$S$33</c:f>
              <c:numCache>
                <c:formatCode>General</c:formatCode>
                <c:ptCount val="4"/>
                <c:pt idx="0">
                  <c:v>3.8632776320719655</c:v>
                </c:pt>
                <c:pt idx="1">
                  <c:v>3.8632776320719655</c:v>
                </c:pt>
                <c:pt idx="2">
                  <c:v>3.8632776320719655</c:v>
                </c:pt>
                <c:pt idx="3">
                  <c:v>3.8632776320719655</c:v>
                </c:pt>
              </c:numCache>
            </c:numRef>
          </c:xVal>
          <c:yVal>
            <c:numRef>
              <c:f>[1]Symbole!$T$33:$W$33</c:f>
              <c:numCache>
                <c:formatCode>General</c:formatCode>
                <c:ptCount val="4"/>
                <c:pt idx="0">
                  <c:v>3.2184147379488834</c:v>
                </c:pt>
                <c:pt idx="1">
                  <c:v>3.2184147379488834</c:v>
                </c:pt>
                <c:pt idx="2">
                  <c:v>3.2184147379488834</c:v>
                </c:pt>
                <c:pt idx="3">
                  <c:v>3.2184147379488834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2924-4240-AB9D-1F986C07C0D6}"/>
            </c:ext>
          </c:extLst>
        </c:ser>
        <c:ser>
          <c:idx val="227"/>
          <c:order val="26"/>
          <c:tx>
            <c:v>LagerH6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[1]Symbole!$P$34:$S$34</c:f>
              <c:numCache>
                <c:formatCode>General</c:formatCode>
                <c:ptCount val="4"/>
                <c:pt idx="0">
                  <c:v>1.1145792060840938</c:v>
                </c:pt>
                <c:pt idx="1">
                  <c:v>1.1145792060840938</c:v>
                </c:pt>
                <c:pt idx="2">
                  <c:v>1.1145792060840938</c:v>
                </c:pt>
                <c:pt idx="3">
                  <c:v>1.1145792060840938</c:v>
                </c:pt>
              </c:numCache>
            </c:numRef>
          </c:xVal>
          <c:yVal>
            <c:numRef>
              <c:f>[1]Symbole!$T$34:$W$34</c:f>
              <c:numCache>
                <c:formatCode>General</c:formatCode>
                <c:ptCount val="4"/>
                <c:pt idx="0">
                  <c:v>3.5048694119167387</c:v>
                </c:pt>
                <c:pt idx="1">
                  <c:v>3.5048694119167387</c:v>
                </c:pt>
                <c:pt idx="2">
                  <c:v>3.5048694119167387</c:v>
                </c:pt>
                <c:pt idx="3">
                  <c:v>3.5048694119167387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2924-4240-AB9D-1F986C07C0D6}"/>
            </c:ext>
          </c:extLst>
        </c:ser>
        <c:ser>
          <c:idx val="228"/>
          <c:order val="27"/>
          <c:tx>
            <c:v>LagerH7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[1]Symbole!$P$35:$S$35</c:f>
              <c:numCache>
                <c:formatCode>General</c:formatCode>
                <c:ptCount val="4"/>
                <c:pt idx="0">
                  <c:v>5.4737185385805152</c:v>
                </c:pt>
                <c:pt idx="1">
                  <c:v>5.4737185385805152</c:v>
                </c:pt>
                <c:pt idx="2">
                  <c:v>5.4737185385805152</c:v>
                </c:pt>
                <c:pt idx="3">
                  <c:v>5.4737185385805152</c:v>
                </c:pt>
              </c:numCache>
            </c:numRef>
          </c:xVal>
          <c:yVal>
            <c:numRef>
              <c:f>[1]Symbole!$T$35:$W$35</c:f>
              <c:numCache>
                <c:formatCode>General</c:formatCode>
                <c:ptCount val="4"/>
                <c:pt idx="0">
                  <c:v>1.2213699119173755</c:v>
                </c:pt>
                <c:pt idx="1">
                  <c:v>1.2213699119173755</c:v>
                </c:pt>
                <c:pt idx="2">
                  <c:v>1.2213699119173755</c:v>
                </c:pt>
                <c:pt idx="3">
                  <c:v>1.2213699119173755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2924-4240-AB9D-1F986C07C0D6}"/>
            </c:ext>
          </c:extLst>
        </c:ser>
        <c:ser>
          <c:idx val="229"/>
          <c:order val="28"/>
          <c:tx>
            <c:v>LagerH8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[1]Symbole!$P$36:$S$36</c:f>
              <c:numCache>
                <c:formatCode>General</c:formatCode>
                <c:ptCount val="4"/>
                <c:pt idx="0">
                  <c:v>-1.1904166730518013</c:v>
                </c:pt>
                <c:pt idx="1">
                  <c:v>-1.1904166730518013</c:v>
                </c:pt>
                <c:pt idx="2">
                  <c:v>-1.1904166730518013</c:v>
                </c:pt>
                <c:pt idx="3">
                  <c:v>-1.1904166730518013</c:v>
                </c:pt>
              </c:numCache>
            </c:numRef>
          </c:xVal>
          <c:yVal>
            <c:numRef>
              <c:f>[1]Symbole!$T$36:$W$36</c:f>
              <c:numCache>
                <c:formatCode>General</c:formatCode>
                <c:ptCount val="4"/>
                <c:pt idx="0">
                  <c:v>6.8352422808441133</c:v>
                </c:pt>
                <c:pt idx="1">
                  <c:v>6.8352422808441133</c:v>
                </c:pt>
                <c:pt idx="2">
                  <c:v>6.8352422808441133</c:v>
                </c:pt>
                <c:pt idx="3">
                  <c:v>6.8352422808441133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2924-4240-AB9D-1F986C07C0D6}"/>
            </c:ext>
          </c:extLst>
        </c:ser>
        <c:ser>
          <c:idx val="230"/>
          <c:order val="29"/>
          <c:tx>
            <c:v>LagerH9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[1]Symbole!$P$37:$S$37</c:f>
              <c:numCache>
                <c:formatCode>General</c:formatCode>
                <c:ptCount val="4"/>
                <c:pt idx="0">
                  <c:v>0.22863875013772139</c:v>
                </c:pt>
                <c:pt idx="1">
                  <c:v>0.22863875013772139</c:v>
                </c:pt>
                <c:pt idx="2">
                  <c:v>0.22863875013772139</c:v>
                </c:pt>
                <c:pt idx="3">
                  <c:v>0.22863875013772139</c:v>
                </c:pt>
              </c:numCache>
            </c:numRef>
          </c:xVal>
          <c:yVal>
            <c:numRef>
              <c:f>[1]Symbole!$T$37:$W$37</c:f>
              <c:numCache>
                <c:formatCode>General</c:formatCode>
                <c:ptCount val="4"/>
                <c:pt idx="0">
                  <c:v>6.8536440976260593</c:v>
                </c:pt>
                <c:pt idx="1">
                  <c:v>6.8536440976260593</c:v>
                </c:pt>
                <c:pt idx="2">
                  <c:v>6.8536440976260593</c:v>
                </c:pt>
                <c:pt idx="3">
                  <c:v>6.8536440976260593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2924-4240-AB9D-1F986C07C0D6}"/>
            </c:ext>
          </c:extLst>
        </c:ser>
        <c:ser>
          <c:idx val="231"/>
          <c:order val="30"/>
          <c:tx>
            <c:v>LagerH10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[1]Symbole!$P$38:$S$38</c:f>
              <c:numCache>
                <c:formatCode>General</c:formatCode>
                <c:ptCount val="4"/>
                <c:pt idx="0">
                  <c:v>9.6976647362872619</c:v>
                </c:pt>
                <c:pt idx="1">
                  <c:v>9.6976647362872619</c:v>
                </c:pt>
                <c:pt idx="2">
                  <c:v>9.6976647362872619</c:v>
                </c:pt>
                <c:pt idx="3">
                  <c:v>9.6976647362872619</c:v>
                </c:pt>
              </c:numCache>
            </c:numRef>
          </c:xVal>
          <c:yVal>
            <c:numRef>
              <c:f>[1]Symbole!$T$38:$W$38</c:f>
              <c:numCache>
                <c:formatCode>General</c:formatCode>
                <c:ptCount val="4"/>
                <c:pt idx="0">
                  <c:v>1.8002648181745233</c:v>
                </c:pt>
                <c:pt idx="1">
                  <c:v>1.8002648181745233</c:v>
                </c:pt>
                <c:pt idx="2">
                  <c:v>1.8002648181745233</c:v>
                </c:pt>
                <c:pt idx="3">
                  <c:v>1.8002648181745233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2924-4240-AB9D-1F986C07C0D6}"/>
            </c:ext>
          </c:extLst>
        </c:ser>
        <c:ser>
          <c:idx val="232"/>
          <c:order val="31"/>
          <c:tx>
            <c:v>LagerH11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[1]Symbole!$P$39:$S$39</c:f>
              <c:numCache>
                <c:formatCode>General</c:formatCode>
                <c:ptCount val="4"/>
                <c:pt idx="0">
                  <c:v>10.32091097739908</c:v>
                </c:pt>
                <c:pt idx="1">
                  <c:v>10.32091097739908</c:v>
                </c:pt>
                <c:pt idx="2">
                  <c:v>10.32091097739908</c:v>
                </c:pt>
                <c:pt idx="3">
                  <c:v>10.32091097739908</c:v>
                </c:pt>
              </c:numCache>
            </c:numRef>
          </c:xVal>
          <c:yVal>
            <c:numRef>
              <c:f>[1]Symbole!$T$39:$W$39</c:f>
              <c:numCache>
                <c:formatCode>General</c:formatCode>
                <c:ptCount val="4"/>
                <c:pt idx="0">
                  <c:v>0.66877734229812313</c:v>
                </c:pt>
                <c:pt idx="1">
                  <c:v>0.66877734229812313</c:v>
                </c:pt>
                <c:pt idx="2">
                  <c:v>0.66877734229812313</c:v>
                </c:pt>
                <c:pt idx="3">
                  <c:v>0.66877734229812313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2924-4240-AB9D-1F986C07C0D6}"/>
            </c:ext>
          </c:extLst>
        </c:ser>
        <c:ser>
          <c:idx val="233"/>
          <c:order val="32"/>
          <c:tx>
            <c:v>LagerH12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[1]Symbole!$P$40:$S$40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[1]Symbole!$T$40:$W$40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2924-4240-AB9D-1F986C07C0D6}"/>
            </c:ext>
          </c:extLst>
        </c:ser>
        <c:ser>
          <c:idx val="234"/>
          <c:order val="33"/>
          <c:tx>
            <c:v>LagerH13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[1]Symbole!$P$41:$S$41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[1]Symbole!$T$41:$W$41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2924-4240-AB9D-1F986C07C0D6}"/>
            </c:ext>
          </c:extLst>
        </c:ser>
        <c:ser>
          <c:idx val="235"/>
          <c:order val="34"/>
          <c:tx>
            <c:v>LagerH14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[1]Symbole!$P$42:$S$42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[1]Symbole!$T$42:$W$42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2924-4240-AB9D-1F986C07C0D6}"/>
            </c:ext>
          </c:extLst>
        </c:ser>
        <c:ser>
          <c:idx val="236"/>
          <c:order val="35"/>
          <c:tx>
            <c:v>LagerH15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[1]Symbole!$P$43:$S$43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[1]Symbole!$T$43:$W$43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2924-4240-AB9D-1F986C07C0D6}"/>
            </c:ext>
          </c:extLst>
        </c:ser>
        <c:ser>
          <c:idx val="237"/>
          <c:order val="36"/>
          <c:tx>
            <c:v>LagerH16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[1]Symbole!$P$44:$S$44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[1]Symbole!$T$44:$W$44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2924-4240-AB9D-1F986C07C0D6}"/>
            </c:ext>
          </c:extLst>
        </c:ser>
        <c:ser>
          <c:idx val="238"/>
          <c:order val="37"/>
          <c:tx>
            <c:v>LagerH17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[1]Symbole!$P$45:$S$45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[1]Symbole!$T$45:$W$45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2924-4240-AB9D-1F986C07C0D6}"/>
            </c:ext>
          </c:extLst>
        </c:ser>
        <c:ser>
          <c:idx val="239"/>
          <c:order val="38"/>
          <c:tx>
            <c:v>LagerH18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[1]Symbole!$P$46:$S$46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[1]Symbole!$T$46:$W$46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2924-4240-AB9D-1F986C07C0D6}"/>
            </c:ext>
          </c:extLst>
        </c:ser>
        <c:ser>
          <c:idx val="240"/>
          <c:order val="39"/>
          <c:tx>
            <c:v>LagerH19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[1]Symbole!$P$47:$S$47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[1]Symbole!$T$47:$W$47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2924-4240-AB9D-1F986C07C0D6}"/>
            </c:ext>
          </c:extLst>
        </c:ser>
        <c:ser>
          <c:idx val="241"/>
          <c:order val="40"/>
          <c:tx>
            <c:v>LagerH20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[1]Symbole!$P$48:$S$48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[1]Symbole!$T$48:$W$48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2924-4240-AB9D-1F986C07C0D6}"/>
            </c:ext>
          </c:extLst>
        </c:ser>
        <c:ser>
          <c:idx val="242"/>
          <c:order val="41"/>
          <c:tx>
            <c:v>LagerR1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[1]Symbole!$P$52:$T$52</c:f>
              <c:numCache>
                <c:formatCode>General</c:formatCode>
                <c:ptCount val="5"/>
                <c:pt idx="0">
                  <c:v>-4</c:v>
                </c:pt>
                <c:pt idx="1">
                  <c:v>-4</c:v>
                </c:pt>
                <c:pt idx="2">
                  <c:v>-4</c:v>
                </c:pt>
                <c:pt idx="3">
                  <c:v>-4</c:v>
                </c:pt>
                <c:pt idx="4">
                  <c:v>-4</c:v>
                </c:pt>
              </c:numCache>
            </c:numRef>
          </c:xVal>
          <c:yVal>
            <c:numRef>
              <c:f>[1]Symbole!$U$52:$Y$52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2924-4240-AB9D-1F986C07C0D6}"/>
            </c:ext>
          </c:extLst>
        </c:ser>
        <c:ser>
          <c:idx val="243"/>
          <c:order val="42"/>
          <c:tx>
            <c:v>LagerR2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[1]Symbole!$P$53:$T$53</c:f>
              <c:numCache>
                <c:formatCode>General</c:formatCode>
                <c:ptCount val="5"/>
                <c:pt idx="0">
                  <c:v>2.4298148077579897</c:v>
                </c:pt>
                <c:pt idx="1">
                  <c:v>2.4298148077579897</c:v>
                </c:pt>
                <c:pt idx="2">
                  <c:v>2.4298148077579897</c:v>
                </c:pt>
                <c:pt idx="3">
                  <c:v>2.4298148077579897</c:v>
                </c:pt>
                <c:pt idx="4">
                  <c:v>2.4298148077579897</c:v>
                </c:pt>
              </c:numCache>
            </c:numRef>
          </c:xVal>
          <c:yVal>
            <c:numRef>
              <c:f>[1]Symbole!$U$53:$Y$53</c:f>
              <c:numCache>
                <c:formatCode>General</c:formatCode>
                <c:ptCount val="5"/>
                <c:pt idx="0">
                  <c:v>1.1588914790180553</c:v>
                </c:pt>
                <c:pt idx="1">
                  <c:v>1.1588914790180553</c:v>
                </c:pt>
                <c:pt idx="2">
                  <c:v>1.1588914790180553</c:v>
                </c:pt>
                <c:pt idx="3">
                  <c:v>1.1588914790180553</c:v>
                </c:pt>
                <c:pt idx="4">
                  <c:v>1.1588914790180553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2924-4240-AB9D-1F986C07C0D6}"/>
            </c:ext>
          </c:extLst>
        </c:ser>
        <c:ser>
          <c:idx val="244"/>
          <c:order val="43"/>
          <c:tx>
            <c:v>LagerR3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[1]Symbole!$P$54:$T$54</c:f>
              <c:numCache>
                <c:formatCode>General</c:formatCode>
                <c:ptCount val="5"/>
                <c:pt idx="0">
                  <c:v>15.143049857264996</c:v>
                </c:pt>
                <c:pt idx="1">
                  <c:v>15.143049857264996</c:v>
                </c:pt>
                <c:pt idx="2">
                  <c:v>15.143049857264996</c:v>
                </c:pt>
                <c:pt idx="3">
                  <c:v>15.143049857264996</c:v>
                </c:pt>
                <c:pt idx="4">
                  <c:v>15.143049857264996</c:v>
                </c:pt>
              </c:numCache>
            </c:numRef>
          </c:xVal>
          <c:yVal>
            <c:numRef>
              <c:f>[1]Symbole!$U$54:$Y$54</c:f>
              <c:numCache>
                <c:formatCode>General</c:formatCode>
                <c:ptCount val="5"/>
                <c:pt idx="0">
                  <c:v>-0.8430770663838687</c:v>
                </c:pt>
                <c:pt idx="1">
                  <c:v>-0.8430770663838687</c:v>
                </c:pt>
                <c:pt idx="2">
                  <c:v>-0.8430770663838687</c:v>
                </c:pt>
                <c:pt idx="3">
                  <c:v>-0.8430770663838687</c:v>
                </c:pt>
                <c:pt idx="4">
                  <c:v>-0.8430770663838687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2924-4240-AB9D-1F986C07C0D6}"/>
            </c:ext>
          </c:extLst>
        </c:ser>
        <c:ser>
          <c:idx val="245"/>
          <c:order val="44"/>
          <c:tx>
            <c:v>LagerR4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[1]Symbole!$P$55:$T$55</c:f>
              <c:numCache>
                <c:formatCode>General</c:formatCode>
                <c:ptCount val="5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</c:numCache>
            </c:numRef>
          </c:xVal>
          <c:yVal>
            <c:numRef>
              <c:f>[1]Symbole!$U$55:$Y$55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2924-4240-AB9D-1F986C07C0D6}"/>
            </c:ext>
          </c:extLst>
        </c:ser>
        <c:ser>
          <c:idx val="246"/>
          <c:order val="45"/>
          <c:tx>
            <c:v>LagerR5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[1]Symbole!$P$56:$T$56</c:f>
              <c:numCache>
                <c:formatCode>General</c:formatCode>
                <c:ptCount val="5"/>
                <c:pt idx="0">
                  <c:v>3.8632776320719655</c:v>
                </c:pt>
                <c:pt idx="1">
                  <c:v>3.8632776320719655</c:v>
                </c:pt>
                <c:pt idx="2">
                  <c:v>3.8632776320719655</c:v>
                </c:pt>
                <c:pt idx="3">
                  <c:v>3.8632776320719655</c:v>
                </c:pt>
                <c:pt idx="4">
                  <c:v>3.8632776320719655</c:v>
                </c:pt>
              </c:numCache>
            </c:numRef>
          </c:xVal>
          <c:yVal>
            <c:numRef>
              <c:f>[1]Symbole!$U$56:$Y$56</c:f>
              <c:numCache>
                <c:formatCode>General</c:formatCode>
                <c:ptCount val="5"/>
                <c:pt idx="0">
                  <c:v>3.2184147379488834</c:v>
                </c:pt>
                <c:pt idx="1">
                  <c:v>3.2184147379488834</c:v>
                </c:pt>
                <c:pt idx="2">
                  <c:v>3.2184147379488834</c:v>
                </c:pt>
                <c:pt idx="3">
                  <c:v>3.2184147379488834</c:v>
                </c:pt>
                <c:pt idx="4">
                  <c:v>3.2184147379488834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2924-4240-AB9D-1F986C07C0D6}"/>
            </c:ext>
          </c:extLst>
        </c:ser>
        <c:ser>
          <c:idx val="247"/>
          <c:order val="46"/>
          <c:tx>
            <c:v>LagerR6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[1]Symbole!$P$57:$T$57</c:f>
              <c:numCache>
                <c:formatCode>General</c:formatCode>
                <c:ptCount val="5"/>
                <c:pt idx="0">
                  <c:v>1.1145792060840938</c:v>
                </c:pt>
                <c:pt idx="1">
                  <c:v>1.1145792060840938</c:v>
                </c:pt>
                <c:pt idx="2">
                  <c:v>1.1145792060840938</c:v>
                </c:pt>
                <c:pt idx="3">
                  <c:v>1.1145792060840938</c:v>
                </c:pt>
                <c:pt idx="4">
                  <c:v>1.1145792060840938</c:v>
                </c:pt>
              </c:numCache>
            </c:numRef>
          </c:xVal>
          <c:yVal>
            <c:numRef>
              <c:f>[1]Symbole!$U$57:$Y$57</c:f>
              <c:numCache>
                <c:formatCode>General</c:formatCode>
                <c:ptCount val="5"/>
                <c:pt idx="0">
                  <c:v>3.5048694119167387</c:v>
                </c:pt>
                <c:pt idx="1">
                  <c:v>3.5048694119167387</c:v>
                </c:pt>
                <c:pt idx="2">
                  <c:v>3.5048694119167387</c:v>
                </c:pt>
                <c:pt idx="3">
                  <c:v>3.5048694119167387</c:v>
                </c:pt>
                <c:pt idx="4">
                  <c:v>3.5048694119167387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2924-4240-AB9D-1F986C07C0D6}"/>
            </c:ext>
          </c:extLst>
        </c:ser>
        <c:ser>
          <c:idx val="248"/>
          <c:order val="47"/>
          <c:tx>
            <c:v>LagerR7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[1]Symbole!$P$58:$T$58</c:f>
              <c:numCache>
                <c:formatCode>General</c:formatCode>
                <c:ptCount val="5"/>
                <c:pt idx="0">
                  <c:v>5.4737185385805152</c:v>
                </c:pt>
                <c:pt idx="1">
                  <c:v>5.4737185385805152</c:v>
                </c:pt>
                <c:pt idx="2">
                  <c:v>5.4737185385805152</c:v>
                </c:pt>
                <c:pt idx="3">
                  <c:v>5.4737185385805152</c:v>
                </c:pt>
                <c:pt idx="4">
                  <c:v>5.4737185385805152</c:v>
                </c:pt>
              </c:numCache>
            </c:numRef>
          </c:xVal>
          <c:yVal>
            <c:numRef>
              <c:f>[1]Symbole!$U$58:$Y$58</c:f>
              <c:numCache>
                <c:formatCode>General</c:formatCode>
                <c:ptCount val="5"/>
                <c:pt idx="0">
                  <c:v>1.2213699119173755</c:v>
                </c:pt>
                <c:pt idx="1">
                  <c:v>1.2213699119173755</c:v>
                </c:pt>
                <c:pt idx="2">
                  <c:v>1.2213699119173755</c:v>
                </c:pt>
                <c:pt idx="3">
                  <c:v>1.2213699119173755</c:v>
                </c:pt>
                <c:pt idx="4">
                  <c:v>1.2213699119173755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2924-4240-AB9D-1F986C07C0D6}"/>
            </c:ext>
          </c:extLst>
        </c:ser>
        <c:ser>
          <c:idx val="249"/>
          <c:order val="48"/>
          <c:tx>
            <c:v>LagerR8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[1]Symbole!$P$59:$T$59</c:f>
              <c:numCache>
                <c:formatCode>General</c:formatCode>
                <c:ptCount val="5"/>
                <c:pt idx="0">
                  <c:v>-1.1904166730518013</c:v>
                </c:pt>
                <c:pt idx="1">
                  <c:v>-1.1904166730518013</c:v>
                </c:pt>
                <c:pt idx="2">
                  <c:v>-1.1904166730518013</c:v>
                </c:pt>
                <c:pt idx="3">
                  <c:v>-1.1904166730518013</c:v>
                </c:pt>
                <c:pt idx="4">
                  <c:v>-1.1904166730518013</c:v>
                </c:pt>
              </c:numCache>
            </c:numRef>
          </c:xVal>
          <c:yVal>
            <c:numRef>
              <c:f>[1]Symbole!$U$59:$Y$59</c:f>
              <c:numCache>
                <c:formatCode>General</c:formatCode>
                <c:ptCount val="5"/>
                <c:pt idx="0">
                  <c:v>6.8352422808441133</c:v>
                </c:pt>
                <c:pt idx="1">
                  <c:v>6.8352422808441133</c:v>
                </c:pt>
                <c:pt idx="2">
                  <c:v>6.8352422808441133</c:v>
                </c:pt>
                <c:pt idx="3">
                  <c:v>6.8352422808441133</c:v>
                </c:pt>
                <c:pt idx="4">
                  <c:v>6.8352422808441133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2924-4240-AB9D-1F986C07C0D6}"/>
            </c:ext>
          </c:extLst>
        </c:ser>
        <c:ser>
          <c:idx val="250"/>
          <c:order val="49"/>
          <c:tx>
            <c:v>LagerR9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[1]Symbole!$P$60:$T$60</c:f>
              <c:numCache>
                <c:formatCode>General</c:formatCode>
                <c:ptCount val="5"/>
                <c:pt idx="0">
                  <c:v>0.22863875013772139</c:v>
                </c:pt>
                <c:pt idx="1">
                  <c:v>0.22863875013772139</c:v>
                </c:pt>
                <c:pt idx="2">
                  <c:v>0.22863875013772139</c:v>
                </c:pt>
                <c:pt idx="3">
                  <c:v>0.22863875013772139</c:v>
                </c:pt>
                <c:pt idx="4">
                  <c:v>0.22863875013772139</c:v>
                </c:pt>
              </c:numCache>
            </c:numRef>
          </c:xVal>
          <c:yVal>
            <c:numRef>
              <c:f>[1]Symbole!$U$60:$Y$60</c:f>
              <c:numCache>
                <c:formatCode>General</c:formatCode>
                <c:ptCount val="5"/>
                <c:pt idx="0">
                  <c:v>6.8536440976260593</c:v>
                </c:pt>
                <c:pt idx="1">
                  <c:v>6.8536440976260593</c:v>
                </c:pt>
                <c:pt idx="2">
                  <c:v>6.8536440976260593</c:v>
                </c:pt>
                <c:pt idx="3">
                  <c:v>6.8536440976260593</c:v>
                </c:pt>
                <c:pt idx="4">
                  <c:v>6.8536440976260593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2924-4240-AB9D-1F986C07C0D6}"/>
            </c:ext>
          </c:extLst>
        </c:ser>
        <c:ser>
          <c:idx val="251"/>
          <c:order val="50"/>
          <c:tx>
            <c:v>LagerR10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[1]Symbole!$P$61:$T$61</c:f>
              <c:numCache>
                <c:formatCode>General</c:formatCode>
                <c:ptCount val="5"/>
                <c:pt idx="0">
                  <c:v>9.6976647362872619</c:v>
                </c:pt>
                <c:pt idx="1">
                  <c:v>9.6976647362872619</c:v>
                </c:pt>
                <c:pt idx="2">
                  <c:v>9.6976647362872619</c:v>
                </c:pt>
                <c:pt idx="3">
                  <c:v>9.6976647362872619</c:v>
                </c:pt>
                <c:pt idx="4">
                  <c:v>9.6976647362872619</c:v>
                </c:pt>
              </c:numCache>
            </c:numRef>
          </c:xVal>
          <c:yVal>
            <c:numRef>
              <c:f>[1]Symbole!$U$61:$Y$61</c:f>
              <c:numCache>
                <c:formatCode>General</c:formatCode>
                <c:ptCount val="5"/>
                <c:pt idx="0">
                  <c:v>1.8002648181745233</c:v>
                </c:pt>
                <c:pt idx="1">
                  <c:v>1.8002648181745233</c:v>
                </c:pt>
                <c:pt idx="2">
                  <c:v>1.8002648181745233</c:v>
                </c:pt>
                <c:pt idx="3">
                  <c:v>1.8002648181745233</c:v>
                </c:pt>
                <c:pt idx="4">
                  <c:v>1.8002648181745233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2924-4240-AB9D-1F986C07C0D6}"/>
            </c:ext>
          </c:extLst>
        </c:ser>
        <c:ser>
          <c:idx val="252"/>
          <c:order val="51"/>
          <c:tx>
            <c:v>LagerR11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[1]Symbole!$P$62:$T$62</c:f>
              <c:numCache>
                <c:formatCode>General</c:formatCode>
                <c:ptCount val="5"/>
                <c:pt idx="0">
                  <c:v>10.32091097739908</c:v>
                </c:pt>
                <c:pt idx="1">
                  <c:v>10.32091097739908</c:v>
                </c:pt>
                <c:pt idx="2">
                  <c:v>10.32091097739908</c:v>
                </c:pt>
                <c:pt idx="3">
                  <c:v>10.32091097739908</c:v>
                </c:pt>
                <c:pt idx="4">
                  <c:v>10.32091097739908</c:v>
                </c:pt>
              </c:numCache>
            </c:numRef>
          </c:xVal>
          <c:yVal>
            <c:numRef>
              <c:f>[1]Symbole!$U$62:$Y$62</c:f>
              <c:numCache>
                <c:formatCode>General</c:formatCode>
                <c:ptCount val="5"/>
                <c:pt idx="0">
                  <c:v>0.66877734229812313</c:v>
                </c:pt>
                <c:pt idx="1">
                  <c:v>0.66877734229812313</c:v>
                </c:pt>
                <c:pt idx="2">
                  <c:v>0.66877734229812313</c:v>
                </c:pt>
                <c:pt idx="3">
                  <c:v>0.66877734229812313</c:v>
                </c:pt>
                <c:pt idx="4">
                  <c:v>0.66877734229812313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2924-4240-AB9D-1F986C07C0D6}"/>
            </c:ext>
          </c:extLst>
        </c:ser>
        <c:ser>
          <c:idx val="253"/>
          <c:order val="52"/>
          <c:tx>
            <c:v>LagerR12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[1]Symbole!$P$63:$T$63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[1]Symbole!$U$63:$Y$63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2924-4240-AB9D-1F986C07C0D6}"/>
            </c:ext>
          </c:extLst>
        </c:ser>
        <c:ser>
          <c:idx val="254"/>
          <c:order val="53"/>
          <c:tx>
            <c:v>LagerR13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[1]Symbole!$P$64:$T$64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[1]Symbole!$U$64:$Y$64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2924-4240-AB9D-1F986C07C0D6}"/>
            </c:ext>
          </c:extLst>
        </c:ser>
        <c:ser>
          <c:idx val="20"/>
          <c:order val="54"/>
          <c:tx>
            <c:v>BoundingBox21</c:v>
          </c:tx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xVal>
            <c:numRef>
              <c:f>[1]PlotData!$CF$7:$CF$10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xVal>
          <c:yVal>
            <c:numRef>
              <c:f>[1]PlotData!$CG$7:$CG$10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2924-4240-AB9D-1F986C07C0D6}"/>
            </c:ext>
          </c:extLst>
        </c:ser>
        <c:ser>
          <c:idx val="21"/>
          <c:order val="55"/>
          <c:tx>
            <c:v>LagerV1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[1]Symbole!$P$6:$S$6</c:f>
              <c:numCache>
                <c:formatCode>General</c:formatCode>
                <c:ptCount val="4"/>
                <c:pt idx="0">
                  <c:v>-4</c:v>
                </c:pt>
                <c:pt idx="1">
                  <c:v>-3.3925462980605023</c:v>
                </c:pt>
                <c:pt idx="2">
                  <c:v>-4.6074537019394981</c:v>
                </c:pt>
                <c:pt idx="3">
                  <c:v>-4</c:v>
                </c:pt>
              </c:numCache>
            </c:numRef>
          </c:xVal>
          <c:yVal>
            <c:numRef>
              <c:f>[1]Symbole!$T$6:$W$6</c:f>
              <c:numCache>
                <c:formatCode>General</c:formatCode>
                <c:ptCount val="4"/>
                <c:pt idx="0">
                  <c:v>10</c:v>
                </c:pt>
                <c:pt idx="1">
                  <c:v>11.052109811759211</c:v>
                </c:pt>
                <c:pt idx="2">
                  <c:v>11.052109811759211</c:v>
                </c:pt>
                <c:pt idx="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7-2924-4240-AB9D-1F986C07C0D6}"/>
            </c:ext>
          </c:extLst>
        </c:ser>
        <c:ser>
          <c:idx val="22"/>
          <c:order val="56"/>
          <c:tx>
            <c:v>LagerV2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[1]Symbole!$P$7:$S$7</c:f>
              <c:numCache>
                <c:formatCode>General</c:formatCode>
                <c:ptCount val="4"/>
                <c:pt idx="0">
                  <c:v>2.4298148077579897</c:v>
                </c:pt>
                <c:pt idx="1">
                  <c:v>2.4298148077579897</c:v>
                </c:pt>
                <c:pt idx="2">
                  <c:v>2.4298148077579897</c:v>
                </c:pt>
                <c:pt idx="3">
                  <c:v>2.4298148077579897</c:v>
                </c:pt>
              </c:numCache>
            </c:numRef>
          </c:xVal>
          <c:yVal>
            <c:numRef>
              <c:f>[1]Symbole!$T$7:$W$7</c:f>
              <c:numCache>
                <c:formatCode>General</c:formatCode>
                <c:ptCount val="4"/>
                <c:pt idx="0">
                  <c:v>1.1588914790180553</c:v>
                </c:pt>
                <c:pt idx="1">
                  <c:v>1.1588914790180553</c:v>
                </c:pt>
                <c:pt idx="2">
                  <c:v>1.1588914790180553</c:v>
                </c:pt>
                <c:pt idx="3">
                  <c:v>1.1588914790180553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2924-4240-AB9D-1F986C07C0D6}"/>
            </c:ext>
          </c:extLst>
        </c:ser>
        <c:ser>
          <c:idx val="23"/>
          <c:order val="57"/>
          <c:tx>
            <c:v>LagerV3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[1]Symbole!$P$8:$S$8</c:f>
              <c:numCache>
                <c:formatCode>General</c:formatCode>
                <c:ptCount val="4"/>
                <c:pt idx="0">
                  <c:v>15.143049857264996</c:v>
                </c:pt>
                <c:pt idx="1">
                  <c:v>15.143049857264996</c:v>
                </c:pt>
                <c:pt idx="2">
                  <c:v>15.143049857264996</c:v>
                </c:pt>
                <c:pt idx="3">
                  <c:v>15.143049857264996</c:v>
                </c:pt>
              </c:numCache>
            </c:numRef>
          </c:xVal>
          <c:yVal>
            <c:numRef>
              <c:f>[1]Symbole!$T$8:$W$8</c:f>
              <c:numCache>
                <c:formatCode>General</c:formatCode>
                <c:ptCount val="4"/>
                <c:pt idx="0">
                  <c:v>-0.8430770663838687</c:v>
                </c:pt>
                <c:pt idx="1">
                  <c:v>-0.8430770663838687</c:v>
                </c:pt>
                <c:pt idx="2">
                  <c:v>-0.8430770663838687</c:v>
                </c:pt>
                <c:pt idx="3">
                  <c:v>-0.8430770663838687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2924-4240-AB9D-1F986C07C0D6}"/>
            </c:ext>
          </c:extLst>
        </c:ser>
        <c:ser>
          <c:idx val="24"/>
          <c:order val="58"/>
          <c:tx>
            <c:v>LagerV4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[1]Symbole!$P$9:$S$9</c:f>
              <c:numCache>
                <c:formatCode>General</c:formatCode>
                <c:ptCount val="4"/>
                <c:pt idx="0">
                  <c:v>13</c:v>
                </c:pt>
                <c:pt idx="1">
                  <c:v>13.607453701939498</c:v>
                </c:pt>
                <c:pt idx="2">
                  <c:v>12.392546298060502</c:v>
                </c:pt>
                <c:pt idx="3">
                  <c:v>13</c:v>
                </c:pt>
              </c:numCache>
            </c:numRef>
          </c:xVal>
          <c:yVal>
            <c:numRef>
              <c:f>[1]Symbole!$T$9:$W$9</c:f>
              <c:numCache>
                <c:formatCode>General</c:formatCode>
                <c:ptCount val="4"/>
                <c:pt idx="0">
                  <c:v>10</c:v>
                </c:pt>
                <c:pt idx="1">
                  <c:v>11.052109811759211</c:v>
                </c:pt>
                <c:pt idx="2">
                  <c:v>11.052109811759211</c:v>
                </c:pt>
                <c:pt idx="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2924-4240-AB9D-1F986C07C0D6}"/>
            </c:ext>
          </c:extLst>
        </c:ser>
        <c:ser>
          <c:idx val="25"/>
          <c:order val="59"/>
          <c:tx>
            <c:v>LagerV5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[1]Symbole!$P$10:$S$10</c:f>
              <c:numCache>
                <c:formatCode>General</c:formatCode>
                <c:ptCount val="4"/>
                <c:pt idx="0">
                  <c:v>3.8632776320719655</c:v>
                </c:pt>
                <c:pt idx="1">
                  <c:v>3.8632776320719655</c:v>
                </c:pt>
                <c:pt idx="2">
                  <c:v>3.8632776320719655</c:v>
                </c:pt>
                <c:pt idx="3">
                  <c:v>3.8632776320719655</c:v>
                </c:pt>
              </c:numCache>
            </c:numRef>
          </c:xVal>
          <c:yVal>
            <c:numRef>
              <c:f>[1]Symbole!$T$10:$W$10</c:f>
              <c:numCache>
                <c:formatCode>General</c:formatCode>
                <c:ptCount val="4"/>
                <c:pt idx="0">
                  <c:v>3.2184147379488834</c:v>
                </c:pt>
                <c:pt idx="1">
                  <c:v>3.2184147379488834</c:v>
                </c:pt>
                <c:pt idx="2">
                  <c:v>3.2184147379488834</c:v>
                </c:pt>
                <c:pt idx="3">
                  <c:v>3.2184147379488834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2924-4240-AB9D-1F986C07C0D6}"/>
            </c:ext>
          </c:extLst>
        </c:ser>
        <c:ser>
          <c:idx val="26"/>
          <c:order val="60"/>
          <c:tx>
            <c:v>LagerV6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[1]Symbole!$P$11:$S$11</c:f>
              <c:numCache>
                <c:formatCode>General</c:formatCode>
                <c:ptCount val="4"/>
                <c:pt idx="0">
                  <c:v>1.1145792060840938</c:v>
                </c:pt>
                <c:pt idx="1">
                  <c:v>1.1145792060840938</c:v>
                </c:pt>
                <c:pt idx="2">
                  <c:v>1.1145792060840938</c:v>
                </c:pt>
                <c:pt idx="3">
                  <c:v>1.1145792060840938</c:v>
                </c:pt>
              </c:numCache>
            </c:numRef>
          </c:xVal>
          <c:yVal>
            <c:numRef>
              <c:f>[1]Symbole!$T$11:$W$11</c:f>
              <c:numCache>
                <c:formatCode>General</c:formatCode>
                <c:ptCount val="4"/>
                <c:pt idx="0">
                  <c:v>3.5048694119167387</c:v>
                </c:pt>
                <c:pt idx="1">
                  <c:v>3.5048694119167387</c:v>
                </c:pt>
                <c:pt idx="2">
                  <c:v>3.5048694119167387</c:v>
                </c:pt>
                <c:pt idx="3">
                  <c:v>3.5048694119167387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2924-4240-AB9D-1F986C07C0D6}"/>
            </c:ext>
          </c:extLst>
        </c:ser>
        <c:ser>
          <c:idx val="27"/>
          <c:order val="61"/>
          <c:tx>
            <c:v>LagerV7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[1]Symbole!$P$12:$S$12</c:f>
              <c:numCache>
                <c:formatCode>General</c:formatCode>
                <c:ptCount val="4"/>
                <c:pt idx="0">
                  <c:v>5.4737185385805152</c:v>
                </c:pt>
                <c:pt idx="1">
                  <c:v>5.4737185385805152</c:v>
                </c:pt>
                <c:pt idx="2">
                  <c:v>5.4737185385805152</c:v>
                </c:pt>
                <c:pt idx="3">
                  <c:v>5.4737185385805152</c:v>
                </c:pt>
              </c:numCache>
            </c:numRef>
          </c:xVal>
          <c:yVal>
            <c:numRef>
              <c:f>[1]Symbole!$T$12:$W$12</c:f>
              <c:numCache>
                <c:formatCode>General</c:formatCode>
                <c:ptCount val="4"/>
                <c:pt idx="0">
                  <c:v>1.2213699119173755</c:v>
                </c:pt>
                <c:pt idx="1">
                  <c:v>1.2213699119173755</c:v>
                </c:pt>
                <c:pt idx="2">
                  <c:v>1.2213699119173755</c:v>
                </c:pt>
                <c:pt idx="3">
                  <c:v>1.2213699119173755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2924-4240-AB9D-1F986C07C0D6}"/>
            </c:ext>
          </c:extLst>
        </c:ser>
        <c:ser>
          <c:idx val="28"/>
          <c:order val="62"/>
          <c:tx>
            <c:v>LagerV8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[1]Symbole!$P$13:$S$13</c:f>
              <c:numCache>
                <c:formatCode>General</c:formatCode>
                <c:ptCount val="4"/>
                <c:pt idx="0">
                  <c:v>-1.1904166730518013</c:v>
                </c:pt>
                <c:pt idx="1">
                  <c:v>-1.1904166730518013</c:v>
                </c:pt>
                <c:pt idx="2">
                  <c:v>-1.1904166730518013</c:v>
                </c:pt>
                <c:pt idx="3">
                  <c:v>-1.1904166730518013</c:v>
                </c:pt>
              </c:numCache>
            </c:numRef>
          </c:xVal>
          <c:yVal>
            <c:numRef>
              <c:f>[1]Symbole!$T$13:$W$13</c:f>
              <c:numCache>
                <c:formatCode>General</c:formatCode>
                <c:ptCount val="4"/>
                <c:pt idx="0">
                  <c:v>6.8352422808441133</c:v>
                </c:pt>
                <c:pt idx="1">
                  <c:v>6.8352422808441133</c:v>
                </c:pt>
                <c:pt idx="2">
                  <c:v>6.8352422808441133</c:v>
                </c:pt>
                <c:pt idx="3">
                  <c:v>6.8352422808441133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2924-4240-AB9D-1F986C07C0D6}"/>
            </c:ext>
          </c:extLst>
        </c:ser>
        <c:ser>
          <c:idx val="29"/>
          <c:order val="63"/>
          <c:tx>
            <c:v>LagerV9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[1]Symbole!$P$14:$S$14</c:f>
              <c:numCache>
                <c:formatCode>General</c:formatCode>
                <c:ptCount val="4"/>
                <c:pt idx="0">
                  <c:v>0.22863875013772139</c:v>
                </c:pt>
                <c:pt idx="1">
                  <c:v>0.22863875013772139</c:v>
                </c:pt>
                <c:pt idx="2">
                  <c:v>0.22863875013772139</c:v>
                </c:pt>
                <c:pt idx="3">
                  <c:v>0.22863875013772139</c:v>
                </c:pt>
              </c:numCache>
            </c:numRef>
          </c:xVal>
          <c:yVal>
            <c:numRef>
              <c:f>[1]Symbole!$T$14:$W$14</c:f>
              <c:numCache>
                <c:formatCode>General</c:formatCode>
                <c:ptCount val="4"/>
                <c:pt idx="0">
                  <c:v>6.8536440976260593</c:v>
                </c:pt>
                <c:pt idx="1">
                  <c:v>6.8536440976260593</c:v>
                </c:pt>
                <c:pt idx="2">
                  <c:v>6.8536440976260593</c:v>
                </c:pt>
                <c:pt idx="3">
                  <c:v>6.8536440976260593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2924-4240-AB9D-1F986C07C0D6}"/>
            </c:ext>
          </c:extLst>
        </c:ser>
        <c:ser>
          <c:idx val="30"/>
          <c:order val="64"/>
          <c:tx>
            <c:v>LagerV10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[1]Symbole!$P$15:$S$15</c:f>
              <c:numCache>
                <c:formatCode>General</c:formatCode>
                <c:ptCount val="4"/>
                <c:pt idx="0">
                  <c:v>9.6976647362872619</c:v>
                </c:pt>
                <c:pt idx="1">
                  <c:v>9.6976647362872619</c:v>
                </c:pt>
                <c:pt idx="2">
                  <c:v>9.6976647362872619</c:v>
                </c:pt>
                <c:pt idx="3">
                  <c:v>9.6976647362872619</c:v>
                </c:pt>
              </c:numCache>
            </c:numRef>
          </c:xVal>
          <c:yVal>
            <c:numRef>
              <c:f>[1]Symbole!$T$15:$W$15</c:f>
              <c:numCache>
                <c:formatCode>General</c:formatCode>
                <c:ptCount val="4"/>
                <c:pt idx="0">
                  <c:v>1.8002648181745233</c:v>
                </c:pt>
                <c:pt idx="1">
                  <c:v>1.8002648181745233</c:v>
                </c:pt>
                <c:pt idx="2">
                  <c:v>1.8002648181745233</c:v>
                </c:pt>
                <c:pt idx="3">
                  <c:v>1.8002648181745233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2924-4240-AB9D-1F986C07C0D6}"/>
            </c:ext>
          </c:extLst>
        </c:ser>
        <c:ser>
          <c:idx val="31"/>
          <c:order val="65"/>
          <c:tx>
            <c:v>LagerV11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[1]Symbole!$P$16:$S$16</c:f>
              <c:numCache>
                <c:formatCode>General</c:formatCode>
                <c:ptCount val="4"/>
                <c:pt idx="0">
                  <c:v>10.32091097739908</c:v>
                </c:pt>
                <c:pt idx="1">
                  <c:v>10.32091097739908</c:v>
                </c:pt>
                <c:pt idx="2">
                  <c:v>10.32091097739908</c:v>
                </c:pt>
                <c:pt idx="3">
                  <c:v>10.32091097739908</c:v>
                </c:pt>
              </c:numCache>
            </c:numRef>
          </c:xVal>
          <c:yVal>
            <c:numRef>
              <c:f>[1]Symbole!$T$16:$W$16</c:f>
              <c:numCache>
                <c:formatCode>General</c:formatCode>
                <c:ptCount val="4"/>
                <c:pt idx="0">
                  <c:v>0.66877734229812313</c:v>
                </c:pt>
                <c:pt idx="1">
                  <c:v>0.66877734229812313</c:v>
                </c:pt>
                <c:pt idx="2">
                  <c:v>0.66877734229812313</c:v>
                </c:pt>
                <c:pt idx="3">
                  <c:v>0.66877734229812313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2924-4240-AB9D-1F986C07C0D6}"/>
            </c:ext>
          </c:extLst>
        </c:ser>
        <c:ser>
          <c:idx val="32"/>
          <c:order val="66"/>
          <c:tx>
            <c:v>LagerV12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[1]Symbole!$P$17:$S$17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[1]Symbole!$T$17:$W$17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2924-4240-AB9D-1F986C07C0D6}"/>
            </c:ext>
          </c:extLst>
        </c:ser>
        <c:ser>
          <c:idx val="33"/>
          <c:order val="67"/>
          <c:tx>
            <c:v>LagerV13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[1]Symbole!$P$18:$S$18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[1]Symbole!$T$18:$W$18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2924-4240-AB9D-1F986C07C0D6}"/>
            </c:ext>
          </c:extLst>
        </c:ser>
        <c:ser>
          <c:idx val="34"/>
          <c:order val="68"/>
          <c:tx>
            <c:v>LagerV14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[1]Symbole!$P$19:$S$19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[1]Symbole!$T$19:$W$19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2924-4240-AB9D-1F986C07C0D6}"/>
            </c:ext>
          </c:extLst>
        </c:ser>
        <c:ser>
          <c:idx val="35"/>
          <c:order val="69"/>
          <c:tx>
            <c:v>LagerV15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[1]Symbole!$P$20:$S$20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[1]Symbole!$T$20:$W$20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2924-4240-AB9D-1F986C07C0D6}"/>
            </c:ext>
          </c:extLst>
        </c:ser>
        <c:ser>
          <c:idx val="36"/>
          <c:order val="70"/>
          <c:tx>
            <c:v>LagerV16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[1]Symbole!$P$21:$S$21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[1]Symbole!$T$21:$W$21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2924-4240-AB9D-1F986C07C0D6}"/>
            </c:ext>
          </c:extLst>
        </c:ser>
        <c:ser>
          <c:idx val="37"/>
          <c:order val="71"/>
          <c:tx>
            <c:v>LagerV17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[1]Symbole!$P$22:$S$22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[1]Symbole!$T$22:$W$22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2924-4240-AB9D-1F986C07C0D6}"/>
            </c:ext>
          </c:extLst>
        </c:ser>
        <c:ser>
          <c:idx val="38"/>
          <c:order val="72"/>
          <c:tx>
            <c:v>LagerV18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[1]Symbole!$P$23:$S$23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[1]Symbole!$T$23:$W$23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2924-4240-AB9D-1F986C07C0D6}"/>
            </c:ext>
          </c:extLst>
        </c:ser>
        <c:ser>
          <c:idx val="39"/>
          <c:order val="73"/>
          <c:tx>
            <c:v>LagerV19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[1]Symbole!$P$24:$S$24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[1]Symbole!$T$24:$W$24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2924-4240-AB9D-1F986C07C0D6}"/>
            </c:ext>
          </c:extLst>
        </c:ser>
        <c:ser>
          <c:idx val="40"/>
          <c:order val="74"/>
          <c:tx>
            <c:v>LagerV20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[1]Symbole!$P$25:$S$25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[1]Symbole!$T$25:$W$25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2924-4240-AB9D-1F986C07C0D6}"/>
            </c:ext>
          </c:extLst>
        </c:ser>
        <c:ser>
          <c:idx val="41"/>
          <c:order val="75"/>
          <c:tx>
            <c:v>LagerH1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[1]Symbole!$P$29:$S$29</c:f>
              <c:numCache>
                <c:formatCode>General</c:formatCode>
                <c:ptCount val="4"/>
                <c:pt idx="0">
                  <c:v>-4</c:v>
                </c:pt>
                <c:pt idx="1">
                  <c:v>-2.9478901882407902</c:v>
                </c:pt>
                <c:pt idx="2">
                  <c:v>-2.9478901882407902</c:v>
                </c:pt>
                <c:pt idx="3">
                  <c:v>-4</c:v>
                </c:pt>
              </c:numCache>
            </c:numRef>
          </c:xVal>
          <c:yVal>
            <c:numRef>
              <c:f>[1]Symbole!$T$29:$W$29</c:f>
              <c:numCache>
                <c:formatCode>General</c:formatCode>
                <c:ptCount val="4"/>
                <c:pt idx="0">
                  <c:v>10</c:v>
                </c:pt>
                <c:pt idx="1">
                  <c:v>10.607453701939498</c:v>
                </c:pt>
                <c:pt idx="2">
                  <c:v>9.3925462980605019</c:v>
                </c:pt>
                <c:pt idx="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2924-4240-AB9D-1F986C07C0D6}"/>
            </c:ext>
          </c:extLst>
        </c:ser>
        <c:ser>
          <c:idx val="42"/>
          <c:order val="76"/>
          <c:tx>
            <c:v>LagerH2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[1]Symbole!$P$30:$S$30</c:f>
              <c:numCache>
                <c:formatCode>General</c:formatCode>
                <c:ptCount val="4"/>
                <c:pt idx="0">
                  <c:v>2.4298148077579897</c:v>
                </c:pt>
                <c:pt idx="1">
                  <c:v>2.4298148077579897</c:v>
                </c:pt>
                <c:pt idx="2">
                  <c:v>2.4298148077579897</c:v>
                </c:pt>
                <c:pt idx="3">
                  <c:v>2.4298148077579897</c:v>
                </c:pt>
              </c:numCache>
            </c:numRef>
          </c:xVal>
          <c:yVal>
            <c:numRef>
              <c:f>[1]Symbole!$T$30:$W$30</c:f>
              <c:numCache>
                <c:formatCode>General</c:formatCode>
                <c:ptCount val="4"/>
                <c:pt idx="0">
                  <c:v>1.1588914790180553</c:v>
                </c:pt>
                <c:pt idx="1">
                  <c:v>1.1588914790180553</c:v>
                </c:pt>
                <c:pt idx="2">
                  <c:v>1.1588914790180553</c:v>
                </c:pt>
                <c:pt idx="3">
                  <c:v>1.1588914790180553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2924-4240-AB9D-1F986C07C0D6}"/>
            </c:ext>
          </c:extLst>
        </c:ser>
        <c:ser>
          <c:idx val="43"/>
          <c:order val="77"/>
          <c:tx>
            <c:v>LagerH3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[1]Symbole!$P$31:$S$31</c:f>
              <c:numCache>
                <c:formatCode>General</c:formatCode>
                <c:ptCount val="4"/>
                <c:pt idx="0">
                  <c:v>15.143049857264996</c:v>
                </c:pt>
                <c:pt idx="1">
                  <c:v>15.143049857264996</c:v>
                </c:pt>
                <c:pt idx="2">
                  <c:v>15.143049857264996</c:v>
                </c:pt>
                <c:pt idx="3">
                  <c:v>15.143049857264996</c:v>
                </c:pt>
              </c:numCache>
            </c:numRef>
          </c:xVal>
          <c:yVal>
            <c:numRef>
              <c:f>[1]Symbole!$T$31:$W$31</c:f>
              <c:numCache>
                <c:formatCode>General</c:formatCode>
                <c:ptCount val="4"/>
                <c:pt idx="0">
                  <c:v>-0.8430770663838687</c:v>
                </c:pt>
                <c:pt idx="1">
                  <c:v>-0.8430770663838687</c:v>
                </c:pt>
                <c:pt idx="2">
                  <c:v>-0.8430770663838687</c:v>
                </c:pt>
                <c:pt idx="3">
                  <c:v>-0.8430770663838687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2924-4240-AB9D-1F986C07C0D6}"/>
            </c:ext>
          </c:extLst>
        </c:ser>
        <c:ser>
          <c:idx val="44"/>
          <c:order val="78"/>
          <c:tx>
            <c:v>LagerH4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[1]Symbole!$P$32:$S$32</c:f>
              <c:numCache>
                <c:formatCode>General</c:formatCode>
                <c:ptCount val="4"/>
                <c:pt idx="0">
                  <c:v>13</c:v>
                </c:pt>
                <c:pt idx="1">
                  <c:v>14.052109811759211</c:v>
                </c:pt>
                <c:pt idx="2">
                  <c:v>14.052109811759211</c:v>
                </c:pt>
                <c:pt idx="3">
                  <c:v>13</c:v>
                </c:pt>
              </c:numCache>
            </c:numRef>
          </c:xVal>
          <c:yVal>
            <c:numRef>
              <c:f>[1]Symbole!$T$32:$W$32</c:f>
              <c:numCache>
                <c:formatCode>General</c:formatCode>
                <c:ptCount val="4"/>
                <c:pt idx="0">
                  <c:v>10</c:v>
                </c:pt>
                <c:pt idx="1">
                  <c:v>10.607453701939498</c:v>
                </c:pt>
                <c:pt idx="2">
                  <c:v>9.3925462980605019</c:v>
                </c:pt>
                <c:pt idx="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2924-4240-AB9D-1F986C07C0D6}"/>
            </c:ext>
          </c:extLst>
        </c:ser>
        <c:ser>
          <c:idx val="45"/>
          <c:order val="79"/>
          <c:tx>
            <c:v>LagerH5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[1]Symbole!$P$33:$S$33</c:f>
              <c:numCache>
                <c:formatCode>General</c:formatCode>
                <c:ptCount val="4"/>
                <c:pt idx="0">
                  <c:v>3.8632776320719655</c:v>
                </c:pt>
                <c:pt idx="1">
                  <c:v>3.8632776320719655</c:v>
                </c:pt>
                <c:pt idx="2">
                  <c:v>3.8632776320719655</c:v>
                </c:pt>
                <c:pt idx="3">
                  <c:v>3.8632776320719655</c:v>
                </c:pt>
              </c:numCache>
            </c:numRef>
          </c:xVal>
          <c:yVal>
            <c:numRef>
              <c:f>[1]Symbole!$T$33:$W$33</c:f>
              <c:numCache>
                <c:formatCode>General</c:formatCode>
                <c:ptCount val="4"/>
                <c:pt idx="0">
                  <c:v>3.2184147379488834</c:v>
                </c:pt>
                <c:pt idx="1">
                  <c:v>3.2184147379488834</c:v>
                </c:pt>
                <c:pt idx="2">
                  <c:v>3.2184147379488834</c:v>
                </c:pt>
                <c:pt idx="3">
                  <c:v>3.2184147379488834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2924-4240-AB9D-1F986C07C0D6}"/>
            </c:ext>
          </c:extLst>
        </c:ser>
        <c:ser>
          <c:idx val="46"/>
          <c:order val="80"/>
          <c:tx>
            <c:v>LagerH6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[1]Symbole!$P$34:$S$34</c:f>
              <c:numCache>
                <c:formatCode>General</c:formatCode>
                <c:ptCount val="4"/>
                <c:pt idx="0">
                  <c:v>1.1145792060840938</c:v>
                </c:pt>
                <c:pt idx="1">
                  <c:v>1.1145792060840938</c:v>
                </c:pt>
                <c:pt idx="2">
                  <c:v>1.1145792060840938</c:v>
                </c:pt>
                <c:pt idx="3">
                  <c:v>1.1145792060840938</c:v>
                </c:pt>
              </c:numCache>
            </c:numRef>
          </c:xVal>
          <c:yVal>
            <c:numRef>
              <c:f>[1]Symbole!$T$34:$W$34</c:f>
              <c:numCache>
                <c:formatCode>General</c:formatCode>
                <c:ptCount val="4"/>
                <c:pt idx="0">
                  <c:v>3.5048694119167387</c:v>
                </c:pt>
                <c:pt idx="1">
                  <c:v>3.5048694119167387</c:v>
                </c:pt>
                <c:pt idx="2">
                  <c:v>3.5048694119167387</c:v>
                </c:pt>
                <c:pt idx="3">
                  <c:v>3.5048694119167387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2924-4240-AB9D-1F986C07C0D6}"/>
            </c:ext>
          </c:extLst>
        </c:ser>
        <c:ser>
          <c:idx val="47"/>
          <c:order val="81"/>
          <c:tx>
            <c:v>LagerH7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[1]Symbole!$P$35:$S$35</c:f>
              <c:numCache>
                <c:formatCode>General</c:formatCode>
                <c:ptCount val="4"/>
                <c:pt idx="0">
                  <c:v>5.4737185385805152</c:v>
                </c:pt>
                <c:pt idx="1">
                  <c:v>5.4737185385805152</c:v>
                </c:pt>
                <c:pt idx="2">
                  <c:v>5.4737185385805152</c:v>
                </c:pt>
                <c:pt idx="3">
                  <c:v>5.4737185385805152</c:v>
                </c:pt>
              </c:numCache>
            </c:numRef>
          </c:xVal>
          <c:yVal>
            <c:numRef>
              <c:f>[1]Symbole!$T$35:$W$35</c:f>
              <c:numCache>
                <c:formatCode>General</c:formatCode>
                <c:ptCount val="4"/>
                <c:pt idx="0">
                  <c:v>1.2213699119173755</c:v>
                </c:pt>
                <c:pt idx="1">
                  <c:v>1.2213699119173755</c:v>
                </c:pt>
                <c:pt idx="2">
                  <c:v>1.2213699119173755</c:v>
                </c:pt>
                <c:pt idx="3">
                  <c:v>1.2213699119173755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1-2924-4240-AB9D-1F986C07C0D6}"/>
            </c:ext>
          </c:extLst>
        </c:ser>
        <c:ser>
          <c:idx val="48"/>
          <c:order val="82"/>
          <c:tx>
            <c:v>LagerH8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[1]Symbole!$P$36:$S$36</c:f>
              <c:numCache>
                <c:formatCode>General</c:formatCode>
                <c:ptCount val="4"/>
                <c:pt idx="0">
                  <c:v>-1.1904166730518013</c:v>
                </c:pt>
                <c:pt idx="1">
                  <c:v>-1.1904166730518013</c:v>
                </c:pt>
                <c:pt idx="2">
                  <c:v>-1.1904166730518013</c:v>
                </c:pt>
                <c:pt idx="3">
                  <c:v>-1.1904166730518013</c:v>
                </c:pt>
              </c:numCache>
            </c:numRef>
          </c:xVal>
          <c:yVal>
            <c:numRef>
              <c:f>[1]Symbole!$T$36:$W$36</c:f>
              <c:numCache>
                <c:formatCode>General</c:formatCode>
                <c:ptCount val="4"/>
                <c:pt idx="0">
                  <c:v>6.8352422808441133</c:v>
                </c:pt>
                <c:pt idx="1">
                  <c:v>6.8352422808441133</c:v>
                </c:pt>
                <c:pt idx="2">
                  <c:v>6.8352422808441133</c:v>
                </c:pt>
                <c:pt idx="3">
                  <c:v>6.8352422808441133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2-2924-4240-AB9D-1F986C07C0D6}"/>
            </c:ext>
          </c:extLst>
        </c:ser>
        <c:ser>
          <c:idx val="49"/>
          <c:order val="83"/>
          <c:tx>
            <c:v>LagerH9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[1]Symbole!$P$37:$S$37</c:f>
              <c:numCache>
                <c:formatCode>General</c:formatCode>
                <c:ptCount val="4"/>
                <c:pt idx="0">
                  <c:v>0.22863875013772139</c:v>
                </c:pt>
                <c:pt idx="1">
                  <c:v>0.22863875013772139</c:v>
                </c:pt>
                <c:pt idx="2">
                  <c:v>0.22863875013772139</c:v>
                </c:pt>
                <c:pt idx="3">
                  <c:v>0.22863875013772139</c:v>
                </c:pt>
              </c:numCache>
            </c:numRef>
          </c:xVal>
          <c:yVal>
            <c:numRef>
              <c:f>[1]Symbole!$T$37:$W$37</c:f>
              <c:numCache>
                <c:formatCode>General</c:formatCode>
                <c:ptCount val="4"/>
                <c:pt idx="0">
                  <c:v>6.8536440976260593</c:v>
                </c:pt>
                <c:pt idx="1">
                  <c:v>6.8536440976260593</c:v>
                </c:pt>
                <c:pt idx="2">
                  <c:v>6.8536440976260593</c:v>
                </c:pt>
                <c:pt idx="3">
                  <c:v>6.8536440976260593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3-2924-4240-AB9D-1F986C07C0D6}"/>
            </c:ext>
          </c:extLst>
        </c:ser>
        <c:ser>
          <c:idx val="50"/>
          <c:order val="84"/>
          <c:tx>
            <c:v>LagerH10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[1]Symbole!$P$38:$S$38</c:f>
              <c:numCache>
                <c:formatCode>General</c:formatCode>
                <c:ptCount val="4"/>
                <c:pt idx="0">
                  <c:v>9.6976647362872619</c:v>
                </c:pt>
                <c:pt idx="1">
                  <c:v>9.6976647362872619</c:v>
                </c:pt>
                <c:pt idx="2">
                  <c:v>9.6976647362872619</c:v>
                </c:pt>
                <c:pt idx="3">
                  <c:v>9.6976647362872619</c:v>
                </c:pt>
              </c:numCache>
            </c:numRef>
          </c:xVal>
          <c:yVal>
            <c:numRef>
              <c:f>[1]Symbole!$T$38:$W$38</c:f>
              <c:numCache>
                <c:formatCode>General</c:formatCode>
                <c:ptCount val="4"/>
                <c:pt idx="0">
                  <c:v>1.8002648181745233</c:v>
                </c:pt>
                <c:pt idx="1">
                  <c:v>1.8002648181745233</c:v>
                </c:pt>
                <c:pt idx="2">
                  <c:v>1.8002648181745233</c:v>
                </c:pt>
                <c:pt idx="3">
                  <c:v>1.8002648181745233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4-2924-4240-AB9D-1F986C07C0D6}"/>
            </c:ext>
          </c:extLst>
        </c:ser>
        <c:ser>
          <c:idx val="51"/>
          <c:order val="85"/>
          <c:tx>
            <c:v>LagerH11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[1]Symbole!$P$39:$S$39</c:f>
              <c:numCache>
                <c:formatCode>General</c:formatCode>
                <c:ptCount val="4"/>
                <c:pt idx="0">
                  <c:v>10.32091097739908</c:v>
                </c:pt>
                <c:pt idx="1">
                  <c:v>10.32091097739908</c:v>
                </c:pt>
                <c:pt idx="2">
                  <c:v>10.32091097739908</c:v>
                </c:pt>
                <c:pt idx="3">
                  <c:v>10.32091097739908</c:v>
                </c:pt>
              </c:numCache>
            </c:numRef>
          </c:xVal>
          <c:yVal>
            <c:numRef>
              <c:f>[1]Symbole!$T$39:$W$39</c:f>
              <c:numCache>
                <c:formatCode>General</c:formatCode>
                <c:ptCount val="4"/>
                <c:pt idx="0">
                  <c:v>0.66877734229812313</c:v>
                </c:pt>
                <c:pt idx="1">
                  <c:v>0.66877734229812313</c:v>
                </c:pt>
                <c:pt idx="2">
                  <c:v>0.66877734229812313</c:v>
                </c:pt>
                <c:pt idx="3">
                  <c:v>0.66877734229812313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5-2924-4240-AB9D-1F986C07C0D6}"/>
            </c:ext>
          </c:extLst>
        </c:ser>
        <c:ser>
          <c:idx val="52"/>
          <c:order val="86"/>
          <c:tx>
            <c:v>LagerH12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[1]Symbole!$P$40:$S$40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[1]Symbole!$T$40:$W$40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6-2924-4240-AB9D-1F986C07C0D6}"/>
            </c:ext>
          </c:extLst>
        </c:ser>
        <c:ser>
          <c:idx val="53"/>
          <c:order val="87"/>
          <c:tx>
            <c:v>LagerH13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[1]Symbole!$P$41:$S$41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[1]Symbole!$T$41:$W$41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7-2924-4240-AB9D-1F986C07C0D6}"/>
            </c:ext>
          </c:extLst>
        </c:ser>
        <c:ser>
          <c:idx val="54"/>
          <c:order val="88"/>
          <c:tx>
            <c:v>LagerH14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[1]Symbole!$P$42:$S$42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[1]Symbole!$T$42:$W$42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8-2924-4240-AB9D-1F986C07C0D6}"/>
            </c:ext>
          </c:extLst>
        </c:ser>
        <c:ser>
          <c:idx val="55"/>
          <c:order val="89"/>
          <c:tx>
            <c:v>LagerH15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[1]Symbole!$P$43:$S$43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[1]Symbole!$T$43:$W$43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9-2924-4240-AB9D-1F986C07C0D6}"/>
            </c:ext>
          </c:extLst>
        </c:ser>
        <c:ser>
          <c:idx val="56"/>
          <c:order val="90"/>
          <c:tx>
            <c:v>LagerH16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[1]Symbole!$P$44:$S$44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[1]Symbole!$T$44:$W$44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A-2924-4240-AB9D-1F986C07C0D6}"/>
            </c:ext>
          </c:extLst>
        </c:ser>
        <c:ser>
          <c:idx val="57"/>
          <c:order val="91"/>
          <c:tx>
            <c:v>LagerH17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[1]Symbole!$P$45:$S$45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[1]Symbole!$T$45:$W$45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B-2924-4240-AB9D-1F986C07C0D6}"/>
            </c:ext>
          </c:extLst>
        </c:ser>
        <c:ser>
          <c:idx val="58"/>
          <c:order val="92"/>
          <c:tx>
            <c:v>LagerH18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[1]Symbole!$P$46:$S$46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[1]Symbole!$T$46:$W$46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C-2924-4240-AB9D-1F986C07C0D6}"/>
            </c:ext>
          </c:extLst>
        </c:ser>
        <c:ser>
          <c:idx val="59"/>
          <c:order val="93"/>
          <c:tx>
            <c:v>LagerH19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[1]Symbole!$P$47:$S$47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[1]Symbole!$T$47:$W$47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D-2924-4240-AB9D-1F986C07C0D6}"/>
            </c:ext>
          </c:extLst>
        </c:ser>
        <c:ser>
          <c:idx val="60"/>
          <c:order val="94"/>
          <c:tx>
            <c:v>LagerH20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[1]Symbole!$P$48:$S$48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xVal>
          <c:yVal>
            <c:numRef>
              <c:f>[1]Symbole!$T$48:$W$48</c:f>
              <c:numCache>
                <c:formatCode>General</c:formatCode>
                <c:ptCount val="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E-2924-4240-AB9D-1F986C07C0D6}"/>
            </c:ext>
          </c:extLst>
        </c:ser>
        <c:ser>
          <c:idx val="61"/>
          <c:order val="95"/>
          <c:tx>
            <c:v>LagerR1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[1]Symbole!$P$52:$T$52</c:f>
              <c:numCache>
                <c:formatCode>General</c:formatCode>
                <c:ptCount val="5"/>
                <c:pt idx="0">
                  <c:v>-4</c:v>
                </c:pt>
                <c:pt idx="1">
                  <c:v>-4</c:v>
                </c:pt>
                <c:pt idx="2">
                  <c:v>-4</c:v>
                </c:pt>
                <c:pt idx="3">
                  <c:v>-4</c:v>
                </c:pt>
                <c:pt idx="4">
                  <c:v>-4</c:v>
                </c:pt>
              </c:numCache>
            </c:numRef>
          </c:xVal>
          <c:yVal>
            <c:numRef>
              <c:f>[1]Symbole!$U$52:$Y$52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F-2924-4240-AB9D-1F986C07C0D6}"/>
            </c:ext>
          </c:extLst>
        </c:ser>
        <c:ser>
          <c:idx val="62"/>
          <c:order val="96"/>
          <c:tx>
            <c:v>LagerR2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[1]Symbole!$P$53:$T$53</c:f>
              <c:numCache>
                <c:formatCode>General</c:formatCode>
                <c:ptCount val="5"/>
                <c:pt idx="0">
                  <c:v>2.4298148077579897</c:v>
                </c:pt>
                <c:pt idx="1">
                  <c:v>2.4298148077579897</c:v>
                </c:pt>
                <c:pt idx="2">
                  <c:v>2.4298148077579897</c:v>
                </c:pt>
                <c:pt idx="3">
                  <c:v>2.4298148077579897</c:v>
                </c:pt>
                <c:pt idx="4">
                  <c:v>2.4298148077579897</c:v>
                </c:pt>
              </c:numCache>
            </c:numRef>
          </c:xVal>
          <c:yVal>
            <c:numRef>
              <c:f>[1]Symbole!$U$53:$Y$53</c:f>
              <c:numCache>
                <c:formatCode>General</c:formatCode>
                <c:ptCount val="5"/>
                <c:pt idx="0">
                  <c:v>1.1588914790180553</c:v>
                </c:pt>
                <c:pt idx="1">
                  <c:v>1.1588914790180553</c:v>
                </c:pt>
                <c:pt idx="2">
                  <c:v>1.1588914790180553</c:v>
                </c:pt>
                <c:pt idx="3">
                  <c:v>1.1588914790180553</c:v>
                </c:pt>
                <c:pt idx="4">
                  <c:v>1.1588914790180553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0-2924-4240-AB9D-1F986C07C0D6}"/>
            </c:ext>
          </c:extLst>
        </c:ser>
        <c:ser>
          <c:idx val="63"/>
          <c:order val="97"/>
          <c:tx>
            <c:v>LagerR3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[1]Symbole!$P$54:$T$54</c:f>
              <c:numCache>
                <c:formatCode>General</c:formatCode>
                <c:ptCount val="5"/>
                <c:pt idx="0">
                  <c:v>15.143049857264996</c:v>
                </c:pt>
                <c:pt idx="1">
                  <c:v>15.143049857264996</c:v>
                </c:pt>
                <c:pt idx="2">
                  <c:v>15.143049857264996</c:v>
                </c:pt>
                <c:pt idx="3">
                  <c:v>15.143049857264996</c:v>
                </c:pt>
                <c:pt idx="4">
                  <c:v>15.143049857264996</c:v>
                </c:pt>
              </c:numCache>
            </c:numRef>
          </c:xVal>
          <c:yVal>
            <c:numRef>
              <c:f>[1]Symbole!$U$54:$Y$54</c:f>
              <c:numCache>
                <c:formatCode>General</c:formatCode>
                <c:ptCount val="5"/>
                <c:pt idx="0">
                  <c:v>-0.8430770663838687</c:v>
                </c:pt>
                <c:pt idx="1">
                  <c:v>-0.8430770663838687</c:v>
                </c:pt>
                <c:pt idx="2">
                  <c:v>-0.8430770663838687</c:v>
                </c:pt>
                <c:pt idx="3">
                  <c:v>-0.8430770663838687</c:v>
                </c:pt>
                <c:pt idx="4">
                  <c:v>-0.8430770663838687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1-2924-4240-AB9D-1F986C07C0D6}"/>
            </c:ext>
          </c:extLst>
        </c:ser>
        <c:ser>
          <c:idx val="64"/>
          <c:order val="98"/>
          <c:tx>
            <c:v>LagerR4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[1]Symbole!$P$55:$T$55</c:f>
              <c:numCache>
                <c:formatCode>General</c:formatCode>
                <c:ptCount val="5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</c:numCache>
            </c:numRef>
          </c:xVal>
          <c:yVal>
            <c:numRef>
              <c:f>[1]Symbole!$U$55:$Y$55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2-2924-4240-AB9D-1F986C07C0D6}"/>
            </c:ext>
          </c:extLst>
        </c:ser>
        <c:ser>
          <c:idx val="65"/>
          <c:order val="99"/>
          <c:tx>
            <c:v>LagerR5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[1]Symbole!$P$56:$T$56</c:f>
              <c:numCache>
                <c:formatCode>General</c:formatCode>
                <c:ptCount val="5"/>
                <c:pt idx="0">
                  <c:v>3.8632776320719655</c:v>
                </c:pt>
                <c:pt idx="1">
                  <c:v>3.8632776320719655</c:v>
                </c:pt>
                <c:pt idx="2">
                  <c:v>3.8632776320719655</c:v>
                </c:pt>
                <c:pt idx="3">
                  <c:v>3.8632776320719655</c:v>
                </c:pt>
                <c:pt idx="4">
                  <c:v>3.8632776320719655</c:v>
                </c:pt>
              </c:numCache>
            </c:numRef>
          </c:xVal>
          <c:yVal>
            <c:numRef>
              <c:f>[1]Symbole!$U$56:$Y$56</c:f>
              <c:numCache>
                <c:formatCode>General</c:formatCode>
                <c:ptCount val="5"/>
                <c:pt idx="0">
                  <c:v>3.2184147379488834</c:v>
                </c:pt>
                <c:pt idx="1">
                  <c:v>3.2184147379488834</c:v>
                </c:pt>
                <c:pt idx="2">
                  <c:v>3.2184147379488834</c:v>
                </c:pt>
                <c:pt idx="3">
                  <c:v>3.2184147379488834</c:v>
                </c:pt>
                <c:pt idx="4">
                  <c:v>3.2184147379488834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3-2924-4240-AB9D-1F986C07C0D6}"/>
            </c:ext>
          </c:extLst>
        </c:ser>
        <c:ser>
          <c:idx val="66"/>
          <c:order val="100"/>
          <c:tx>
            <c:v>LagerR6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[1]Symbole!$P$57:$T$57</c:f>
              <c:numCache>
                <c:formatCode>General</c:formatCode>
                <c:ptCount val="5"/>
                <c:pt idx="0">
                  <c:v>1.1145792060840938</c:v>
                </c:pt>
                <c:pt idx="1">
                  <c:v>1.1145792060840938</c:v>
                </c:pt>
                <c:pt idx="2">
                  <c:v>1.1145792060840938</c:v>
                </c:pt>
                <c:pt idx="3">
                  <c:v>1.1145792060840938</c:v>
                </c:pt>
                <c:pt idx="4">
                  <c:v>1.1145792060840938</c:v>
                </c:pt>
              </c:numCache>
            </c:numRef>
          </c:xVal>
          <c:yVal>
            <c:numRef>
              <c:f>[1]Symbole!$U$57:$Y$57</c:f>
              <c:numCache>
                <c:formatCode>General</c:formatCode>
                <c:ptCount val="5"/>
                <c:pt idx="0">
                  <c:v>3.5048694119167387</c:v>
                </c:pt>
                <c:pt idx="1">
                  <c:v>3.5048694119167387</c:v>
                </c:pt>
                <c:pt idx="2">
                  <c:v>3.5048694119167387</c:v>
                </c:pt>
                <c:pt idx="3">
                  <c:v>3.5048694119167387</c:v>
                </c:pt>
                <c:pt idx="4">
                  <c:v>3.5048694119167387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4-2924-4240-AB9D-1F986C07C0D6}"/>
            </c:ext>
          </c:extLst>
        </c:ser>
        <c:ser>
          <c:idx val="67"/>
          <c:order val="101"/>
          <c:tx>
            <c:v>LagerR7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[1]Symbole!$P$58:$T$58</c:f>
              <c:numCache>
                <c:formatCode>General</c:formatCode>
                <c:ptCount val="5"/>
                <c:pt idx="0">
                  <c:v>5.4737185385805152</c:v>
                </c:pt>
                <c:pt idx="1">
                  <c:v>5.4737185385805152</c:v>
                </c:pt>
                <c:pt idx="2">
                  <c:v>5.4737185385805152</c:v>
                </c:pt>
                <c:pt idx="3">
                  <c:v>5.4737185385805152</c:v>
                </c:pt>
                <c:pt idx="4">
                  <c:v>5.4737185385805152</c:v>
                </c:pt>
              </c:numCache>
            </c:numRef>
          </c:xVal>
          <c:yVal>
            <c:numRef>
              <c:f>[1]Symbole!$U$58:$Y$58</c:f>
              <c:numCache>
                <c:formatCode>General</c:formatCode>
                <c:ptCount val="5"/>
                <c:pt idx="0">
                  <c:v>1.2213699119173755</c:v>
                </c:pt>
                <c:pt idx="1">
                  <c:v>1.2213699119173755</c:v>
                </c:pt>
                <c:pt idx="2">
                  <c:v>1.2213699119173755</c:v>
                </c:pt>
                <c:pt idx="3">
                  <c:v>1.2213699119173755</c:v>
                </c:pt>
                <c:pt idx="4">
                  <c:v>1.2213699119173755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5-2924-4240-AB9D-1F986C07C0D6}"/>
            </c:ext>
          </c:extLst>
        </c:ser>
        <c:ser>
          <c:idx val="68"/>
          <c:order val="102"/>
          <c:tx>
            <c:v>LagerR8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[1]Symbole!$P$59:$T$59</c:f>
              <c:numCache>
                <c:formatCode>General</c:formatCode>
                <c:ptCount val="5"/>
                <c:pt idx="0">
                  <c:v>-1.1904166730518013</c:v>
                </c:pt>
                <c:pt idx="1">
                  <c:v>-1.1904166730518013</c:v>
                </c:pt>
                <c:pt idx="2">
                  <c:v>-1.1904166730518013</c:v>
                </c:pt>
                <c:pt idx="3">
                  <c:v>-1.1904166730518013</c:v>
                </c:pt>
                <c:pt idx="4">
                  <c:v>-1.1904166730518013</c:v>
                </c:pt>
              </c:numCache>
            </c:numRef>
          </c:xVal>
          <c:yVal>
            <c:numRef>
              <c:f>[1]Symbole!$U$59:$Y$59</c:f>
              <c:numCache>
                <c:formatCode>General</c:formatCode>
                <c:ptCount val="5"/>
                <c:pt idx="0">
                  <c:v>6.8352422808441133</c:v>
                </c:pt>
                <c:pt idx="1">
                  <c:v>6.8352422808441133</c:v>
                </c:pt>
                <c:pt idx="2">
                  <c:v>6.8352422808441133</c:v>
                </c:pt>
                <c:pt idx="3">
                  <c:v>6.8352422808441133</c:v>
                </c:pt>
                <c:pt idx="4">
                  <c:v>6.8352422808441133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6-2924-4240-AB9D-1F986C07C0D6}"/>
            </c:ext>
          </c:extLst>
        </c:ser>
        <c:ser>
          <c:idx val="69"/>
          <c:order val="103"/>
          <c:tx>
            <c:v>LagerR9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[1]Symbole!$P$60:$T$60</c:f>
              <c:numCache>
                <c:formatCode>General</c:formatCode>
                <c:ptCount val="5"/>
                <c:pt idx="0">
                  <c:v>0.22863875013772139</c:v>
                </c:pt>
                <c:pt idx="1">
                  <c:v>0.22863875013772139</c:v>
                </c:pt>
                <c:pt idx="2">
                  <c:v>0.22863875013772139</c:v>
                </c:pt>
                <c:pt idx="3">
                  <c:v>0.22863875013772139</c:v>
                </c:pt>
                <c:pt idx="4">
                  <c:v>0.22863875013772139</c:v>
                </c:pt>
              </c:numCache>
            </c:numRef>
          </c:xVal>
          <c:yVal>
            <c:numRef>
              <c:f>[1]Symbole!$U$60:$Y$60</c:f>
              <c:numCache>
                <c:formatCode>General</c:formatCode>
                <c:ptCount val="5"/>
                <c:pt idx="0">
                  <c:v>6.8536440976260593</c:v>
                </c:pt>
                <c:pt idx="1">
                  <c:v>6.8536440976260593</c:v>
                </c:pt>
                <c:pt idx="2">
                  <c:v>6.8536440976260593</c:v>
                </c:pt>
                <c:pt idx="3">
                  <c:v>6.8536440976260593</c:v>
                </c:pt>
                <c:pt idx="4">
                  <c:v>6.8536440976260593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7-2924-4240-AB9D-1F986C07C0D6}"/>
            </c:ext>
          </c:extLst>
        </c:ser>
        <c:ser>
          <c:idx val="70"/>
          <c:order val="104"/>
          <c:tx>
            <c:v>LagerR10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[1]Symbole!$P$61:$T$61</c:f>
              <c:numCache>
                <c:formatCode>General</c:formatCode>
                <c:ptCount val="5"/>
                <c:pt idx="0">
                  <c:v>9.6976647362872619</c:v>
                </c:pt>
                <c:pt idx="1">
                  <c:v>9.6976647362872619</c:v>
                </c:pt>
                <c:pt idx="2">
                  <c:v>9.6976647362872619</c:v>
                </c:pt>
                <c:pt idx="3">
                  <c:v>9.6976647362872619</c:v>
                </c:pt>
                <c:pt idx="4">
                  <c:v>9.6976647362872619</c:v>
                </c:pt>
              </c:numCache>
            </c:numRef>
          </c:xVal>
          <c:yVal>
            <c:numRef>
              <c:f>[1]Symbole!$U$61:$Y$61</c:f>
              <c:numCache>
                <c:formatCode>General</c:formatCode>
                <c:ptCount val="5"/>
                <c:pt idx="0">
                  <c:v>1.8002648181745233</c:v>
                </c:pt>
                <c:pt idx="1">
                  <c:v>1.8002648181745233</c:v>
                </c:pt>
                <c:pt idx="2">
                  <c:v>1.8002648181745233</c:v>
                </c:pt>
                <c:pt idx="3">
                  <c:v>1.8002648181745233</c:v>
                </c:pt>
                <c:pt idx="4">
                  <c:v>1.8002648181745233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8-2924-4240-AB9D-1F986C07C0D6}"/>
            </c:ext>
          </c:extLst>
        </c:ser>
        <c:ser>
          <c:idx val="71"/>
          <c:order val="105"/>
          <c:tx>
            <c:v>LagerR11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[1]Symbole!$P$62:$T$62</c:f>
              <c:numCache>
                <c:formatCode>General</c:formatCode>
                <c:ptCount val="5"/>
                <c:pt idx="0">
                  <c:v>10.32091097739908</c:v>
                </c:pt>
                <c:pt idx="1">
                  <c:v>10.32091097739908</c:v>
                </c:pt>
                <c:pt idx="2">
                  <c:v>10.32091097739908</c:v>
                </c:pt>
                <c:pt idx="3">
                  <c:v>10.32091097739908</c:v>
                </c:pt>
                <c:pt idx="4">
                  <c:v>10.32091097739908</c:v>
                </c:pt>
              </c:numCache>
            </c:numRef>
          </c:xVal>
          <c:yVal>
            <c:numRef>
              <c:f>[1]Symbole!$U$62:$Y$62</c:f>
              <c:numCache>
                <c:formatCode>General</c:formatCode>
                <c:ptCount val="5"/>
                <c:pt idx="0">
                  <c:v>0.66877734229812313</c:v>
                </c:pt>
                <c:pt idx="1">
                  <c:v>0.66877734229812313</c:v>
                </c:pt>
                <c:pt idx="2">
                  <c:v>0.66877734229812313</c:v>
                </c:pt>
                <c:pt idx="3">
                  <c:v>0.66877734229812313</c:v>
                </c:pt>
                <c:pt idx="4">
                  <c:v>0.66877734229812313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9-2924-4240-AB9D-1F986C07C0D6}"/>
            </c:ext>
          </c:extLst>
        </c:ser>
        <c:ser>
          <c:idx val="72"/>
          <c:order val="106"/>
          <c:tx>
            <c:v>LagerR12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[1]Symbole!$P$63:$T$63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[1]Symbole!$U$63:$Y$63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A-2924-4240-AB9D-1F986C07C0D6}"/>
            </c:ext>
          </c:extLst>
        </c:ser>
        <c:ser>
          <c:idx val="73"/>
          <c:order val="107"/>
          <c:tx>
            <c:v>LagerR13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[1]Symbole!$P$64:$T$64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[1]Symbole!$U$64:$Y$64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B-2924-4240-AB9D-1F986C07C0D6}"/>
            </c:ext>
          </c:extLst>
        </c:ser>
        <c:ser>
          <c:idx val="74"/>
          <c:order val="108"/>
          <c:tx>
            <c:v>LagerR14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[1]Symbole!$P$65:$T$65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[1]Symbole!$U$65:$Y$65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C-2924-4240-AB9D-1F986C07C0D6}"/>
            </c:ext>
          </c:extLst>
        </c:ser>
        <c:ser>
          <c:idx val="75"/>
          <c:order val="109"/>
          <c:tx>
            <c:v>LagerR15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[1]Symbole!$P$66:$T$66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[1]Symbole!$U$66:$Y$66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D-2924-4240-AB9D-1F986C07C0D6}"/>
            </c:ext>
          </c:extLst>
        </c:ser>
        <c:ser>
          <c:idx val="76"/>
          <c:order val="110"/>
          <c:tx>
            <c:v>LagerR16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[1]Symbole!$P$67:$T$67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[1]Symbole!$U$67:$Y$67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E-2924-4240-AB9D-1F986C07C0D6}"/>
            </c:ext>
          </c:extLst>
        </c:ser>
        <c:ser>
          <c:idx val="77"/>
          <c:order val="111"/>
          <c:tx>
            <c:v>LagerR17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[1]Symbole!$P$68:$T$68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[1]Symbole!$U$68:$Y$68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F-2924-4240-AB9D-1F986C07C0D6}"/>
            </c:ext>
          </c:extLst>
        </c:ser>
        <c:ser>
          <c:idx val="78"/>
          <c:order val="112"/>
          <c:tx>
            <c:v>LagerR18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[1]Symbole!$P$69:$T$69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[1]Symbole!$U$69:$Y$69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0-2924-4240-AB9D-1F986C07C0D6}"/>
            </c:ext>
          </c:extLst>
        </c:ser>
        <c:ser>
          <c:idx val="79"/>
          <c:order val="113"/>
          <c:tx>
            <c:v>LagerR19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[1]Symbole!$P$70:$T$70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[1]Symbole!$U$70:$Y$70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1-2924-4240-AB9D-1F986C07C0D6}"/>
            </c:ext>
          </c:extLst>
        </c:ser>
        <c:ser>
          <c:idx val="80"/>
          <c:order val="114"/>
          <c:tx>
            <c:v>LagerR20</c:v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[1]Symbole!$P$71:$T$71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xVal>
          <c:yVal>
            <c:numRef>
              <c:f>[1]Symbole!$U$71:$Y$71</c:f>
              <c:numCache>
                <c:formatCode>General</c:formatCode>
                <c:ptCount val="5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2-2924-4240-AB9D-1F986C07C0D6}"/>
            </c:ext>
          </c:extLst>
        </c:ser>
        <c:ser>
          <c:idx val="0"/>
          <c:order val="115"/>
          <c:tx>
            <c:v>Verformt:1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[1]PlotData!$BB$4:$BL$4</c:f>
              <c:numCache>
                <c:formatCode>General</c:formatCode>
                <c:ptCount val="11"/>
                <c:pt idx="0">
                  <c:v>-4</c:v>
                </c:pt>
                <c:pt idx="1">
                  <c:v>-3.7058820401362915</c:v>
                </c:pt>
                <c:pt idx="2">
                  <c:v>-3.4119777023761468</c:v>
                </c:pt>
                <c:pt idx="3">
                  <c:v>-3.1194298112951167</c:v>
                </c:pt>
                <c:pt idx="4">
                  <c:v>-2.8293090219288088</c:v>
                </c:pt>
                <c:pt idx="5">
                  <c:v>-2.5426138197728858</c:v>
                </c:pt>
                <c:pt idx="6">
                  <c:v>-2.2602705207830649</c:v>
                </c:pt>
                <c:pt idx="7">
                  <c:v>-1.9831332713751193</c:v>
                </c:pt>
                <c:pt idx="8">
                  <c:v>-1.7119840484248778</c:v>
                </c:pt>
                <c:pt idx="9">
                  <c:v>-1.4475326592682234</c:v>
                </c:pt>
                <c:pt idx="10">
                  <c:v>-1.1904167417010945</c:v>
                </c:pt>
              </c:numCache>
            </c:numRef>
          </c:xVal>
          <c:yVal>
            <c:numRef>
              <c:f>[1]PlotData!$BO$4:$BY$4</c:f>
              <c:numCache>
                <c:formatCode>General</c:formatCode>
                <c:ptCount val="11"/>
                <c:pt idx="0">
                  <c:v>10</c:v>
                </c:pt>
                <c:pt idx="1">
                  <c:v>9.6887880721604098</c:v>
                </c:pt>
                <c:pt idx="2">
                  <c:v>9.3774906954450739</c:v>
                </c:pt>
                <c:pt idx="3">
                  <c:v>9.0656507398401818</c:v>
                </c:pt>
                <c:pt idx="4">
                  <c:v>8.7528399431594899</c:v>
                </c:pt>
                <c:pt idx="5">
                  <c:v>8.4386589110443264</c:v>
                </c:pt>
                <c:pt idx="6">
                  <c:v>8.1227371169635916</c:v>
                </c:pt>
                <c:pt idx="7">
                  <c:v>7.8047329022137628</c:v>
                </c:pt>
                <c:pt idx="8">
                  <c:v>7.4843334759188807</c:v>
                </c:pt>
                <c:pt idx="9">
                  <c:v>7.1612549150305638</c:v>
                </c:pt>
                <c:pt idx="10">
                  <c:v>6.835242164328001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3-2924-4240-AB9D-1F986C07C0D6}"/>
            </c:ext>
          </c:extLst>
        </c:ser>
        <c:ser>
          <c:idx val="1"/>
          <c:order val="116"/>
          <c:tx>
            <c:v>Verformt:2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[1]PlotData!$BB$5:$BL$5</c:f>
              <c:numCache>
                <c:formatCode>General</c:formatCode>
                <c:ptCount val="11"/>
                <c:pt idx="0">
                  <c:v>2.4298148077579902</c:v>
                </c:pt>
                <c:pt idx="1">
                  <c:v>2.7346322606230964</c:v>
                </c:pt>
                <c:pt idx="2">
                  <c:v>3.0394749104437935</c:v>
                </c:pt>
                <c:pt idx="3">
                  <c:v>3.34429407527072</c:v>
                </c:pt>
                <c:pt idx="4">
                  <c:v>3.6490431544770203</c:v>
                </c:pt>
                <c:pt idx="5">
                  <c:v>3.9536776287583408</c:v>
                </c:pt>
                <c:pt idx="6">
                  <c:v>4.2581550601328315</c:v>
                </c:pt>
                <c:pt idx="7">
                  <c:v>4.5624350919411434</c:v>
                </c:pt>
                <c:pt idx="8">
                  <c:v>4.8664794488464329</c:v>
                </c:pt>
                <c:pt idx="9">
                  <c:v>5.1702519368343598</c:v>
                </c:pt>
                <c:pt idx="10">
                  <c:v>5.4737184432130839</c:v>
                </c:pt>
              </c:numCache>
            </c:numRef>
          </c:xVal>
          <c:yVal>
            <c:numRef>
              <c:f>[1]PlotData!$BO$5:$BY$5</c:f>
              <c:numCache>
                <c:formatCode>General</c:formatCode>
                <c:ptCount val="11"/>
                <c:pt idx="0">
                  <c:v>1.1588914790180558</c:v>
                </c:pt>
                <c:pt idx="1">
                  <c:v>1.1712279348373797</c:v>
                </c:pt>
                <c:pt idx="2">
                  <c:v>1.1837727395965647</c:v>
                </c:pt>
                <c:pt idx="3">
                  <c:v>1.1958930279539328</c:v>
                </c:pt>
                <c:pt idx="4">
                  <c:v>1.2069829917603456</c:v>
                </c:pt>
                <c:pt idx="5">
                  <c:v>1.2164638800592056</c:v>
                </c:pt>
                <c:pt idx="6">
                  <c:v>1.2237839990864559</c:v>
                </c:pt>
                <c:pt idx="7">
                  <c:v>1.2284187122705805</c:v>
                </c:pt>
                <c:pt idx="8">
                  <c:v>1.2298704402326031</c:v>
                </c:pt>
                <c:pt idx="9">
                  <c:v>1.2276686607860892</c:v>
                </c:pt>
                <c:pt idx="10">
                  <c:v>1.2213699089371437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4-2924-4240-AB9D-1F986C07C0D6}"/>
            </c:ext>
          </c:extLst>
        </c:ser>
        <c:ser>
          <c:idx val="2"/>
          <c:order val="117"/>
          <c:tx>
            <c:v>Verformt:3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[1]PlotData!$BB$6:$BL$6</c:f>
              <c:numCache>
                <c:formatCode>General</c:formatCode>
                <c:ptCount val="11"/>
                <c:pt idx="0">
                  <c:v>15.143049857264996</c:v>
                </c:pt>
                <c:pt idx="1">
                  <c:v>14.928744871538496</c:v>
                </c:pt>
                <c:pt idx="2">
                  <c:v>14.714439885811997</c:v>
                </c:pt>
                <c:pt idx="3">
                  <c:v>14.500134900085497</c:v>
                </c:pt>
                <c:pt idx="4">
                  <c:v>14.285829914358997</c:v>
                </c:pt>
                <c:pt idx="5">
                  <c:v>14.071524928632499</c:v>
                </c:pt>
                <c:pt idx="6">
                  <c:v>13.857219942905999</c:v>
                </c:pt>
                <c:pt idx="7">
                  <c:v>13.642914957179499</c:v>
                </c:pt>
                <c:pt idx="8">
                  <c:v>13.428609971453</c:v>
                </c:pt>
                <c:pt idx="9">
                  <c:v>13.2143049857265</c:v>
                </c:pt>
                <c:pt idx="10">
                  <c:v>13</c:v>
                </c:pt>
              </c:numCache>
            </c:numRef>
          </c:xVal>
          <c:yVal>
            <c:numRef>
              <c:f>[1]PlotData!$BO$6:$BY$6</c:f>
              <c:numCache>
                <c:formatCode>General</c:formatCode>
                <c:ptCount val="11"/>
                <c:pt idx="0">
                  <c:v>-0.8430770663838687</c:v>
                </c:pt>
                <c:pt idx="1">
                  <c:v>0.24123064025451826</c:v>
                </c:pt>
                <c:pt idx="2">
                  <c:v>1.3255383468929052</c:v>
                </c:pt>
                <c:pt idx="3">
                  <c:v>2.4098460535312922</c:v>
                </c:pt>
                <c:pt idx="4">
                  <c:v>3.494153760169679</c:v>
                </c:pt>
                <c:pt idx="5">
                  <c:v>4.5784614668080659</c:v>
                </c:pt>
                <c:pt idx="6">
                  <c:v>5.6627691734464518</c:v>
                </c:pt>
                <c:pt idx="7">
                  <c:v>6.7470768800848386</c:v>
                </c:pt>
                <c:pt idx="8">
                  <c:v>7.8313845867232255</c:v>
                </c:pt>
                <c:pt idx="9">
                  <c:v>8.9156922933616123</c:v>
                </c:pt>
                <c:pt idx="10">
                  <c:v>9.9999999999999982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5-2924-4240-AB9D-1F986C07C0D6}"/>
            </c:ext>
          </c:extLst>
        </c:ser>
        <c:ser>
          <c:idx val="3"/>
          <c:order val="118"/>
          <c:tx>
            <c:v>Verformt:4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[1]PlotData!$BB$7:$BL$7</c:f>
              <c:numCache>
                <c:formatCode>General</c:formatCode>
                <c:ptCount val="11"/>
                <c:pt idx="0">
                  <c:v>-4</c:v>
                </c:pt>
                <c:pt idx="1">
                  <c:v>-3.5575841156799295</c:v>
                </c:pt>
                <c:pt idx="2">
                  <c:v>-3.1173230275882462</c:v>
                </c:pt>
                <c:pt idx="3">
                  <c:v>-2.6800380213761468</c:v>
                </c:pt>
                <c:pt idx="4">
                  <c:v>-2.2465503826948265</c:v>
                </c:pt>
                <c:pt idx="5">
                  <c:v>-1.8176813971954822</c:v>
                </c:pt>
                <c:pt idx="6">
                  <c:v>-1.394252350529309</c:v>
                </c:pt>
                <c:pt idx="7">
                  <c:v>-0.97708452834750315</c:v>
                </c:pt>
                <c:pt idx="8">
                  <c:v>-0.56699921630126093</c:v>
                </c:pt>
                <c:pt idx="9">
                  <c:v>-0.16481770004177787</c:v>
                </c:pt>
                <c:pt idx="10">
                  <c:v>0.22863873477974961</c:v>
                </c:pt>
              </c:numCache>
            </c:numRef>
          </c:xVal>
          <c:yVal>
            <c:numRef>
              <c:f>[1]PlotData!$BO$7:$BY$7</c:f>
              <c:numCache>
                <c:formatCode>General</c:formatCode>
                <c:ptCount val="11"/>
                <c:pt idx="0">
                  <c:v>10</c:v>
                </c:pt>
                <c:pt idx="1">
                  <c:v>9.6989004013750151</c:v>
                </c:pt>
                <c:pt idx="2">
                  <c:v>9.3963090210309801</c:v>
                </c:pt>
                <c:pt idx="3">
                  <c:v>9.0916572767026995</c:v>
                </c:pt>
                <c:pt idx="4">
                  <c:v>8.7843765861249778</c:v>
                </c:pt>
                <c:pt idx="5">
                  <c:v>8.4738983670326178</c:v>
                </c:pt>
                <c:pt idx="6">
                  <c:v>8.1596540371604274</c:v>
                </c:pt>
                <c:pt idx="7">
                  <c:v>7.8410750142432075</c:v>
                </c:pt>
                <c:pt idx="8">
                  <c:v>7.5175927160157627</c:v>
                </c:pt>
                <c:pt idx="9">
                  <c:v>7.1886385602128975</c:v>
                </c:pt>
                <c:pt idx="10">
                  <c:v>6.8536439645694163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6-2924-4240-AB9D-1F986C07C0D6}"/>
            </c:ext>
          </c:extLst>
        </c:ser>
        <c:ser>
          <c:idx val="4"/>
          <c:order val="119"/>
          <c:tx>
            <c:v>Verformt:5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[1]PlotData!$BB$8:$BL$8</c:f>
              <c:numCache>
                <c:formatCode>General</c:formatCode>
                <c:ptCount val="11"/>
                <c:pt idx="0">
                  <c:v>3.8632776476817074</c:v>
                </c:pt>
                <c:pt idx="1">
                  <c:v>4.0309638744425458</c:v>
                </c:pt>
                <c:pt idx="2">
                  <c:v>4.1968151199026495</c:v>
                </c:pt>
                <c:pt idx="3">
                  <c:v>4.3609659897824846</c:v>
                </c:pt>
                <c:pt idx="4">
                  <c:v>4.5235510898025195</c:v>
                </c:pt>
                <c:pt idx="5">
                  <c:v>4.684705025683221</c:v>
                </c:pt>
                <c:pt idx="6">
                  <c:v>4.8445624031450567</c:v>
                </c:pt>
                <c:pt idx="7">
                  <c:v>5.0032578279084934</c:v>
                </c:pt>
                <c:pt idx="8">
                  <c:v>5.1609259056939987</c:v>
                </c:pt>
                <c:pt idx="9">
                  <c:v>5.3177012422220393</c:v>
                </c:pt>
                <c:pt idx="10">
                  <c:v>5.4737184432130839</c:v>
                </c:pt>
              </c:numCache>
            </c:numRef>
          </c:xVal>
          <c:yVal>
            <c:numRef>
              <c:f>[1]PlotData!$BO$8:$BY$8</c:f>
              <c:numCache>
                <c:formatCode>General</c:formatCode>
                <c:ptCount val="11"/>
                <c:pt idx="0">
                  <c:v>3.2184147102541818</c:v>
                </c:pt>
                <c:pt idx="1">
                  <c:v>3.0233086399709426</c:v>
                </c:pt>
                <c:pt idx="2">
                  <c:v>2.8269321979507946</c:v>
                </c:pt>
                <c:pt idx="3">
                  <c:v>2.6293785727743737</c:v>
                </c:pt>
                <c:pt idx="4">
                  <c:v>2.430740953022315</c:v>
                </c:pt>
                <c:pt idx="5">
                  <c:v>2.2311125272752537</c:v>
                </c:pt>
                <c:pt idx="6">
                  <c:v>2.030586484113825</c:v>
                </c:pt>
                <c:pt idx="7">
                  <c:v>1.8292560121186643</c:v>
                </c:pt>
                <c:pt idx="8">
                  <c:v>1.6272142998704067</c:v>
                </c:pt>
                <c:pt idx="9">
                  <c:v>1.4245545359496881</c:v>
                </c:pt>
                <c:pt idx="10">
                  <c:v>1.2213699089371433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7-2924-4240-AB9D-1F986C07C0D6}"/>
            </c:ext>
          </c:extLst>
        </c:ser>
        <c:ser>
          <c:idx val="5"/>
          <c:order val="120"/>
          <c:tx>
            <c:v>Verformt:6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[1]PlotData!$BB$9:$BL$9</c:f>
              <c:numCache>
                <c:formatCode>General</c:formatCode>
                <c:ptCount val="11"/>
                <c:pt idx="0">
                  <c:v>3.8632776476817066</c:v>
                </c:pt>
                <c:pt idx="1">
                  <c:v>4.4597093567886539</c:v>
                </c:pt>
                <c:pt idx="2">
                  <c:v>5.053230212009078</c:v>
                </c:pt>
                <c:pt idx="3">
                  <c:v>5.6438490343953189</c:v>
                </c:pt>
                <c:pt idx="4">
                  <c:v>6.2315746449997196</c:v>
                </c:pt>
                <c:pt idx="5">
                  <c:v>6.8164158648746209</c:v>
                </c:pt>
                <c:pt idx="6">
                  <c:v>7.3983815150723649</c:v>
                </c:pt>
                <c:pt idx="7">
                  <c:v>7.9774804166452906</c:v>
                </c:pt>
                <c:pt idx="8">
                  <c:v>8.553721390645741</c:v>
                </c:pt>
                <c:pt idx="9">
                  <c:v>9.127113258126057</c:v>
                </c:pt>
                <c:pt idx="10">
                  <c:v>9.6976648401385805</c:v>
                </c:pt>
              </c:numCache>
            </c:numRef>
          </c:xVal>
          <c:yVal>
            <c:numRef>
              <c:f>[1]PlotData!$BO$9:$BY$9</c:f>
              <c:numCache>
                <c:formatCode>General</c:formatCode>
                <c:ptCount val="11"/>
                <c:pt idx="0">
                  <c:v>3.2184147102541818</c:v>
                </c:pt>
                <c:pt idx="1">
                  <c:v>3.1281702518118331</c:v>
                </c:pt>
                <c:pt idx="2">
                  <c:v>3.0263723106420413</c:v>
                </c:pt>
                <c:pt idx="3">
                  <c:v>2.9130558984217325</c:v>
                </c:pt>
                <c:pt idx="4">
                  <c:v>2.7882560268278391</c:v>
                </c:pt>
                <c:pt idx="5">
                  <c:v>2.6520077075372868</c:v>
                </c:pt>
                <c:pt idx="6">
                  <c:v>2.5043459522270064</c:v>
                </c:pt>
                <c:pt idx="7">
                  <c:v>2.3453057725739255</c:v>
                </c:pt>
                <c:pt idx="8">
                  <c:v>2.1749221802549741</c:v>
                </c:pt>
                <c:pt idx="9">
                  <c:v>1.9932301869470801</c:v>
                </c:pt>
                <c:pt idx="10">
                  <c:v>1.8002648043271723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8-2924-4240-AB9D-1F986C07C0D6}"/>
            </c:ext>
          </c:extLst>
        </c:ser>
        <c:ser>
          <c:idx val="6"/>
          <c:order val="121"/>
          <c:tx>
            <c:v>Verformt:7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[1]PlotData!$BB$10:$BL$10</c:f>
              <c:numCache>
                <c:formatCode>General</c:formatCode>
                <c:ptCount val="11"/>
                <c:pt idx="0">
                  <c:v>1.1145792608784053</c:v>
                </c:pt>
                <c:pt idx="1">
                  <c:v>1.2542274148361539</c:v>
                </c:pt>
                <c:pt idx="2">
                  <c:v>1.3911858245216828</c:v>
                </c:pt>
                <c:pt idx="3">
                  <c:v>1.5257594877767671</c:v>
                </c:pt>
                <c:pt idx="4">
                  <c:v>1.6582686060552747</c:v>
                </c:pt>
                <c:pt idx="5">
                  <c:v>1.7890485844231587</c:v>
                </c:pt>
                <c:pt idx="6">
                  <c:v>1.9184500315584658</c:v>
                </c:pt>
                <c:pt idx="7">
                  <c:v>2.0468387597513331</c:v>
                </c:pt>
                <c:pt idx="8">
                  <c:v>2.1745957849039836</c:v>
                </c:pt>
                <c:pt idx="9">
                  <c:v>2.302117326530734</c:v>
                </c:pt>
                <c:pt idx="10">
                  <c:v>2.4298148077579902</c:v>
                </c:pt>
              </c:numCache>
            </c:numRef>
          </c:xVal>
          <c:yVal>
            <c:numRef>
              <c:f>[1]PlotData!$BO$10:$BY$10</c:f>
              <c:numCache>
                <c:formatCode>General</c:formatCode>
                <c:ptCount val="11"/>
                <c:pt idx="0">
                  <c:v>3.5048693709774077</c:v>
                </c:pt>
                <c:pt idx="1">
                  <c:v>3.2735214221315738</c:v>
                </c:pt>
                <c:pt idx="2">
                  <c:v>3.0410975753642493</c:v>
                </c:pt>
                <c:pt idx="3">
                  <c:v>2.8077198298362518</c:v>
                </c:pt>
                <c:pt idx="4">
                  <c:v>2.5735162661544368</c:v>
                </c:pt>
                <c:pt idx="5">
                  <c:v>2.3386210463716983</c:v>
                </c:pt>
                <c:pt idx="6">
                  <c:v>2.1031744139869666</c:v>
                </c:pt>
                <c:pt idx="7">
                  <c:v>1.8673226939452117</c:v>
                </c:pt>
                <c:pt idx="8">
                  <c:v>1.6312182926374388</c:v>
                </c:pt>
                <c:pt idx="9">
                  <c:v>1.3950196979006928</c:v>
                </c:pt>
                <c:pt idx="10">
                  <c:v>1.1588914790180558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9-2924-4240-AB9D-1F986C07C0D6}"/>
            </c:ext>
          </c:extLst>
        </c:ser>
        <c:ser>
          <c:idx val="7"/>
          <c:order val="122"/>
          <c:tx>
            <c:v>Verformt:8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[1]PlotData!$BB$11:$BL$11</c:f>
              <c:numCache>
                <c:formatCode>General</c:formatCode>
                <c:ptCount val="11"/>
                <c:pt idx="0">
                  <c:v>1.1145792608784058</c:v>
                </c:pt>
                <c:pt idx="1">
                  <c:v>1.3908364729055709</c:v>
                </c:pt>
                <c:pt idx="2">
                  <c:v>1.6669245661494478</c:v>
                </c:pt>
                <c:pt idx="3">
                  <c:v>1.9427913457082</c:v>
                </c:pt>
                <c:pt idx="4">
                  <c:v>2.2183846166799905</c:v>
                </c:pt>
                <c:pt idx="5">
                  <c:v>2.4936521841629835</c:v>
                </c:pt>
                <c:pt idx="6">
                  <c:v>2.7685418532553427</c:v>
                </c:pt>
                <c:pt idx="7">
                  <c:v>3.0430014290552316</c:v>
                </c:pt>
                <c:pt idx="8">
                  <c:v>3.3169787166608122</c:v>
                </c:pt>
                <c:pt idx="9">
                  <c:v>3.5904215211702502</c:v>
                </c:pt>
                <c:pt idx="10">
                  <c:v>3.8632776476817074</c:v>
                </c:pt>
              </c:numCache>
            </c:numRef>
          </c:xVal>
          <c:yVal>
            <c:numRef>
              <c:f>[1]PlotData!$BO$11:$BY$11</c:f>
              <c:numCache>
                <c:formatCode>General</c:formatCode>
                <c:ptCount val="11"/>
                <c:pt idx="0">
                  <c:v>3.5048693709774077</c:v>
                </c:pt>
                <c:pt idx="1">
                  <c:v>3.4817305363956397</c:v>
                </c:pt>
                <c:pt idx="2">
                  <c:v>3.4579204514832926</c:v>
                </c:pt>
                <c:pt idx="3">
                  <c:v>3.4332319491567884</c:v>
                </c:pt>
                <c:pt idx="4">
                  <c:v>3.4074578623325467</c:v>
                </c:pt>
                <c:pt idx="5">
                  <c:v>3.3803910239269879</c:v>
                </c:pt>
                <c:pt idx="6">
                  <c:v>3.3518242668565348</c:v>
                </c:pt>
                <c:pt idx="7">
                  <c:v>3.3215504240376061</c:v>
                </c:pt>
                <c:pt idx="8">
                  <c:v>3.2893623283866242</c:v>
                </c:pt>
                <c:pt idx="9">
                  <c:v>3.2550528128200087</c:v>
                </c:pt>
                <c:pt idx="10">
                  <c:v>3.2184147102541814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A-2924-4240-AB9D-1F986C07C0D6}"/>
            </c:ext>
          </c:extLst>
        </c:ser>
        <c:ser>
          <c:idx val="8"/>
          <c:order val="123"/>
          <c:tx>
            <c:v>Verformt:9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[1]PlotData!$BB$12:$BL$12</c:f>
              <c:numCache>
                <c:formatCode>General</c:formatCode>
                <c:ptCount val="11"/>
                <c:pt idx="0">
                  <c:v>5.4737184432130839</c:v>
                </c:pt>
                <c:pt idx="1">
                  <c:v>5.9612541514328088</c:v>
                </c:pt>
                <c:pt idx="2">
                  <c:v>6.4482261841320376</c:v>
                </c:pt>
                <c:pt idx="3">
                  <c:v>6.9345870307464601</c:v>
                </c:pt>
                <c:pt idx="4">
                  <c:v>7.4203030012301596</c:v>
                </c:pt>
                <c:pt idx="5">
                  <c:v>7.9053542260556187</c:v>
                </c:pt>
                <c:pt idx="6">
                  <c:v>8.3897346562137152</c:v>
                </c:pt>
                <c:pt idx="7">
                  <c:v>8.8734520632137261</c:v>
                </c:pt>
                <c:pt idx="8">
                  <c:v>9.3565280390833223</c:v>
                </c:pt>
                <c:pt idx="9">
                  <c:v>9.8389979963685725</c:v>
                </c:pt>
                <c:pt idx="10">
                  <c:v>10.320911168133946</c:v>
                </c:pt>
              </c:numCache>
            </c:numRef>
          </c:xVal>
          <c:yVal>
            <c:numRef>
              <c:f>[1]PlotData!$BO$12:$BY$12</c:f>
              <c:numCache>
                <c:formatCode>General</c:formatCode>
                <c:ptCount val="11"/>
                <c:pt idx="0">
                  <c:v>1.2213699089371437</c:v>
                </c:pt>
                <c:pt idx="1">
                  <c:v>1.2041066804660636</c:v>
                </c:pt>
                <c:pt idx="2">
                  <c:v>1.1792084777579388</c:v>
                </c:pt>
                <c:pt idx="3">
                  <c:v>1.1460576634767161</c:v>
                </c:pt>
                <c:pt idx="4">
                  <c:v>1.1042162670254998</c:v>
                </c:pt>
                <c:pt idx="5">
                  <c:v>1.0534259845465539</c:v>
                </c:pt>
                <c:pt idx="6">
                  <c:v>0.99360817892130249</c:v>
                </c:pt>
                <c:pt idx="7">
                  <c:v>0.92486387977032714</c:v>
                </c:pt>
                <c:pt idx="8">
                  <c:v>0.84747378345336866</c:v>
                </c:pt>
                <c:pt idx="9">
                  <c:v>0.76189825306932846</c:v>
                </c:pt>
                <c:pt idx="10">
                  <c:v>0.66877731845626542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B-2924-4240-AB9D-1F986C07C0D6}"/>
            </c:ext>
          </c:extLst>
        </c:ser>
        <c:ser>
          <c:idx val="9"/>
          <c:order val="124"/>
          <c:tx>
            <c:v>Verformt:10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[1]PlotData!$BB$13:$BL$13</c:f>
              <c:numCache>
                <c:formatCode>General</c:formatCode>
                <c:ptCount val="11"/>
                <c:pt idx="0">
                  <c:v>2.4298148077579893</c:v>
                </c:pt>
                <c:pt idx="1">
                  <c:v>2.5728537584301945</c:v>
                </c:pt>
                <c:pt idx="2">
                  <c:v>2.7159229329615173</c:v>
                </c:pt>
                <c:pt idx="3">
                  <c:v>2.8590366085148045</c:v>
                </c:pt>
                <c:pt idx="4">
                  <c:v>3.0022090622528994</c:v>
                </c:pt>
                <c:pt idx="5">
                  <c:v>3.1454545713386457</c:v>
                </c:pt>
                <c:pt idx="6">
                  <c:v>3.2887874129348877</c:v>
                </c:pt>
                <c:pt idx="7">
                  <c:v>3.4322218642044717</c:v>
                </c:pt>
                <c:pt idx="8">
                  <c:v>3.5757722023102394</c:v>
                </c:pt>
                <c:pt idx="9">
                  <c:v>3.7194527044150361</c:v>
                </c:pt>
                <c:pt idx="10">
                  <c:v>3.8632776476817066</c:v>
                </c:pt>
              </c:numCache>
            </c:numRef>
          </c:xVal>
          <c:yVal>
            <c:numRef>
              <c:f>[1]PlotData!$BO$13:$BY$13</c:f>
              <c:numCache>
                <c:formatCode>General</c:formatCode>
                <c:ptCount val="11"/>
                <c:pt idx="0">
                  <c:v>1.1588914790180549</c:v>
                </c:pt>
                <c:pt idx="1">
                  <c:v>1.3651129954686909</c:v>
                </c:pt>
                <c:pt idx="2">
                  <c:v>1.5713080388340543</c:v>
                </c:pt>
                <c:pt idx="3">
                  <c:v>1.7774641037438708</c:v>
                </c:pt>
                <c:pt idx="4">
                  <c:v>1.9835686848278657</c:v>
                </c:pt>
                <c:pt idx="5">
                  <c:v>2.1896092767157636</c:v>
                </c:pt>
                <c:pt idx="6">
                  <c:v>2.3955733740372898</c:v>
                </c:pt>
                <c:pt idx="7">
                  <c:v>2.6014484714221697</c:v>
                </c:pt>
                <c:pt idx="8">
                  <c:v>2.8072220635001282</c:v>
                </c:pt>
                <c:pt idx="9">
                  <c:v>3.0128816449008902</c:v>
                </c:pt>
                <c:pt idx="10">
                  <c:v>3.2184147102541809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C-2924-4240-AB9D-1F986C07C0D6}"/>
            </c:ext>
          </c:extLst>
        </c:ser>
        <c:ser>
          <c:idx val="10"/>
          <c:order val="125"/>
          <c:tx>
            <c:v>Verformt:11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[1]PlotData!$BB$14:$BL$14</c:f>
              <c:numCache>
                <c:formatCode>General</c:formatCode>
                <c:ptCount val="11"/>
                <c:pt idx="0">
                  <c:v>-1.1904167417010934</c:v>
                </c:pt>
                <c:pt idx="1">
                  <c:v>-0.94029319476109374</c:v>
                </c:pt>
                <c:pt idx="2">
                  <c:v>-0.69414775084067748</c:v>
                </c:pt>
                <c:pt idx="3">
                  <c:v>-0.4522502469788634</c:v>
                </c:pt>
                <c:pt idx="4">
                  <c:v>-0.21479835062541808</c:v>
                </c:pt>
                <c:pt idx="5">
                  <c:v>1.8082440359144636E-2</c:v>
                </c:pt>
                <c:pt idx="6">
                  <c:v>0.24633879770356382</c:v>
                </c:pt>
                <c:pt idx="7">
                  <c:v>0.46998956272583037</c:v>
                </c:pt>
                <c:pt idx="8">
                  <c:v>0.68912574633318657</c:v>
                </c:pt>
                <c:pt idx="9">
                  <c:v>0.90391052902212943</c:v>
                </c:pt>
                <c:pt idx="10">
                  <c:v>1.114579260878406</c:v>
                </c:pt>
              </c:numCache>
            </c:numRef>
          </c:xVal>
          <c:yVal>
            <c:numRef>
              <c:f>[1]PlotData!$BO$14:$BY$14</c:f>
              <c:numCache>
                <c:formatCode>General</c:formatCode>
                <c:ptCount val="11"/>
                <c:pt idx="0">
                  <c:v>6.8352421643279992</c:v>
                </c:pt>
                <c:pt idx="1">
                  <c:v>6.5100544594623386</c:v>
                </c:pt>
                <c:pt idx="2">
                  <c:v>6.1832755142409486</c:v>
                </c:pt>
                <c:pt idx="3">
                  <c:v>5.8547973939060203</c:v>
                </c:pt>
                <c:pt idx="4">
                  <c:v>5.5245410315199868</c:v>
                </c:pt>
                <c:pt idx="5">
                  <c:v>5.1924562279655246</c:v>
                </c:pt>
                <c:pt idx="6">
                  <c:v>4.8585216519455523</c:v>
                </c:pt>
                <c:pt idx="7">
                  <c:v>4.5227448399832308</c:v>
                </c:pt>
                <c:pt idx="8">
                  <c:v>4.1851621964219614</c:v>
                </c:pt>
                <c:pt idx="9">
                  <c:v>3.8458389934253909</c:v>
                </c:pt>
                <c:pt idx="10">
                  <c:v>3.5048693709774059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D-2924-4240-AB9D-1F986C07C0D6}"/>
            </c:ext>
          </c:extLst>
        </c:ser>
        <c:ser>
          <c:idx val="11"/>
          <c:order val="126"/>
          <c:tx>
            <c:v>Verformt:12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[1]PlotData!$BB$15:$BL$15</c:f>
              <c:numCache>
                <c:formatCode>General</c:formatCode>
                <c:ptCount val="11"/>
                <c:pt idx="0">
                  <c:v>0.22863873477975027</c:v>
                </c:pt>
                <c:pt idx="1">
                  <c:v>0.61837745777537401</c:v>
                </c:pt>
                <c:pt idx="2">
                  <c:v>1.0026041498814084</c:v>
                </c:pt>
                <c:pt idx="3">
                  <c:v>1.3811962533726638</c:v>
                </c:pt>
                <c:pt idx="4">
                  <c:v>1.7540312105239499</c:v>
                </c:pt>
                <c:pt idx="5">
                  <c:v>2.1209864636100781</c:v>
                </c:pt>
                <c:pt idx="6">
                  <c:v>2.481939454905858</c:v>
                </c:pt>
                <c:pt idx="7">
                  <c:v>2.8367676266861008</c:v>
                </c:pt>
                <c:pt idx="8">
                  <c:v>3.1853484212256156</c:v>
                </c:pt>
                <c:pt idx="9">
                  <c:v>3.5275592807992142</c:v>
                </c:pt>
                <c:pt idx="10">
                  <c:v>3.8632776476817066</c:v>
                </c:pt>
              </c:numCache>
            </c:numRef>
          </c:xVal>
          <c:yVal>
            <c:numRef>
              <c:f>[1]PlotData!$BO$15:$BY$15</c:f>
              <c:numCache>
                <c:formatCode>General</c:formatCode>
                <c:ptCount val="11"/>
                <c:pt idx="0">
                  <c:v>6.8536439645694189</c:v>
                </c:pt>
                <c:pt idx="1">
                  <c:v>6.5083113102226724</c:v>
                </c:pt>
                <c:pt idx="2">
                  <c:v>6.1591626338654564</c:v>
                </c:pt>
                <c:pt idx="3">
                  <c:v>5.8061130878279652</c:v>
                </c:pt>
                <c:pt idx="4">
                  <c:v>5.4490778244403941</c:v>
                </c:pt>
                <c:pt idx="5">
                  <c:v>5.0879719960329375</c:v>
                </c:pt>
                <c:pt idx="6">
                  <c:v>4.7227107549357896</c:v>
                </c:pt>
                <c:pt idx="7">
                  <c:v>4.3532092534791449</c:v>
                </c:pt>
                <c:pt idx="8">
                  <c:v>3.9793826439931994</c:v>
                </c:pt>
                <c:pt idx="9">
                  <c:v>3.6011460788081475</c:v>
                </c:pt>
                <c:pt idx="10">
                  <c:v>3.2184147102541827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E-2924-4240-AB9D-1F986C07C0D6}"/>
            </c:ext>
          </c:extLst>
        </c:ser>
        <c:ser>
          <c:idx val="12"/>
          <c:order val="127"/>
          <c:tx>
            <c:v>Verformt:13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[1]PlotData!$BB$16:$BL$16</c:f>
              <c:numCache>
                <c:formatCode>General</c:formatCode>
                <c:ptCount val="11"/>
                <c:pt idx="0">
                  <c:v>9.6976648401385805</c:v>
                </c:pt>
                <c:pt idx="1">
                  <c:v>10.256923274560728</c:v>
                </c:pt>
                <c:pt idx="2">
                  <c:v>10.811810105473416</c:v>
                </c:pt>
                <c:pt idx="3">
                  <c:v>11.362738023133568</c:v>
                </c:pt>
                <c:pt idx="4">
                  <c:v>11.910119717798105</c:v>
                </c:pt>
                <c:pt idx="5">
                  <c:v>12.454367879723948</c:v>
                </c:pt>
                <c:pt idx="6">
                  <c:v>12.995895199168018</c:v>
                </c:pt>
                <c:pt idx="7">
                  <c:v>13.535114366387237</c:v>
                </c:pt>
                <c:pt idx="8">
                  <c:v>14.072438071638526</c:v>
                </c:pt>
                <c:pt idx="9">
                  <c:v>14.608279005178806</c:v>
                </c:pt>
                <c:pt idx="10">
                  <c:v>15.143049857264998</c:v>
                </c:pt>
              </c:numCache>
            </c:numRef>
          </c:xVal>
          <c:yVal>
            <c:numRef>
              <c:f>[1]PlotData!$BO$16:$BY$16</c:f>
              <c:numCache>
                <c:formatCode>General</c:formatCode>
                <c:ptCount val="11"/>
                <c:pt idx="0">
                  <c:v>1.8002648043271723</c:v>
                </c:pt>
                <c:pt idx="1">
                  <c:v>1.5943555760002028</c:v>
                </c:pt>
                <c:pt idx="2">
                  <c:v>1.3710949942583595</c:v>
                </c:pt>
                <c:pt idx="3">
                  <c:v>1.1321210700702076</c:v>
                </c:pt>
                <c:pt idx="4">
                  <c:v>0.87907181440431414</c:v>
                </c:pt>
                <c:pt idx="5">
                  <c:v>0.61358523822924638</c:v>
                </c:pt>
                <c:pt idx="6">
                  <c:v>0.33729935251357074</c:v>
                </c:pt>
                <c:pt idx="7">
                  <c:v>5.1852168225854922E-2</c:v>
                </c:pt>
                <c:pt idx="8">
                  <c:v>-0.24111830366533493</c:v>
                </c:pt>
                <c:pt idx="9">
                  <c:v>-0.53997405219143146</c:v>
                </c:pt>
                <c:pt idx="10">
                  <c:v>-0.84307706638386837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F-2924-4240-AB9D-1F986C07C0D6}"/>
            </c:ext>
          </c:extLst>
        </c:ser>
        <c:ser>
          <c:idx val="13"/>
          <c:order val="128"/>
          <c:tx>
            <c:v>Verformt:14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[1]PlotData!$BB$17:$BL$17</c:f>
              <c:numCache>
                <c:formatCode>General</c:formatCode>
                <c:ptCount val="11"/>
                <c:pt idx="0">
                  <c:v>10.320911168133941</c:v>
                </c:pt>
                <c:pt idx="1">
                  <c:v>10.806622285270354</c:v>
                </c:pt>
                <c:pt idx="2">
                  <c:v>11.291273971252796</c:v>
                </c:pt>
                <c:pt idx="3">
                  <c:v>11.774947889504867</c:v>
                </c:pt>
                <c:pt idx="4">
                  <c:v>12.257739523968571</c:v>
                </c:pt>
                <c:pt idx="5">
                  <c:v>12.7397581791043</c:v>
                </c:pt>
                <c:pt idx="6">
                  <c:v>13.221126979890849</c:v>
                </c:pt>
                <c:pt idx="7">
                  <c:v>13.701982871825409</c:v>
                </c:pt>
                <c:pt idx="8">
                  <c:v>14.182476620923564</c:v>
                </c:pt>
                <c:pt idx="9">
                  <c:v>14.662772813719302</c:v>
                </c:pt>
                <c:pt idx="10">
                  <c:v>15.143049857265</c:v>
                </c:pt>
              </c:numCache>
            </c:numRef>
          </c:xVal>
          <c:yVal>
            <c:numRef>
              <c:f>[1]PlotData!$BO$17:$BY$17</c:f>
              <c:numCache>
                <c:formatCode>General</c:formatCode>
                <c:ptCount val="11"/>
                <c:pt idx="0">
                  <c:v>0.66877731845626498</c:v>
                </c:pt>
                <c:pt idx="1">
                  <c:v>0.56443847299293737</c:v>
                </c:pt>
                <c:pt idx="2">
                  <c:v>0.44601983005738044</c:v>
                </c:pt>
                <c:pt idx="3">
                  <c:v>0.3145830141564282</c:v>
                </c:pt>
                <c:pt idx="4">
                  <c:v>0.17136931653607346</c:v>
                </c:pt>
                <c:pt idx="5">
                  <c:v>1.7799695181468067E-2</c:v>
                </c:pt>
                <c:pt idx="6">
                  <c:v>-0.14452522518307709</c:v>
                </c:pt>
                <c:pt idx="7">
                  <c:v>-0.31382515309409176</c:v>
                </c:pt>
                <c:pt idx="8">
                  <c:v>-0.48814013034894715</c:v>
                </c:pt>
                <c:pt idx="9">
                  <c:v>-0.66533053200585512</c:v>
                </c:pt>
                <c:pt idx="10">
                  <c:v>-0.84307706638386826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0-2924-4240-AB9D-1F986C07C0D6}"/>
            </c:ext>
          </c:extLst>
        </c:ser>
        <c:ser>
          <c:idx val="14"/>
          <c:order val="129"/>
          <c:tx>
            <c:v>Verformt:15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[1]PlotData!$BB$18:$BL$18</c:f>
              <c:numCache>
                <c:formatCode>General</c:formatCode>
                <c:ptCount val="11"/>
                <c:pt idx="0">
                  <c:v>-1.1904167417010934</c:v>
                </c:pt>
                <c:pt idx="1">
                  <c:v>-1.0480805307182994</c:v>
                </c:pt>
                <c:pt idx="2">
                  <c:v>-0.90586422206503592</c:v>
                </c:pt>
                <c:pt idx="3">
                  <c:v>-0.76375874097895435</c:v>
                </c:pt>
                <c:pt idx="4">
                  <c:v>-0.62175501269770694</c:v>
                </c:pt>
                <c:pt idx="5">
                  <c:v>-0.47984396245894545</c:v>
                </c:pt>
                <c:pt idx="6">
                  <c:v>-0.33801651550032186</c:v>
                </c:pt>
                <c:pt idx="7">
                  <c:v>-0.19626359705948859</c:v>
                </c:pt>
                <c:pt idx="8">
                  <c:v>-5.4576132374097197E-2</c:v>
                </c:pt>
                <c:pt idx="9">
                  <c:v>8.7054953318199901E-2</c:v>
                </c:pt>
                <c:pt idx="10">
                  <c:v>0.22863873477975116</c:v>
                </c:pt>
              </c:numCache>
            </c:numRef>
          </c:xVal>
          <c:yVal>
            <c:numRef>
              <c:f>[1]PlotData!$BO$18:$BY$18</c:f>
              <c:numCache>
                <c:formatCode>General</c:formatCode>
                <c:ptCount val="11"/>
                <c:pt idx="0">
                  <c:v>6.8352421643280001</c:v>
                </c:pt>
                <c:pt idx="1">
                  <c:v>6.8387916888006135</c:v>
                </c:pt>
                <c:pt idx="2">
                  <c:v>6.8418653093250077</c:v>
                </c:pt>
                <c:pt idx="3">
                  <c:v>6.8444990445110605</c:v>
                </c:pt>
                <c:pt idx="4">
                  <c:v>6.8467289129686471</c:v>
                </c:pt>
                <c:pt idx="5">
                  <c:v>6.8485909333076425</c:v>
                </c:pt>
                <c:pt idx="6">
                  <c:v>6.8501211241379236</c:v>
                </c:pt>
                <c:pt idx="7">
                  <c:v>6.8513555040693657</c:v>
                </c:pt>
                <c:pt idx="8">
                  <c:v>6.8523300917118455</c:v>
                </c:pt>
                <c:pt idx="9">
                  <c:v>6.8530809056752373</c:v>
                </c:pt>
                <c:pt idx="10">
                  <c:v>6.8536439645694189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1-2924-4240-AB9D-1F986C07C0D6}"/>
            </c:ext>
          </c:extLst>
        </c:ser>
        <c:ser>
          <c:idx val="15"/>
          <c:order val="130"/>
          <c:tx>
            <c:v>Verformt:16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[1]PlotData!$BB$19:$BL$19</c:f>
              <c:numCache>
                <c:formatCode>General</c:formatCode>
                <c:ptCount val="11"/>
                <c:pt idx="0">
                  <c:v>0.2286387347797505</c:v>
                </c:pt>
                <c:pt idx="1">
                  <c:v>0.33147076558808108</c:v>
                </c:pt>
                <c:pt idx="2">
                  <c:v>0.43099062778545205</c:v>
                </c:pt>
                <c:pt idx="3">
                  <c:v>0.52725388641776716</c:v>
                </c:pt>
                <c:pt idx="4">
                  <c:v>0.62031610653093128</c:v>
                </c:pt>
                <c:pt idx="5">
                  <c:v>0.7102328531708495</c:v>
                </c:pt>
                <c:pt idx="6">
                  <c:v>0.79705969138342558</c:v>
                </c:pt>
                <c:pt idx="7">
                  <c:v>0.88085218621456507</c:v>
                </c:pt>
                <c:pt idx="8">
                  <c:v>0.96166590271017172</c:v>
                </c:pt>
                <c:pt idx="9">
                  <c:v>1.0395564059161504</c:v>
                </c:pt>
                <c:pt idx="10">
                  <c:v>1.1145792608784053</c:v>
                </c:pt>
              </c:numCache>
            </c:numRef>
          </c:xVal>
          <c:yVal>
            <c:numRef>
              <c:f>[1]PlotData!$BO$19:$BY$19</c:f>
              <c:numCache>
                <c:formatCode>General</c:formatCode>
                <c:ptCount val="11"/>
                <c:pt idx="0">
                  <c:v>6.8536439645694189</c:v>
                </c:pt>
                <c:pt idx="1">
                  <c:v>6.5194845813918398</c:v>
                </c:pt>
                <c:pt idx="2">
                  <c:v>6.185158152770315</c:v>
                </c:pt>
                <c:pt idx="3">
                  <c:v>5.8506674810645229</c:v>
                </c:pt>
                <c:pt idx="4">
                  <c:v>5.5160153686341404</c:v>
                </c:pt>
                <c:pt idx="5">
                  <c:v>5.181204617838846</c:v>
                </c:pt>
                <c:pt idx="6">
                  <c:v>4.8462380310383164</c:v>
                </c:pt>
                <c:pt idx="7">
                  <c:v>4.525374270977407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2-2924-4240-AB9D-1F986C07C0D6}"/>
            </c:ext>
          </c:extLst>
        </c:ser>
        <c:ser>
          <c:idx val="16"/>
          <c:order val="131"/>
          <c:tx>
            <c:v>Verformt:17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[1]PlotData!$BB$20:$BL$20</c:f>
              <c:numCache>
                <c:formatCode>General</c:formatCode>
                <c:ptCount val="11"/>
                <c:pt idx="0">
                  <c:v>5.473718443213083</c:v>
                </c:pt>
                <c:pt idx="1">
                  <c:v>5.8919725372028999</c:v>
                </c:pt>
                <c:pt idx="2">
                  <c:v>6.3111243307743088</c:v>
                </c:pt>
                <c:pt idx="3">
                  <c:v>6.7311822320594406</c:v>
                </c:pt>
                <c:pt idx="4">
                  <c:v>7.1521546491904271</c:v>
                </c:pt>
                <c:pt idx="5">
                  <c:v>7.5740499902993976</c:v>
                </c:pt>
                <c:pt idx="6">
                  <c:v>7.9968766635184831</c:v>
                </c:pt>
                <c:pt idx="7">
                  <c:v>8.4206430769798146</c:v>
                </c:pt>
                <c:pt idx="8">
                  <c:v>8.8453576388155195</c:v>
                </c:pt>
                <c:pt idx="9">
                  <c:v>9.2710287571577314</c:v>
                </c:pt>
                <c:pt idx="10">
                  <c:v>9.6976648401385788</c:v>
                </c:pt>
              </c:numCache>
            </c:numRef>
          </c:xVal>
          <c:yVal>
            <c:numRef>
              <c:f>[1]PlotData!$BO$20:$BY$20</c:f>
              <c:numCache>
                <c:formatCode>General</c:formatCode>
                <c:ptCount val="11"/>
                <c:pt idx="0">
                  <c:v>1.2213699089371435</c:v>
                </c:pt>
                <c:pt idx="1">
                  <c:v>1.3054134682305525</c:v>
                </c:pt>
                <c:pt idx="2">
                  <c:v>1.383786640294572</c:v>
                </c:pt>
                <c:pt idx="3">
                  <c:v>1.4564363145273547</c:v>
                </c:pt>
                <c:pt idx="4">
                  <c:v>1.5233093803270559</c:v>
                </c:pt>
                <c:pt idx="5">
                  <c:v>1.5843527270918294</c:v>
                </c:pt>
                <c:pt idx="6">
                  <c:v>1.6395132442198288</c:v>
                </c:pt>
                <c:pt idx="7">
                  <c:v>1.688737821109209</c:v>
                </c:pt>
                <c:pt idx="8">
                  <c:v>1.7319733471581236</c:v>
                </c:pt>
                <c:pt idx="9">
                  <c:v>1.7691667117647267</c:v>
                </c:pt>
                <c:pt idx="10">
                  <c:v>1.8002648043271723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3-2924-4240-AB9D-1F986C07C0D6}"/>
            </c:ext>
          </c:extLst>
        </c:ser>
        <c:ser>
          <c:idx val="17"/>
          <c:order val="132"/>
          <c:tx>
            <c:v>Verformt:18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[1]PlotData!$BB$21:$BL$21</c:f>
              <c:numCache>
                <c:formatCode>General</c:formatCode>
                <c:ptCount val="11"/>
                <c:pt idx="0">
                  <c:v>9.6976648401385805</c:v>
                </c:pt>
                <c:pt idx="1">
                  <c:v>9.761139310674432</c:v>
                </c:pt>
                <c:pt idx="2">
                  <c:v>9.8244396810551109</c:v>
                </c:pt>
                <c:pt idx="3">
                  <c:v>9.8875354190274454</c:v>
                </c:pt>
                <c:pt idx="4">
                  <c:v>9.9503959923382688</c:v>
                </c:pt>
                <c:pt idx="5">
                  <c:v>10.012990868734409</c:v>
                </c:pt>
                <c:pt idx="6">
                  <c:v>10.075289515962698</c:v>
                </c:pt>
                <c:pt idx="7">
                  <c:v>10.137261401769965</c:v>
                </c:pt>
                <c:pt idx="8">
                  <c:v>10.198875993903041</c:v>
                </c:pt>
                <c:pt idx="9">
                  <c:v>10.260102760108756</c:v>
                </c:pt>
                <c:pt idx="10">
                  <c:v>10.320911168133939</c:v>
                </c:pt>
              </c:numCache>
            </c:numRef>
          </c:xVal>
          <c:yVal>
            <c:numRef>
              <c:f>[1]PlotData!$BO$21:$BY$21</c:f>
              <c:numCache>
                <c:formatCode>General</c:formatCode>
                <c:ptCount val="11"/>
                <c:pt idx="0">
                  <c:v>1.8002648043271723</c:v>
                </c:pt>
                <c:pt idx="1">
                  <c:v>1.6879120978390891</c:v>
                </c:pt>
                <c:pt idx="2">
                  <c:v>1.5754388603851275</c:v>
                </c:pt>
                <c:pt idx="3">
                  <c:v>1.4628239542359081</c:v>
                </c:pt>
                <c:pt idx="4">
                  <c:v>1.3500462416620511</c:v>
                </c:pt>
                <c:pt idx="5">
                  <c:v>1.2370845849341772</c:v>
                </c:pt>
                <c:pt idx="6">
                  <c:v>1.123917846322906</c:v>
                </c:pt>
                <c:pt idx="7">
                  <c:v>1.0105248880988593</c:v>
                </c:pt>
                <c:pt idx="8">
                  <c:v>0.89688457253265608</c:v>
                </c:pt>
                <c:pt idx="9">
                  <c:v>0.78297576189491791</c:v>
                </c:pt>
                <c:pt idx="10">
                  <c:v>0.66877731845626498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4-2924-4240-AB9D-1F986C07C0D6}"/>
            </c:ext>
          </c:extLst>
        </c:ser>
        <c:ser>
          <c:idx val="18"/>
          <c:order val="133"/>
          <c:tx>
            <c:v>Verformt:19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[1]PlotData!$BB$22:$BL$22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[1]PlotData!$BO$22:$BY$22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5-2924-4240-AB9D-1F986C07C0D6}"/>
            </c:ext>
          </c:extLst>
        </c:ser>
        <c:ser>
          <c:idx val="19"/>
          <c:order val="134"/>
          <c:tx>
            <c:v>Verformt:20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[1]PlotData!$BB$23:$BL$23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[1]PlotData!$BO$23:$BY$23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6-2924-4240-AB9D-1F986C07C0D6}"/>
            </c:ext>
          </c:extLst>
        </c:ser>
        <c:ser>
          <c:idx val="81"/>
          <c:order val="135"/>
          <c:tx>
            <c:v>Verformt:21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[1]PlotData!$BB$24:$BL$24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[1]PlotData!$BO$24:$BY$24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7-2924-4240-AB9D-1F986C07C0D6}"/>
            </c:ext>
          </c:extLst>
        </c:ser>
        <c:ser>
          <c:idx val="82"/>
          <c:order val="136"/>
          <c:tx>
            <c:v>Verformt:22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[1]PlotData!$BB$25:$BL$25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[1]PlotData!$BO$25:$BY$25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8-2924-4240-AB9D-1F986C07C0D6}"/>
            </c:ext>
          </c:extLst>
        </c:ser>
        <c:ser>
          <c:idx val="83"/>
          <c:order val="137"/>
          <c:tx>
            <c:v>Verformt:23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[1]PlotData!$BB$26:$BL$26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[1]PlotData!$BO$26:$BY$26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9-2924-4240-AB9D-1F986C07C0D6}"/>
            </c:ext>
          </c:extLst>
        </c:ser>
        <c:ser>
          <c:idx val="84"/>
          <c:order val="138"/>
          <c:tx>
            <c:v>Verformt:24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[1]PlotData!$BB$27:$BL$27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[1]PlotData!$BO$27:$BY$27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A-2924-4240-AB9D-1F986C07C0D6}"/>
            </c:ext>
          </c:extLst>
        </c:ser>
        <c:ser>
          <c:idx val="85"/>
          <c:order val="139"/>
          <c:tx>
            <c:v>Verformt:25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[1]PlotData!$BB$28:$BL$28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[1]PlotData!$BO$28:$BY$28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B-2924-4240-AB9D-1F986C07C0D6}"/>
            </c:ext>
          </c:extLst>
        </c:ser>
        <c:ser>
          <c:idx val="86"/>
          <c:order val="140"/>
          <c:tx>
            <c:v>Verformt:26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[1]PlotData!$BB$29:$BL$29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[1]PlotData!$BO$29:$BY$29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C-2924-4240-AB9D-1F986C07C0D6}"/>
            </c:ext>
          </c:extLst>
        </c:ser>
        <c:ser>
          <c:idx val="87"/>
          <c:order val="141"/>
          <c:tx>
            <c:v>Verformt:27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[1]PlotData!$BB$30:$BL$30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[1]PlotData!$BO$30:$BY$30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D-2924-4240-AB9D-1F986C07C0D6}"/>
            </c:ext>
          </c:extLst>
        </c:ser>
        <c:ser>
          <c:idx val="88"/>
          <c:order val="142"/>
          <c:tx>
            <c:v>Verformt:28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[1]PlotData!$BB$31:$BL$31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[1]PlotData!$BO$31:$BY$31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E-2924-4240-AB9D-1F986C07C0D6}"/>
            </c:ext>
          </c:extLst>
        </c:ser>
        <c:ser>
          <c:idx val="89"/>
          <c:order val="143"/>
          <c:tx>
            <c:v>Verformt:29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[1]PlotData!$BB$32:$BL$32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[1]PlotData!$BO$32:$BY$32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8F-2924-4240-AB9D-1F986C07C0D6}"/>
            </c:ext>
          </c:extLst>
        </c:ser>
        <c:ser>
          <c:idx val="90"/>
          <c:order val="144"/>
          <c:tx>
            <c:v>Verformt:30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[1]PlotData!$BB$33:$BL$33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[1]PlotData!$BO$33:$BY$33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0-2924-4240-AB9D-1F986C07C0D6}"/>
            </c:ext>
          </c:extLst>
        </c:ser>
        <c:ser>
          <c:idx val="91"/>
          <c:order val="145"/>
          <c:tx>
            <c:v>Verformt:31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[1]PlotData!$BB$34:$BL$34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[1]PlotData!$BO$34:$BY$34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1-2924-4240-AB9D-1F986C07C0D6}"/>
            </c:ext>
          </c:extLst>
        </c:ser>
        <c:ser>
          <c:idx val="92"/>
          <c:order val="146"/>
          <c:tx>
            <c:v>Verformt:32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[1]PlotData!$BB$35:$BL$35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[1]PlotData!$BO$35:$BY$35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2-2924-4240-AB9D-1F986C07C0D6}"/>
            </c:ext>
          </c:extLst>
        </c:ser>
        <c:ser>
          <c:idx val="93"/>
          <c:order val="147"/>
          <c:tx>
            <c:v>Verformt:33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[1]PlotData!$BB$36:$BL$36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[1]PlotData!$BO$36:$BY$36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3-2924-4240-AB9D-1F986C07C0D6}"/>
            </c:ext>
          </c:extLst>
        </c:ser>
        <c:ser>
          <c:idx val="94"/>
          <c:order val="148"/>
          <c:tx>
            <c:v>Verformt:34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[1]PlotData!$BB$37:$BL$37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[1]PlotData!$BO$37:$BY$37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4-2924-4240-AB9D-1F986C07C0D6}"/>
            </c:ext>
          </c:extLst>
        </c:ser>
        <c:ser>
          <c:idx val="95"/>
          <c:order val="149"/>
          <c:tx>
            <c:v>Verformt:35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[1]PlotData!$BB$38:$BL$38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[1]PlotData!$BO$38:$BY$38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5-2924-4240-AB9D-1F986C07C0D6}"/>
            </c:ext>
          </c:extLst>
        </c:ser>
        <c:ser>
          <c:idx val="96"/>
          <c:order val="150"/>
          <c:tx>
            <c:v>Verformt:36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[1]PlotData!$BB$39:$BL$39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[1]PlotData!$BO$39:$BY$39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6-2924-4240-AB9D-1F986C07C0D6}"/>
            </c:ext>
          </c:extLst>
        </c:ser>
        <c:ser>
          <c:idx val="97"/>
          <c:order val="151"/>
          <c:tx>
            <c:v>Verformt:37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[1]PlotData!$BB$40:$BL$40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[1]PlotData!$BO$40:$BY$40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7-2924-4240-AB9D-1F986C07C0D6}"/>
            </c:ext>
          </c:extLst>
        </c:ser>
        <c:ser>
          <c:idx val="98"/>
          <c:order val="152"/>
          <c:tx>
            <c:v>Verformt:38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[1]PlotData!$BB$41:$BL$41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[1]PlotData!$BO$41:$BY$41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8-2924-4240-AB9D-1F986C07C0D6}"/>
            </c:ext>
          </c:extLst>
        </c:ser>
        <c:ser>
          <c:idx val="99"/>
          <c:order val="153"/>
          <c:tx>
            <c:v>Verformt:39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[1]PlotData!$BB$42:$BL$42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[1]PlotData!$BO$42:$BY$42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9-2924-4240-AB9D-1F986C07C0D6}"/>
            </c:ext>
          </c:extLst>
        </c:ser>
        <c:ser>
          <c:idx val="100"/>
          <c:order val="154"/>
          <c:tx>
            <c:v>Verformt:40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[1]PlotData!$BB$43:$BL$43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xVal>
          <c:yVal>
            <c:numRef>
              <c:f>[1]PlotData!$BO$43:$BY$43</c:f>
              <c:numCache>
                <c:formatCode>General</c:formatCode>
                <c:ptCount val="11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A-2924-4240-AB9D-1F986C07C0D6}"/>
            </c:ext>
          </c:extLst>
        </c:ser>
        <c:ser>
          <c:idx val="101"/>
          <c:order val="155"/>
          <c:tx>
            <c:v>Rotzeigeru1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[1]Symbole!$Q$75:$R$75</c:f>
              <c:numCache>
                <c:formatCode>General</c:formatCode>
                <c:ptCount val="2"/>
                <c:pt idx="0">
                  <c:v>-4</c:v>
                </c:pt>
                <c:pt idx="1">
                  <c:v>-4</c:v>
                </c:pt>
              </c:numCache>
            </c:numRef>
          </c:xVal>
          <c:yVal>
            <c:numRef>
              <c:f>[1]Symbole!$U$75:$V$75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B-2924-4240-AB9D-1F986C07C0D6}"/>
            </c:ext>
          </c:extLst>
        </c:ser>
        <c:ser>
          <c:idx val="102"/>
          <c:order val="156"/>
          <c:tx>
            <c:v>Rotzeigeru2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[1]Symbole!$Q$76:$R$76</c:f>
              <c:numCache>
                <c:formatCode>General</c:formatCode>
                <c:ptCount val="2"/>
                <c:pt idx="0">
                  <c:v>2.4298148077579897</c:v>
                </c:pt>
                <c:pt idx="1">
                  <c:v>2.4298148077579897</c:v>
                </c:pt>
              </c:numCache>
            </c:numRef>
          </c:xVal>
          <c:yVal>
            <c:numRef>
              <c:f>[1]Symbole!$U$76:$V$76</c:f>
              <c:numCache>
                <c:formatCode>General</c:formatCode>
                <c:ptCount val="2"/>
                <c:pt idx="0">
                  <c:v>1.1588914790180553</c:v>
                </c:pt>
                <c:pt idx="1">
                  <c:v>1.1588914790180553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C-2924-4240-AB9D-1F986C07C0D6}"/>
            </c:ext>
          </c:extLst>
        </c:ser>
        <c:ser>
          <c:idx val="103"/>
          <c:order val="157"/>
          <c:tx>
            <c:v>Rotzeigeru3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[1]Symbole!$Q$77:$R$77</c:f>
              <c:numCache>
                <c:formatCode>General</c:formatCode>
                <c:ptCount val="2"/>
                <c:pt idx="0">
                  <c:v>15.143049857264996</c:v>
                </c:pt>
                <c:pt idx="1">
                  <c:v>15.143049857264996</c:v>
                </c:pt>
              </c:numCache>
            </c:numRef>
          </c:xVal>
          <c:yVal>
            <c:numRef>
              <c:f>[1]Symbole!$U$77:$V$77</c:f>
              <c:numCache>
                <c:formatCode>General</c:formatCode>
                <c:ptCount val="2"/>
                <c:pt idx="0">
                  <c:v>-0.8430770663838687</c:v>
                </c:pt>
                <c:pt idx="1">
                  <c:v>-0.8430770663838687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D-2924-4240-AB9D-1F986C07C0D6}"/>
            </c:ext>
          </c:extLst>
        </c:ser>
        <c:ser>
          <c:idx val="104"/>
          <c:order val="158"/>
          <c:tx>
            <c:v>Rotzeigeru4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[1]Symbole!$Q$78:$R$78</c:f>
              <c:numCache>
                <c:formatCode>General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xVal>
          <c:yVal>
            <c:numRef>
              <c:f>[1]Symbole!$U$78:$V$78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E-2924-4240-AB9D-1F986C07C0D6}"/>
            </c:ext>
          </c:extLst>
        </c:ser>
        <c:ser>
          <c:idx val="105"/>
          <c:order val="159"/>
          <c:tx>
            <c:v>Rotzeigeru5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[1]Symbole!$Q$79:$R$79</c:f>
              <c:numCache>
                <c:formatCode>General</c:formatCode>
                <c:ptCount val="2"/>
                <c:pt idx="0">
                  <c:v>3.8632776320719655</c:v>
                </c:pt>
                <c:pt idx="1">
                  <c:v>3.8632776320719655</c:v>
                </c:pt>
              </c:numCache>
            </c:numRef>
          </c:xVal>
          <c:yVal>
            <c:numRef>
              <c:f>[1]Symbole!$U$79:$V$79</c:f>
              <c:numCache>
                <c:formatCode>General</c:formatCode>
                <c:ptCount val="2"/>
                <c:pt idx="0">
                  <c:v>3.2184147379488834</c:v>
                </c:pt>
                <c:pt idx="1">
                  <c:v>3.2184147379488834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F-2924-4240-AB9D-1F986C07C0D6}"/>
            </c:ext>
          </c:extLst>
        </c:ser>
        <c:ser>
          <c:idx val="106"/>
          <c:order val="160"/>
          <c:tx>
            <c:v>Rotzeigeru6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[1]Symbole!$Q$80:$R$80</c:f>
              <c:numCache>
                <c:formatCode>General</c:formatCode>
                <c:ptCount val="2"/>
                <c:pt idx="0">
                  <c:v>1.1145792060840938</c:v>
                </c:pt>
                <c:pt idx="1">
                  <c:v>1.1145792060840938</c:v>
                </c:pt>
              </c:numCache>
            </c:numRef>
          </c:xVal>
          <c:yVal>
            <c:numRef>
              <c:f>[1]Symbole!$U$80:$V$80</c:f>
              <c:numCache>
                <c:formatCode>General</c:formatCode>
                <c:ptCount val="2"/>
                <c:pt idx="0">
                  <c:v>3.5048694119167387</c:v>
                </c:pt>
                <c:pt idx="1">
                  <c:v>3.5048694119167387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0-2924-4240-AB9D-1F986C07C0D6}"/>
            </c:ext>
          </c:extLst>
        </c:ser>
        <c:ser>
          <c:idx val="107"/>
          <c:order val="161"/>
          <c:tx>
            <c:v>Rotzeigeru7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[1]Symbole!$Q$81:$R$81</c:f>
              <c:numCache>
                <c:formatCode>General</c:formatCode>
                <c:ptCount val="2"/>
                <c:pt idx="0">
                  <c:v>5.4737185385805152</c:v>
                </c:pt>
                <c:pt idx="1">
                  <c:v>5.4737185385805152</c:v>
                </c:pt>
              </c:numCache>
            </c:numRef>
          </c:xVal>
          <c:yVal>
            <c:numRef>
              <c:f>[1]Symbole!$U$81:$V$81</c:f>
              <c:numCache>
                <c:formatCode>General</c:formatCode>
                <c:ptCount val="2"/>
                <c:pt idx="0">
                  <c:v>1.2213699119173755</c:v>
                </c:pt>
                <c:pt idx="1">
                  <c:v>1.2213699119173755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1-2924-4240-AB9D-1F986C07C0D6}"/>
            </c:ext>
          </c:extLst>
        </c:ser>
        <c:ser>
          <c:idx val="108"/>
          <c:order val="162"/>
          <c:tx>
            <c:v>Rotzeigeru8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[1]Symbole!$Q$82:$R$82</c:f>
              <c:numCache>
                <c:formatCode>General</c:formatCode>
                <c:ptCount val="2"/>
                <c:pt idx="0">
                  <c:v>-1.1904166730518013</c:v>
                </c:pt>
                <c:pt idx="1">
                  <c:v>-1.1904166730518013</c:v>
                </c:pt>
              </c:numCache>
            </c:numRef>
          </c:xVal>
          <c:yVal>
            <c:numRef>
              <c:f>[1]Symbole!$U$82:$V$82</c:f>
              <c:numCache>
                <c:formatCode>General</c:formatCode>
                <c:ptCount val="2"/>
                <c:pt idx="0">
                  <c:v>6.8352422808441133</c:v>
                </c:pt>
                <c:pt idx="1">
                  <c:v>6.8352422808441133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2-2924-4240-AB9D-1F986C07C0D6}"/>
            </c:ext>
          </c:extLst>
        </c:ser>
        <c:ser>
          <c:idx val="109"/>
          <c:order val="163"/>
          <c:tx>
            <c:v>Rotzeigeru9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[1]Symbole!$Q$83:$R$83</c:f>
              <c:numCache>
                <c:formatCode>General</c:formatCode>
                <c:ptCount val="2"/>
                <c:pt idx="0">
                  <c:v>0.22863875013772139</c:v>
                </c:pt>
                <c:pt idx="1">
                  <c:v>0.22863875013772139</c:v>
                </c:pt>
              </c:numCache>
            </c:numRef>
          </c:xVal>
          <c:yVal>
            <c:numRef>
              <c:f>[1]Symbole!$U$83:$V$83</c:f>
              <c:numCache>
                <c:formatCode>General</c:formatCode>
                <c:ptCount val="2"/>
                <c:pt idx="0">
                  <c:v>6.8536440976260593</c:v>
                </c:pt>
                <c:pt idx="1">
                  <c:v>6.8536440976260593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3-2924-4240-AB9D-1F986C07C0D6}"/>
            </c:ext>
          </c:extLst>
        </c:ser>
        <c:ser>
          <c:idx val="110"/>
          <c:order val="164"/>
          <c:tx>
            <c:v>Rotzeigeru10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[1]Symbole!$Q$84:$R$84</c:f>
              <c:numCache>
                <c:formatCode>General</c:formatCode>
                <c:ptCount val="2"/>
                <c:pt idx="0">
                  <c:v>9.6976647362872619</c:v>
                </c:pt>
                <c:pt idx="1">
                  <c:v>9.6976647362872619</c:v>
                </c:pt>
              </c:numCache>
            </c:numRef>
          </c:xVal>
          <c:yVal>
            <c:numRef>
              <c:f>[1]Symbole!$U$84:$V$84</c:f>
              <c:numCache>
                <c:formatCode>General</c:formatCode>
                <c:ptCount val="2"/>
                <c:pt idx="0">
                  <c:v>1.8002648181745233</c:v>
                </c:pt>
                <c:pt idx="1">
                  <c:v>1.8002648181745233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4-2924-4240-AB9D-1F986C07C0D6}"/>
            </c:ext>
          </c:extLst>
        </c:ser>
        <c:ser>
          <c:idx val="111"/>
          <c:order val="165"/>
          <c:tx>
            <c:v>Rotzeigeru11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[1]Symbole!$Q$85:$R$85</c:f>
              <c:numCache>
                <c:formatCode>General</c:formatCode>
                <c:ptCount val="2"/>
                <c:pt idx="0">
                  <c:v>10.32091097739908</c:v>
                </c:pt>
                <c:pt idx="1">
                  <c:v>10.32091097739908</c:v>
                </c:pt>
              </c:numCache>
            </c:numRef>
          </c:xVal>
          <c:yVal>
            <c:numRef>
              <c:f>[1]Symbole!$U$85:$V$85</c:f>
              <c:numCache>
                <c:formatCode>General</c:formatCode>
                <c:ptCount val="2"/>
                <c:pt idx="0">
                  <c:v>0.66877734229812313</c:v>
                </c:pt>
                <c:pt idx="1">
                  <c:v>0.66877734229812313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5-2924-4240-AB9D-1F986C07C0D6}"/>
            </c:ext>
          </c:extLst>
        </c:ser>
        <c:ser>
          <c:idx val="113"/>
          <c:order val="166"/>
          <c:tx>
            <c:v>Rotzeigeru12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[1]Symbole!$Q$86:$R$86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[1]Symbole!$U$86:$V$86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6-2924-4240-AB9D-1F986C07C0D6}"/>
            </c:ext>
          </c:extLst>
        </c:ser>
        <c:ser>
          <c:idx val="112"/>
          <c:order val="167"/>
          <c:tx>
            <c:v>Rotzeigeru13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[1]Symbole!$Q$87:$R$87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[1]Symbole!$U$87:$V$87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7-2924-4240-AB9D-1F986C07C0D6}"/>
            </c:ext>
          </c:extLst>
        </c:ser>
        <c:ser>
          <c:idx val="114"/>
          <c:order val="168"/>
          <c:tx>
            <c:v>Rotzeigeru14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[1]Symbole!$Q$88:$R$88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[1]Symbole!$U$88:$V$88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8-2924-4240-AB9D-1F986C07C0D6}"/>
            </c:ext>
          </c:extLst>
        </c:ser>
        <c:ser>
          <c:idx val="115"/>
          <c:order val="169"/>
          <c:tx>
            <c:v>Rotzeigeru15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[1]Symbole!$Q$89:$R$89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[1]Symbole!$U$89:$V$89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9-2924-4240-AB9D-1F986C07C0D6}"/>
            </c:ext>
          </c:extLst>
        </c:ser>
        <c:ser>
          <c:idx val="116"/>
          <c:order val="170"/>
          <c:tx>
            <c:v>Rotzeigeru16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[1]Symbole!$Q$90:$R$90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[1]Symbole!$U$90:$V$90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A-2924-4240-AB9D-1F986C07C0D6}"/>
            </c:ext>
          </c:extLst>
        </c:ser>
        <c:ser>
          <c:idx val="117"/>
          <c:order val="171"/>
          <c:tx>
            <c:v>Rotzeigeru17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[1]Symbole!$Q$91:$R$91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[1]Symbole!$U$91:$V$91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B-2924-4240-AB9D-1F986C07C0D6}"/>
            </c:ext>
          </c:extLst>
        </c:ser>
        <c:ser>
          <c:idx val="118"/>
          <c:order val="172"/>
          <c:tx>
            <c:v>Rotzeigeru18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[1]Symbole!$Q$92:$R$92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[1]Symbole!$U$92:$V$92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C-2924-4240-AB9D-1F986C07C0D6}"/>
            </c:ext>
          </c:extLst>
        </c:ser>
        <c:ser>
          <c:idx val="119"/>
          <c:order val="173"/>
          <c:tx>
            <c:v>Rotzeigeru19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[1]Symbole!$Q$93:$R$93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[1]Symbole!$U$93:$V$93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D-2924-4240-AB9D-1F986C07C0D6}"/>
            </c:ext>
          </c:extLst>
        </c:ser>
        <c:ser>
          <c:idx val="120"/>
          <c:order val="174"/>
          <c:tx>
            <c:v>Rotzeigeru20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[1]Symbole!$Q$94:$R$94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[1]Symbole!$U$94:$V$94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E-2924-4240-AB9D-1F986C07C0D6}"/>
            </c:ext>
          </c:extLst>
        </c:ser>
        <c:ser>
          <c:idx val="121"/>
          <c:order val="175"/>
          <c:tx>
            <c:v>Rotzeigerw1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[1]Symbole!$S$75:$T$75</c:f>
              <c:numCache>
                <c:formatCode>General</c:formatCode>
                <c:ptCount val="2"/>
                <c:pt idx="0">
                  <c:v>-4</c:v>
                </c:pt>
                <c:pt idx="1">
                  <c:v>-4</c:v>
                </c:pt>
              </c:numCache>
            </c:numRef>
          </c:xVal>
          <c:yVal>
            <c:numRef>
              <c:f>[1]Symbole!$W$75:$X$75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AF-2924-4240-AB9D-1F986C07C0D6}"/>
            </c:ext>
          </c:extLst>
        </c:ser>
        <c:ser>
          <c:idx val="122"/>
          <c:order val="176"/>
          <c:tx>
            <c:v>Rotzeigerw2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[1]Symbole!$S$76:$T$76</c:f>
              <c:numCache>
                <c:formatCode>General</c:formatCode>
                <c:ptCount val="2"/>
                <c:pt idx="0">
                  <c:v>2.4298148077579897</c:v>
                </c:pt>
                <c:pt idx="1">
                  <c:v>2.4298148077579897</c:v>
                </c:pt>
              </c:numCache>
            </c:numRef>
          </c:xVal>
          <c:yVal>
            <c:numRef>
              <c:f>[1]Symbole!$W$76:$X$76</c:f>
              <c:numCache>
                <c:formatCode>General</c:formatCode>
                <c:ptCount val="2"/>
                <c:pt idx="0">
                  <c:v>1.1588914790180553</c:v>
                </c:pt>
                <c:pt idx="1">
                  <c:v>1.1588914790180553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0-2924-4240-AB9D-1F986C07C0D6}"/>
            </c:ext>
          </c:extLst>
        </c:ser>
        <c:ser>
          <c:idx val="123"/>
          <c:order val="177"/>
          <c:tx>
            <c:v>Rotzeigerw3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[1]Symbole!$S$77:$T$77</c:f>
              <c:numCache>
                <c:formatCode>General</c:formatCode>
                <c:ptCount val="2"/>
                <c:pt idx="0">
                  <c:v>15.143049857264996</c:v>
                </c:pt>
                <c:pt idx="1">
                  <c:v>15.143049857264996</c:v>
                </c:pt>
              </c:numCache>
            </c:numRef>
          </c:xVal>
          <c:yVal>
            <c:numRef>
              <c:f>[1]Symbole!$W$77:$X$77</c:f>
              <c:numCache>
                <c:formatCode>General</c:formatCode>
                <c:ptCount val="2"/>
                <c:pt idx="0">
                  <c:v>-0.8430770663838687</c:v>
                </c:pt>
                <c:pt idx="1">
                  <c:v>-0.8430770663838687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1-2924-4240-AB9D-1F986C07C0D6}"/>
            </c:ext>
          </c:extLst>
        </c:ser>
        <c:ser>
          <c:idx val="124"/>
          <c:order val="178"/>
          <c:tx>
            <c:v>Rotzeigerw4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[1]Symbole!$S$78:$T$78</c:f>
              <c:numCache>
                <c:formatCode>General</c:formatCode>
                <c:ptCount val="2"/>
                <c:pt idx="0">
                  <c:v>13</c:v>
                </c:pt>
                <c:pt idx="1">
                  <c:v>13</c:v>
                </c:pt>
              </c:numCache>
            </c:numRef>
          </c:xVal>
          <c:yVal>
            <c:numRef>
              <c:f>[1]Symbole!$W$78:$X$78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2-2924-4240-AB9D-1F986C07C0D6}"/>
            </c:ext>
          </c:extLst>
        </c:ser>
        <c:ser>
          <c:idx val="125"/>
          <c:order val="179"/>
          <c:tx>
            <c:v>Rotzeigerw5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[1]Symbole!$S$79:$T$79</c:f>
              <c:numCache>
                <c:formatCode>General</c:formatCode>
                <c:ptCount val="2"/>
                <c:pt idx="0">
                  <c:v>3.8632776320719655</c:v>
                </c:pt>
                <c:pt idx="1">
                  <c:v>3.8632776320719655</c:v>
                </c:pt>
              </c:numCache>
            </c:numRef>
          </c:xVal>
          <c:yVal>
            <c:numRef>
              <c:f>[1]Symbole!$W$79:$X$79</c:f>
              <c:numCache>
                <c:formatCode>General</c:formatCode>
                <c:ptCount val="2"/>
                <c:pt idx="0">
                  <c:v>3.2184147379488834</c:v>
                </c:pt>
                <c:pt idx="1">
                  <c:v>3.2184147379488834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3-2924-4240-AB9D-1F986C07C0D6}"/>
            </c:ext>
          </c:extLst>
        </c:ser>
        <c:ser>
          <c:idx val="126"/>
          <c:order val="180"/>
          <c:tx>
            <c:v>Rotzeigerw6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[1]Symbole!$S$80:$T$80</c:f>
              <c:numCache>
                <c:formatCode>General</c:formatCode>
                <c:ptCount val="2"/>
                <c:pt idx="0">
                  <c:v>1.1145792060840938</c:v>
                </c:pt>
                <c:pt idx="1">
                  <c:v>1.1145792060840938</c:v>
                </c:pt>
              </c:numCache>
            </c:numRef>
          </c:xVal>
          <c:yVal>
            <c:numRef>
              <c:f>[1]Symbole!$W$80:$X$80</c:f>
              <c:numCache>
                <c:formatCode>General</c:formatCode>
                <c:ptCount val="2"/>
                <c:pt idx="0">
                  <c:v>3.5048694119167387</c:v>
                </c:pt>
                <c:pt idx="1">
                  <c:v>3.5048694119167387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4-2924-4240-AB9D-1F986C07C0D6}"/>
            </c:ext>
          </c:extLst>
        </c:ser>
        <c:ser>
          <c:idx val="127"/>
          <c:order val="181"/>
          <c:tx>
            <c:v>Rotzeigerw7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[1]Symbole!$S$81:$T$81</c:f>
              <c:numCache>
                <c:formatCode>General</c:formatCode>
                <c:ptCount val="2"/>
                <c:pt idx="0">
                  <c:v>5.4737185385805152</c:v>
                </c:pt>
                <c:pt idx="1">
                  <c:v>5.4737185385805152</c:v>
                </c:pt>
              </c:numCache>
            </c:numRef>
          </c:xVal>
          <c:yVal>
            <c:numRef>
              <c:f>[1]Symbole!$W$81:$X$81</c:f>
              <c:numCache>
                <c:formatCode>General</c:formatCode>
                <c:ptCount val="2"/>
                <c:pt idx="0">
                  <c:v>1.2213699119173755</c:v>
                </c:pt>
                <c:pt idx="1">
                  <c:v>1.2213699119173755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5-2924-4240-AB9D-1F986C07C0D6}"/>
            </c:ext>
          </c:extLst>
        </c:ser>
        <c:ser>
          <c:idx val="128"/>
          <c:order val="182"/>
          <c:tx>
            <c:v>Rotzeigerw8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[1]Symbole!$S$82:$T$82</c:f>
              <c:numCache>
                <c:formatCode>General</c:formatCode>
                <c:ptCount val="2"/>
                <c:pt idx="0">
                  <c:v>-1.1904166730518013</c:v>
                </c:pt>
                <c:pt idx="1">
                  <c:v>-1.1904166730518013</c:v>
                </c:pt>
              </c:numCache>
            </c:numRef>
          </c:xVal>
          <c:yVal>
            <c:numRef>
              <c:f>[1]Symbole!$W$82:$X$82</c:f>
              <c:numCache>
                <c:formatCode>General</c:formatCode>
                <c:ptCount val="2"/>
                <c:pt idx="0">
                  <c:v>6.8352422808441133</c:v>
                </c:pt>
                <c:pt idx="1">
                  <c:v>6.8352422808441133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6-2924-4240-AB9D-1F986C07C0D6}"/>
            </c:ext>
          </c:extLst>
        </c:ser>
        <c:ser>
          <c:idx val="129"/>
          <c:order val="183"/>
          <c:tx>
            <c:v>Rotzeigerw9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[1]Symbole!$S$83:$T$83</c:f>
              <c:numCache>
                <c:formatCode>General</c:formatCode>
                <c:ptCount val="2"/>
                <c:pt idx="0">
                  <c:v>0.22863875013772139</c:v>
                </c:pt>
                <c:pt idx="1">
                  <c:v>0.22863875013772139</c:v>
                </c:pt>
              </c:numCache>
            </c:numRef>
          </c:xVal>
          <c:yVal>
            <c:numRef>
              <c:f>[1]Symbole!$W$83:$X$83</c:f>
              <c:numCache>
                <c:formatCode>General</c:formatCode>
                <c:ptCount val="2"/>
                <c:pt idx="0">
                  <c:v>6.8536440976260593</c:v>
                </c:pt>
                <c:pt idx="1">
                  <c:v>6.8536440976260593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7-2924-4240-AB9D-1F986C07C0D6}"/>
            </c:ext>
          </c:extLst>
        </c:ser>
        <c:ser>
          <c:idx val="130"/>
          <c:order val="184"/>
          <c:tx>
            <c:v>Rotzeigerw10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[1]Symbole!$S$84:$T$84</c:f>
              <c:numCache>
                <c:formatCode>General</c:formatCode>
                <c:ptCount val="2"/>
                <c:pt idx="0">
                  <c:v>9.6976647362872619</c:v>
                </c:pt>
                <c:pt idx="1">
                  <c:v>9.6976647362872619</c:v>
                </c:pt>
              </c:numCache>
            </c:numRef>
          </c:xVal>
          <c:yVal>
            <c:numRef>
              <c:f>[1]Symbole!$W$84:$X$84</c:f>
              <c:numCache>
                <c:formatCode>General</c:formatCode>
                <c:ptCount val="2"/>
                <c:pt idx="0">
                  <c:v>1.8002648181745233</c:v>
                </c:pt>
                <c:pt idx="1">
                  <c:v>1.8002648181745233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8-2924-4240-AB9D-1F986C07C0D6}"/>
            </c:ext>
          </c:extLst>
        </c:ser>
        <c:ser>
          <c:idx val="131"/>
          <c:order val="185"/>
          <c:tx>
            <c:v>Rotzeigerw11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[1]Symbole!$S$85:$T$85</c:f>
              <c:numCache>
                <c:formatCode>General</c:formatCode>
                <c:ptCount val="2"/>
                <c:pt idx="0">
                  <c:v>10.32091097739908</c:v>
                </c:pt>
                <c:pt idx="1">
                  <c:v>10.32091097739908</c:v>
                </c:pt>
              </c:numCache>
            </c:numRef>
          </c:xVal>
          <c:yVal>
            <c:numRef>
              <c:f>[1]Symbole!$W$85:$X$85</c:f>
              <c:numCache>
                <c:formatCode>General</c:formatCode>
                <c:ptCount val="2"/>
                <c:pt idx="0">
                  <c:v>0.66877734229812313</c:v>
                </c:pt>
                <c:pt idx="1">
                  <c:v>0.66877734229812313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9-2924-4240-AB9D-1F986C07C0D6}"/>
            </c:ext>
          </c:extLst>
        </c:ser>
        <c:ser>
          <c:idx val="132"/>
          <c:order val="186"/>
          <c:tx>
            <c:v>Rotzeigerw12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[1]Symbole!$S$86:$T$86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[1]Symbole!$W$86:$X$86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A-2924-4240-AB9D-1F986C07C0D6}"/>
            </c:ext>
          </c:extLst>
        </c:ser>
        <c:ser>
          <c:idx val="133"/>
          <c:order val="187"/>
          <c:tx>
            <c:v>Rotzeigerw13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[1]Symbole!$S$87:$T$87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[1]Symbole!$W$87:$X$87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B-2924-4240-AB9D-1F986C07C0D6}"/>
            </c:ext>
          </c:extLst>
        </c:ser>
        <c:ser>
          <c:idx val="134"/>
          <c:order val="188"/>
          <c:tx>
            <c:v>Rotzeigerw14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[1]Symbole!$S$88:$T$88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[1]Symbole!$W$88:$X$88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C-2924-4240-AB9D-1F986C07C0D6}"/>
            </c:ext>
          </c:extLst>
        </c:ser>
        <c:ser>
          <c:idx val="135"/>
          <c:order val="189"/>
          <c:tx>
            <c:v>Rotzeigerw15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[1]Symbole!$S$89:$T$89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[1]Symbole!$W$89:$X$89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D-2924-4240-AB9D-1F986C07C0D6}"/>
            </c:ext>
          </c:extLst>
        </c:ser>
        <c:ser>
          <c:idx val="136"/>
          <c:order val="190"/>
          <c:tx>
            <c:v>Rotzeigerw16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[1]Symbole!$S$90:$T$90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[1]Symbole!$W$90:$X$90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E-2924-4240-AB9D-1F986C07C0D6}"/>
            </c:ext>
          </c:extLst>
        </c:ser>
        <c:ser>
          <c:idx val="137"/>
          <c:order val="191"/>
          <c:tx>
            <c:v>Rotzeigerw17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[1]Symbole!$S$91:$T$91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[1]Symbole!$W$91:$X$91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BF-2924-4240-AB9D-1F986C07C0D6}"/>
            </c:ext>
          </c:extLst>
        </c:ser>
        <c:ser>
          <c:idx val="138"/>
          <c:order val="192"/>
          <c:tx>
            <c:v>Rotzeigerw18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[1]Symbole!$S$92:$T$92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[1]Symbole!$W$92:$X$92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0-2924-4240-AB9D-1F986C07C0D6}"/>
            </c:ext>
          </c:extLst>
        </c:ser>
        <c:ser>
          <c:idx val="139"/>
          <c:order val="193"/>
          <c:tx>
            <c:v>Rotzeigerw19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[1]Symbole!$S$93:$T$93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[1]Symbole!$W$93:$X$93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1-2924-4240-AB9D-1F986C07C0D6}"/>
            </c:ext>
          </c:extLst>
        </c:ser>
        <c:ser>
          <c:idx val="140"/>
          <c:order val="194"/>
          <c:tx>
            <c:v>Rotzeigerw20</c:v>
          </c:tx>
          <c:spPr>
            <a:ln>
              <a:solidFill>
                <a:srgbClr val="8064A2">
                  <a:lumMod val="60000"/>
                  <a:lumOff val="40000"/>
                </a:srgbClr>
              </a:solidFill>
              <a:tailEnd type="triangle"/>
            </a:ln>
          </c:spPr>
          <c:marker>
            <c:symbol val="none"/>
          </c:marker>
          <c:xVal>
            <c:numRef>
              <c:f>[1]Symbole!$S$94:$T$94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xVal>
          <c:yVal>
            <c:numRef>
              <c:f>[1]Symbole!$W$94:$X$94</c:f>
              <c:numCache>
                <c:formatCode>General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2-2924-4240-AB9D-1F986C07C0D6}"/>
            </c:ext>
          </c:extLst>
        </c:ser>
        <c:ser>
          <c:idx val="141"/>
          <c:order val="195"/>
          <c:tx>
            <c:v>hor. Feder 1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[1]Symbole!$AF$123:$AR$123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[1]Symbole!$AS$123:$BE$123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3-2924-4240-AB9D-1F986C07C0D6}"/>
            </c:ext>
          </c:extLst>
        </c:ser>
        <c:ser>
          <c:idx val="142"/>
          <c:order val="196"/>
          <c:tx>
            <c:v>hor. Feder 2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[1]Symbole!$AF$124:$AR$124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[1]Symbole!$AS$124:$BE$124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4-2924-4240-AB9D-1F986C07C0D6}"/>
            </c:ext>
          </c:extLst>
        </c:ser>
        <c:ser>
          <c:idx val="143"/>
          <c:order val="197"/>
          <c:tx>
            <c:v>hor. Feder 3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[1]Symbole!$AF$125:$AR$125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[1]Symbole!$AS$125:$BE$125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5-2924-4240-AB9D-1F986C07C0D6}"/>
            </c:ext>
          </c:extLst>
        </c:ser>
        <c:ser>
          <c:idx val="144"/>
          <c:order val="198"/>
          <c:tx>
            <c:v>hor. Feder 4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[1]Symbole!$AF$126:$AR$126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[1]Symbole!$AS$126:$BE$126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6-2924-4240-AB9D-1F986C07C0D6}"/>
            </c:ext>
          </c:extLst>
        </c:ser>
        <c:ser>
          <c:idx val="145"/>
          <c:order val="199"/>
          <c:tx>
            <c:v>hor. Feder 5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[1]Symbole!$AF$127:$AR$127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[1]Symbole!$AS$127:$BE$127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7-2924-4240-AB9D-1F986C07C0D6}"/>
            </c:ext>
          </c:extLst>
        </c:ser>
        <c:ser>
          <c:idx val="146"/>
          <c:order val="200"/>
          <c:tx>
            <c:v>hor. Feder 6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[1]Symbole!$AF$128:$AR$128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[1]Symbole!$AS$128:$BE$128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8-2924-4240-AB9D-1F986C07C0D6}"/>
            </c:ext>
          </c:extLst>
        </c:ser>
        <c:ser>
          <c:idx val="147"/>
          <c:order val="201"/>
          <c:tx>
            <c:v>hor. Feder 7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[1]Symbole!$AF$129:$AR$129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[1]Symbole!$AS$129:$BE$129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9-2924-4240-AB9D-1F986C07C0D6}"/>
            </c:ext>
          </c:extLst>
        </c:ser>
        <c:ser>
          <c:idx val="148"/>
          <c:order val="202"/>
          <c:tx>
            <c:v>hor. Feder 8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[1]Symbole!$AF$130:$AR$130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[1]Symbole!$AS$130:$BE$130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A-2924-4240-AB9D-1F986C07C0D6}"/>
            </c:ext>
          </c:extLst>
        </c:ser>
        <c:ser>
          <c:idx val="149"/>
          <c:order val="203"/>
          <c:tx>
            <c:v>hor. Feder 9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[1]Symbole!$AF$131:$AR$131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[1]Symbole!$AS$131:$BE$131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B-2924-4240-AB9D-1F986C07C0D6}"/>
            </c:ext>
          </c:extLst>
        </c:ser>
        <c:ser>
          <c:idx val="150"/>
          <c:order val="204"/>
          <c:tx>
            <c:v>hor. Feder 10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[1]Symbole!$AF$132:$AR$132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[1]Symbole!$AS$132:$BE$132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C-2924-4240-AB9D-1F986C07C0D6}"/>
            </c:ext>
          </c:extLst>
        </c:ser>
        <c:ser>
          <c:idx val="151"/>
          <c:order val="205"/>
          <c:tx>
            <c:v>hor. Feder 11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[1]Symbole!$AF$133:$AR$133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[1]Symbole!$AS$133:$BE$133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D-2924-4240-AB9D-1F986C07C0D6}"/>
            </c:ext>
          </c:extLst>
        </c:ser>
        <c:ser>
          <c:idx val="152"/>
          <c:order val="206"/>
          <c:tx>
            <c:v>hor. Feder 12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[1]Symbole!$AF$134:$AR$134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[1]Symbole!$AS$134:$BE$134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E-2924-4240-AB9D-1F986C07C0D6}"/>
            </c:ext>
          </c:extLst>
        </c:ser>
        <c:ser>
          <c:idx val="153"/>
          <c:order val="207"/>
          <c:tx>
            <c:v>hor. Feder 13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[1]Symbole!$AF$135:$AR$135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[1]Symbole!$AS$135:$BE$135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CF-2924-4240-AB9D-1F986C07C0D6}"/>
            </c:ext>
          </c:extLst>
        </c:ser>
        <c:ser>
          <c:idx val="154"/>
          <c:order val="208"/>
          <c:tx>
            <c:v>hor. Feder 14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[1]Symbole!$AF$136:$AR$136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[1]Symbole!$AS$136:$BE$136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0-2924-4240-AB9D-1F986C07C0D6}"/>
            </c:ext>
          </c:extLst>
        </c:ser>
        <c:ser>
          <c:idx val="155"/>
          <c:order val="209"/>
          <c:tx>
            <c:v>hor. Feder 15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[1]Symbole!$AF$137:$AR$137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[1]Symbole!$AS$137:$BE$137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1-2924-4240-AB9D-1F986C07C0D6}"/>
            </c:ext>
          </c:extLst>
        </c:ser>
        <c:ser>
          <c:idx val="156"/>
          <c:order val="210"/>
          <c:tx>
            <c:v>hor. Feder 16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[1]Symbole!$AF$138:$AR$138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[1]Symbole!$AS$138:$BE$138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2-2924-4240-AB9D-1F986C07C0D6}"/>
            </c:ext>
          </c:extLst>
        </c:ser>
        <c:ser>
          <c:idx val="157"/>
          <c:order val="211"/>
          <c:tx>
            <c:v>hor. Feder 17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[1]Symbole!$AF$139:$AR$139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[1]Symbole!$AS$139:$BE$139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3-2924-4240-AB9D-1F986C07C0D6}"/>
            </c:ext>
          </c:extLst>
        </c:ser>
        <c:ser>
          <c:idx val="158"/>
          <c:order val="212"/>
          <c:tx>
            <c:v>hor. Feder 18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[1]Symbole!$AF$140:$AR$140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[1]Symbole!$AS$140:$BE$140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4-2924-4240-AB9D-1F986C07C0D6}"/>
            </c:ext>
          </c:extLst>
        </c:ser>
        <c:ser>
          <c:idx val="159"/>
          <c:order val="213"/>
          <c:tx>
            <c:v>hor. Feder 19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[1]Symbole!$AF$141:$AR$141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[1]Symbole!$AS$141:$BE$141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5-2924-4240-AB9D-1F986C07C0D6}"/>
            </c:ext>
          </c:extLst>
        </c:ser>
        <c:ser>
          <c:idx val="160"/>
          <c:order val="214"/>
          <c:tx>
            <c:v>hor. Feder 20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[1]Symbole!$AF$142:$AR$142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[1]Symbole!$AS$142:$BE$142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6-2924-4240-AB9D-1F986C07C0D6}"/>
            </c:ext>
          </c:extLst>
        </c:ser>
        <c:ser>
          <c:idx val="161"/>
          <c:order val="215"/>
          <c:tx>
            <c:v>ver. Feder 1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[1]Symbole!$AF$99:$AR$99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[1]Symbole!$AS$99:$BE$99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7-2924-4240-AB9D-1F986C07C0D6}"/>
            </c:ext>
          </c:extLst>
        </c:ser>
        <c:ser>
          <c:idx val="162"/>
          <c:order val="216"/>
          <c:tx>
            <c:v>ver. Feder 2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[1]Symbole!$AF$100:$AR$100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[1]Symbole!$AS$100:$BE$100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8-2924-4240-AB9D-1F986C07C0D6}"/>
            </c:ext>
          </c:extLst>
        </c:ser>
        <c:ser>
          <c:idx val="163"/>
          <c:order val="217"/>
          <c:tx>
            <c:v>ver. Feder 3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[1]Symbole!$AF$101:$AR$101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[1]Symbole!$AS$101:$BE$101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9-2924-4240-AB9D-1F986C07C0D6}"/>
            </c:ext>
          </c:extLst>
        </c:ser>
        <c:ser>
          <c:idx val="164"/>
          <c:order val="218"/>
          <c:tx>
            <c:v>ver. Feder 4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[1]Symbole!$AF$102:$AR$102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[1]Symbole!$AS$102:$BE$102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A-2924-4240-AB9D-1F986C07C0D6}"/>
            </c:ext>
          </c:extLst>
        </c:ser>
        <c:ser>
          <c:idx val="165"/>
          <c:order val="219"/>
          <c:tx>
            <c:v>ver. Feder 5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[1]Symbole!$AF$103:$AR$103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[1]Symbole!$AS$103:$BE$103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B-2924-4240-AB9D-1F986C07C0D6}"/>
            </c:ext>
          </c:extLst>
        </c:ser>
        <c:ser>
          <c:idx val="166"/>
          <c:order val="220"/>
          <c:tx>
            <c:v>ver. Feder 6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[1]Symbole!$AF$104:$AR$104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[1]Symbole!$AS$104:$BE$104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C-2924-4240-AB9D-1F986C07C0D6}"/>
            </c:ext>
          </c:extLst>
        </c:ser>
        <c:ser>
          <c:idx val="167"/>
          <c:order val="221"/>
          <c:tx>
            <c:v>ver. Feder 7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[1]Symbole!$AF$105:$AR$105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[1]Symbole!$AS$105:$BE$105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D-2924-4240-AB9D-1F986C07C0D6}"/>
            </c:ext>
          </c:extLst>
        </c:ser>
        <c:ser>
          <c:idx val="168"/>
          <c:order val="222"/>
          <c:tx>
            <c:v>ver. Feder 8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[1]Symbole!$AF$106:$AR$106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[1]Symbole!$AS$106:$BE$106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E-2924-4240-AB9D-1F986C07C0D6}"/>
            </c:ext>
          </c:extLst>
        </c:ser>
        <c:ser>
          <c:idx val="169"/>
          <c:order val="223"/>
          <c:tx>
            <c:v>ver. Feder 9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[1]Symbole!$AF$107:$AR$107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[1]Symbole!$AS$107:$BE$107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F-2924-4240-AB9D-1F986C07C0D6}"/>
            </c:ext>
          </c:extLst>
        </c:ser>
        <c:ser>
          <c:idx val="170"/>
          <c:order val="224"/>
          <c:tx>
            <c:v>ver. Feder 10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[1]Symbole!$AF$108:$AR$108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[1]Symbole!$AS$108:$BE$108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0-2924-4240-AB9D-1F986C07C0D6}"/>
            </c:ext>
          </c:extLst>
        </c:ser>
        <c:ser>
          <c:idx val="171"/>
          <c:order val="225"/>
          <c:tx>
            <c:v>ver. Feder 11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[1]Symbole!$AF$109:$AR$109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[1]Symbole!$AS$109:$BE$109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1-2924-4240-AB9D-1F986C07C0D6}"/>
            </c:ext>
          </c:extLst>
        </c:ser>
        <c:ser>
          <c:idx val="172"/>
          <c:order val="226"/>
          <c:tx>
            <c:v>ver. Feder 12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[1]Symbole!$AF$110:$AR$110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[1]Symbole!$AS$110:$BE$110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2-2924-4240-AB9D-1F986C07C0D6}"/>
            </c:ext>
          </c:extLst>
        </c:ser>
        <c:ser>
          <c:idx val="173"/>
          <c:order val="227"/>
          <c:tx>
            <c:v>ver. Feder 13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[1]Symbole!$AF$111:$AR$111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[1]Symbole!$AS$111:$BE$111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3-2924-4240-AB9D-1F986C07C0D6}"/>
            </c:ext>
          </c:extLst>
        </c:ser>
        <c:ser>
          <c:idx val="174"/>
          <c:order val="228"/>
          <c:tx>
            <c:v>ver. Feder 14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[1]Symbole!$AF$112:$AR$112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[1]Symbole!$AS$112:$BE$112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4-2924-4240-AB9D-1F986C07C0D6}"/>
            </c:ext>
          </c:extLst>
        </c:ser>
        <c:ser>
          <c:idx val="175"/>
          <c:order val="229"/>
          <c:tx>
            <c:v>ver. Feder 15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[1]Symbole!$AF$113:$AR$113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[1]Symbole!$AS$113:$BE$113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5-2924-4240-AB9D-1F986C07C0D6}"/>
            </c:ext>
          </c:extLst>
        </c:ser>
        <c:ser>
          <c:idx val="176"/>
          <c:order val="230"/>
          <c:tx>
            <c:v>ver. Feder 16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[1]Symbole!$AF$114:$AR$114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[1]Symbole!$AS$114:$BE$114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6-2924-4240-AB9D-1F986C07C0D6}"/>
            </c:ext>
          </c:extLst>
        </c:ser>
        <c:ser>
          <c:idx val="177"/>
          <c:order val="231"/>
          <c:tx>
            <c:v>ver. Feder 17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[1]Symbole!$AF$115:$AR$115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[1]Symbole!$AS$115:$BE$115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7-2924-4240-AB9D-1F986C07C0D6}"/>
            </c:ext>
          </c:extLst>
        </c:ser>
        <c:ser>
          <c:idx val="178"/>
          <c:order val="232"/>
          <c:tx>
            <c:v>ver. Feder 18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[1]Symbole!$AF$116:$AR$116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[1]Symbole!$AS$116:$BE$116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8-2924-4240-AB9D-1F986C07C0D6}"/>
            </c:ext>
          </c:extLst>
        </c:ser>
        <c:ser>
          <c:idx val="179"/>
          <c:order val="233"/>
          <c:tx>
            <c:v>ver. Feder 19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[1]Symbole!$AF$117:$AR$117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[1]Symbole!$AS$117:$BE$117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9-2924-4240-AB9D-1F986C07C0D6}"/>
            </c:ext>
          </c:extLst>
        </c:ser>
        <c:ser>
          <c:idx val="180"/>
          <c:order val="234"/>
          <c:tx>
            <c:v>ver. Feder 20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[1]Symbole!$AF$118:$AR$118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xVal>
          <c:yVal>
            <c:numRef>
              <c:f>[1]Symbole!$AS$118:$BE$118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A-2924-4240-AB9D-1F986C07C0D6}"/>
            </c:ext>
          </c:extLst>
        </c:ser>
        <c:ser>
          <c:idx val="181"/>
          <c:order val="235"/>
          <c:tx>
            <c:v>Drehfeder 1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[1]Symbole!$AL$147:$BQ$147</c:f>
              <c:numCache>
                <c:formatCode>General</c:formatCode>
                <c:ptCount val="32"/>
                <c:pt idx="0">
                  <c:v>-4</c:v>
                </c:pt>
                <c:pt idx="1">
                  <c:v>-4</c:v>
                </c:pt>
                <c:pt idx="2">
                  <c:v>-4</c:v>
                </c:pt>
                <c:pt idx="3">
                  <c:v>-4</c:v>
                </c:pt>
                <c:pt idx="4">
                  <c:v>-4</c:v>
                </c:pt>
                <c:pt idx="5">
                  <c:v>-4</c:v>
                </c:pt>
                <c:pt idx="6">
                  <c:v>-4</c:v>
                </c:pt>
                <c:pt idx="7">
                  <c:v>-4</c:v>
                </c:pt>
                <c:pt idx="8">
                  <c:v>-4</c:v>
                </c:pt>
                <c:pt idx="9">
                  <c:v>-4</c:v>
                </c:pt>
                <c:pt idx="10">
                  <c:v>-4</c:v>
                </c:pt>
                <c:pt idx="11">
                  <c:v>-4</c:v>
                </c:pt>
                <c:pt idx="12">
                  <c:v>-4</c:v>
                </c:pt>
                <c:pt idx="13">
                  <c:v>-4</c:v>
                </c:pt>
                <c:pt idx="14">
                  <c:v>-4</c:v>
                </c:pt>
                <c:pt idx="15">
                  <c:v>-4</c:v>
                </c:pt>
                <c:pt idx="16">
                  <c:v>-4</c:v>
                </c:pt>
                <c:pt idx="17">
                  <c:v>-4</c:v>
                </c:pt>
                <c:pt idx="18">
                  <c:v>-4</c:v>
                </c:pt>
                <c:pt idx="19">
                  <c:v>-4</c:v>
                </c:pt>
                <c:pt idx="20">
                  <c:v>-4</c:v>
                </c:pt>
                <c:pt idx="21">
                  <c:v>-4</c:v>
                </c:pt>
                <c:pt idx="22">
                  <c:v>-4</c:v>
                </c:pt>
                <c:pt idx="23">
                  <c:v>-4</c:v>
                </c:pt>
                <c:pt idx="24">
                  <c:v>-4</c:v>
                </c:pt>
                <c:pt idx="25">
                  <c:v>-4</c:v>
                </c:pt>
                <c:pt idx="26">
                  <c:v>-4</c:v>
                </c:pt>
                <c:pt idx="27">
                  <c:v>-4</c:v>
                </c:pt>
                <c:pt idx="28">
                  <c:v>-4</c:v>
                </c:pt>
                <c:pt idx="29">
                  <c:v>-4</c:v>
                </c:pt>
                <c:pt idx="30">
                  <c:v>-4</c:v>
                </c:pt>
                <c:pt idx="31">
                  <c:v>-4</c:v>
                </c:pt>
              </c:numCache>
            </c:numRef>
          </c:xVal>
          <c:yVal>
            <c:numRef>
              <c:f>[1]Symbole!$AL$171:$BQ$171</c:f>
              <c:numCache>
                <c:formatCode>General</c:formatCode>
                <c:ptCount val="3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B-2924-4240-AB9D-1F986C07C0D6}"/>
            </c:ext>
          </c:extLst>
        </c:ser>
        <c:ser>
          <c:idx val="182"/>
          <c:order val="236"/>
          <c:tx>
            <c:v>Drehfeder 2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[1]Symbole!$AL$148:$BQ$148</c:f>
              <c:numCache>
                <c:formatCode>General</c:formatCode>
                <c:ptCount val="32"/>
                <c:pt idx="0">
                  <c:v>2.4298148077579897</c:v>
                </c:pt>
                <c:pt idx="1">
                  <c:v>2.4298148077579897</c:v>
                </c:pt>
                <c:pt idx="2">
                  <c:v>2.4298148077579897</c:v>
                </c:pt>
                <c:pt idx="3">
                  <c:v>2.4298148077579897</c:v>
                </c:pt>
                <c:pt idx="4">
                  <c:v>2.4298148077579897</c:v>
                </c:pt>
                <c:pt idx="5">
                  <c:v>2.4298148077579897</c:v>
                </c:pt>
                <c:pt idx="6">
                  <c:v>2.4298148077579897</c:v>
                </c:pt>
                <c:pt idx="7">
                  <c:v>2.4298148077579897</c:v>
                </c:pt>
                <c:pt idx="8">
                  <c:v>2.4298148077579897</c:v>
                </c:pt>
                <c:pt idx="9">
                  <c:v>2.4298148077579897</c:v>
                </c:pt>
                <c:pt idx="10">
                  <c:v>2.4298148077579897</c:v>
                </c:pt>
                <c:pt idx="11">
                  <c:v>2.4298148077579897</c:v>
                </c:pt>
                <c:pt idx="12">
                  <c:v>2.4298148077579897</c:v>
                </c:pt>
                <c:pt idx="13">
                  <c:v>2.4298148077579897</c:v>
                </c:pt>
                <c:pt idx="14">
                  <c:v>2.4298148077579897</c:v>
                </c:pt>
                <c:pt idx="15">
                  <c:v>2.4298148077579897</c:v>
                </c:pt>
                <c:pt idx="16">
                  <c:v>2.4298148077579897</c:v>
                </c:pt>
                <c:pt idx="17">
                  <c:v>2.4298148077579897</c:v>
                </c:pt>
                <c:pt idx="18">
                  <c:v>2.4298148077579897</c:v>
                </c:pt>
                <c:pt idx="19">
                  <c:v>2.4298148077579897</c:v>
                </c:pt>
                <c:pt idx="20">
                  <c:v>2.4298148077579897</c:v>
                </c:pt>
                <c:pt idx="21">
                  <c:v>2.4298148077579897</c:v>
                </c:pt>
                <c:pt idx="22">
                  <c:v>2.4298148077579897</c:v>
                </c:pt>
                <c:pt idx="23">
                  <c:v>2.4298148077579897</c:v>
                </c:pt>
                <c:pt idx="24">
                  <c:v>2.4298148077579897</c:v>
                </c:pt>
                <c:pt idx="25">
                  <c:v>2.4298148077579897</c:v>
                </c:pt>
                <c:pt idx="26">
                  <c:v>2.4298148077579897</c:v>
                </c:pt>
                <c:pt idx="27">
                  <c:v>2.4298148077579897</c:v>
                </c:pt>
                <c:pt idx="28">
                  <c:v>2.4298148077579897</c:v>
                </c:pt>
                <c:pt idx="29">
                  <c:v>2.4298148077579897</c:v>
                </c:pt>
                <c:pt idx="30">
                  <c:v>2.4298148077579897</c:v>
                </c:pt>
                <c:pt idx="31">
                  <c:v>2.4298148077579897</c:v>
                </c:pt>
              </c:numCache>
            </c:numRef>
          </c:xVal>
          <c:yVal>
            <c:numRef>
              <c:f>[1]Symbole!$AL$172:$BQ$172</c:f>
              <c:numCache>
                <c:formatCode>General</c:formatCode>
                <c:ptCount val="32"/>
                <c:pt idx="0">
                  <c:v>1.1588914790180553</c:v>
                </c:pt>
                <c:pt idx="1">
                  <c:v>1.1588914790180553</c:v>
                </c:pt>
                <c:pt idx="2">
                  <c:v>1.1588914790180553</c:v>
                </c:pt>
                <c:pt idx="3">
                  <c:v>1.1588914790180553</c:v>
                </c:pt>
                <c:pt idx="4">
                  <c:v>1.1588914790180553</c:v>
                </c:pt>
                <c:pt idx="5">
                  <c:v>1.1588914790180553</c:v>
                </c:pt>
                <c:pt idx="6">
                  <c:v>1.1588914790180553</c:v>
                </c:pt>
                <c:pt idx="7">
                  <c:v>1.1588914790180553</c:v>
                </c:pt>
                <c:pt idx="8">
                  <c:v>1.1588914790180553</c:v>
                </c:pt>
                <c:pt idx="9">
                  <c:v>1.1588914790180553</c:v>
                </c:pt>
                <c:pt idx="10">
                  <c:v>1.1588914790180553</c:v>
                </c:pt>
                <c:pt idx="11">
                  <c:v>1.1588914790180553</c:v>
                </c:pt>
                <c:pt idx="12">
                  <c:v>1.1588914790180553</c:v>
                </c:pt>
                <c:pt idx="13">
                  <c:v>1.1588914790180553</c:v>
                </c:pt>
                <c:pt idx="14">
                  <c:v>1.1588914790180553</c:v>
                </c:pt>
                <c:pt idx="15">
                  <c:v>1.1588914790180553</c:v>
                </c:pt>
                <c:pt idx="16">
                  <c:v>1.1588914790180553</c:v>
                </c:pt>
                <c:pt idx="17">
                  <c:v>1.1588914790180553</c:v>
                </c:pt>
                <c:pt idx="18">
                  <c:v>1.1588914790180553</c:v>
                </c:pt>
                <c:pt idx="19">
                  <c:v>1.1588914790180553</c:v>
                </c:pt>
                <c:pt idx="20">
                  <c:v>1.1588914790180553</c:v>
                </c:pt>
                <c:pt idx="21">
                  <c:v>1.1588914790180553</c:v>
                </c:pt>
                <c:pt idx="22">
                  <c:v>1.1588914790180553</c:v>
                </c:pt>
                <c:pt idx="23">
                  <c:v>1.1588914790180553</c:v>
                </c:pt>
                <c:pt idx="24">
                  <c:v>1.1588914790180553</c:v>
                </c:pt>
                <c:pt idx="25">
                  <c:v>1.1588914790180553</c:v>
                </c:pt>
                <c:pt idx="26">
                  <c:v>1.1588914790180553</c:v>
                </c:pt>
                <c:pt idx="27">
                  <c:v>1.1588914790180553</c:v>
                </c:pt>
                <c:pt idx="28">
                  <c:v>1.1588914790180553</c:v>
                </c:pt>
                <c:pt idx="29">
                  <c:v>1.1588914790180553</c:v>
                </c:pt>
                <c:pt idx="30">
                  <c:v>1.1588914790180553</c:v>
                </c:pt>
                <c:pt idx="31">
                  <c:v>1.1588914790180553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C-2924-4240-AB9D-1F986C07C0D6}"/>
            </c:ext>
          </c:extLst>
        </c:ser>
        <c:ser>
          <c:idx val="183"/>
          <c:order val="237"/>
          <c:tx>
            <c:v>Drehfeder 3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[1]Symbole!$AL$149:$BQ$149</c:f>
              <c:numCache>
                <c:formatCode>General</c:formatCode>
                <c:ptCount val="32"/>
                <c:pt idx="0">
                  <c:v>15.143049857264996</c:v>
                </c:pt>
                <c:pt idx="1">
                  <c:v>15.143049857264996</c:v>
                </c:pt>
                <c:pt idx="2">
                  <c:v>15.143049857264996</c:v>
                </c:pt>
                <c:pt idx="3">
                  <c:v>15.143049857264996</c:v>
                </c:pt>
                <c:pt idx="4">
                  <c:v>15.143049857264996</c:v>
                </c:pt>
                <c:pt idx="5">
                  <c:v>15.143049857264996</c:v>
                </c:pt>
                <c:pt idx="6">
                  <c:v>15.143049857264996</c:v>
                </c:pt>
                <c:pt idx="7">
                  <c:v>15.143049857264996</c:v>
                </c:pt>
                <c:pt idx="8">
                  <c:v>15.143049857264996</c:v>
                </c:pt>
                <c:pt idx="9">
                  <c:v>15.143049857264996</c:v>
                </c:pt>
                <c:pt idx="10">
                  <c:v>15.143049857264996</c:v>
                </c:pt>
                <c:pt idx="11">
                  <c:v>15.143049857264996</c:v>
                </c:pt>
                <c:pt idx="12">
                  <c:v>15.143049857264996</c:v>
                </c:pt>
                <c:pt idx="13">
                  <c:v>15.143049857264996</c:v>
                </c:pt>
                <c:pt idx="14">
                  <c:v>15.143049857264996</c:v>
                </c:pt>
                <c:pt idx="15">
                  <c:v>15.143049857264996</c:v>
                </c:pt>
                <c:pt idx="16">
                  <c:v>15.143049857264996</c:v>
                </c:pt>
                <c:pt idx="17">
                  <c:v>15.143049857264996</c:v>
                </c:pt>
                <c:pt idx="18">
                  <c:v>15.143049857264996</c:v>
                </c:pt>
                <c:pt idx="19">
                  <c:v>15.143049857264996</c:v>
                </c:pt>
                <c:pt idx="20">
                  <c:v>15.143049857264996</c:v>
                </c:pt>
                <c:pt idx="21">
                  <c:v>15.143049857264996</c:v>
                </c:pt>
                <c:pt idx="22">
                  <c:v>15.143049857264996</c:v>
                </c:pt>
                <c:pt idx="23">
                  <c:v>15.143049857264996</c:v>
                </c:pt>
                <c:pt idx="24">
                  <c:v>15.143049857264996</c:v>
                </c:pt>
                <c:pt idx="25">
                  <c:v>15.143049857264996</c:v>
                </c:pt>
                <c:pt idx="26">
                  <c:v>15.143049857264996</c:v>
                </c:pt>
                <c:pt idx="27">
                  <c:v>15.143049857264996</c:v>
                </c:pt>
                <c:pt idx="28">
                  <c:v>15.143049857264996</c:v>
                </c:pt>
                <c:pt idx="29">
                  <c:v>15.143049857264996</c:v>
                </c:pt>
                <c:pt idx="30">
                  <c:v>15.143049857264996</c:v>
                </c:pt>
                <c:pt idx="31">
                  <c:v>15.143049857264996</c:v>
                </c:pt>
              </c:numCache>
            </c:numRef>
          </c:xVal>
          <c:yVal>
            <c:numRef>
              <c:f>[1]Symbole!$AL$173:$BQ$173</c:f>
              <c:numCache>
                <c:formatCode>General</c:formatCode>
                <c:ptCount val="32"/>
                <c:pt idx="0">
                  <c:v>-0.8430770663838687</c:v>
                </c:pt>
                <c:pt idx="1">
                  <c:v>-0.8430770663838687</c:v>
                </c:pt>
                <c:pt idx="2">
                  <c:v>-0.8430770663838687</c:v>
                </c:pt>
                <c:pt idx="3">
                  <c:v>-0.8430770663838687</c:v>
                </c:pt>
                <c:pt idx="4">
                  <c:v>-0.8430770663838687</c:v>
                </c:pt>
                <c:pt idx="5">
                  <c:v>-0.8430770663838687</c:v>
                </c:pt>
                <c:pt idx="6">
                  <c:v>-0.8430770663838687</c:v>
                </c:pt>
                <c:pt idx="7">
                  <c:v>-0.8430770663838687</c:v>
                </c:pt>
                <c:pt idx="8">
                  <c:v>-0.8430770663838687</c:v>
                </c:pt>
                <c:pt idx="9">
                  <c:v>-0.8430770663838687</c:v>
                </c:pt>
                <c:pt idx="10">
                  <c:v>-0.8430770663838687</c:v>
                </c:pt>
                <c:pt idx="11">
                  <c:v>-0.8430770663838687</c:v>
                </c:pt>
                <c:pt idx="12">
                  <c:v>-0.8430770663838687</c:v>
                </c:pt>
                <c:pt idx="13">
                  <c:v>-0.8430770663838687</c:v>
                </c:pt>
                <c:pt idx="14">
                  <c:v>-0.8430770663838687</c:v>
                </c:pt>
                <c:pt idx="15">
                  <c:v>-0.8430770663838687</c:v>
                </c:pt>
                <c:pt idx="16">
                  <c:v>-0.8430770663838687</c:v>
                </c:pt>
                <c:pt idx="17">
                  <c:v>-0.8430770663838687</c:v>
                </c:pt>
                <c:pt idx="18">
                  <c:v>-0.8430770663838687</c:v>
                </c:pt>
                <c:pt idx="19">
                  <c:v>-0.8430770663838687</c:v>
                </c:pt>
                <c:pt idx="20">
                  <c:v>-0.8430770663838687</c:v>
                </c:pt>
                <c:pt idx="21">
                  <c:v>-0.8430770663838687</c:v>
                </c:pt>
                <c:pt idx="22">
                  <c:v>-0.8430770663838687</c:v>
                </c:pt>
                <c:pt idx="23">
                  <c:v>-0.8430770663838687</c:v>
                </c:pt>
                <c:pt idx="24">
                  <c:v>-0.8430770663838687</c:v>
                </c:pt>
                <c:pt idx="25">
                  <c:v>-0.8430770663838687</c:v>
                </c:pt>
                <c:pt idx="26">
                  <c:v>-0.8430770663838687</c:v>
                </c:pt>
                <c:pt idx="27">
                  <c:v>-0.8430770663838687</c:v>
                </c:pt>
                <c:pt idx="28">
                  <c:v>-0.8430770663838687</c:v>
                </c:pt>
                <c:pt idx="29">
                  <c:v>-0.8430770663838687</c:v>
                </c:pt>
                <c:pt idx="30">
                  <c:v>-0.8430770663838687</c:v>
                </c:pt>
                <c:pt idx="31">
                  <c:v>-0.8430770663838687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D-2924-4240-AB9D-1F986C07C0D6}"/>
            </c:ext>
          </c:extLst>
        </c:ser>
        <c:ser>
          <c:idx val="184"/>
          <c:order val="238"/>
          <c:tx>
            <c:v>Drehfeder 4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[1]Symbole!$AL$150:$BQ$150</c:f>
              <c:numCache>
                <c:formatCode>General</c:formatCode>
                <c:ptCount val="32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13</c:v>
                </c:pt>
                <c:pt idx="15">
                  <c:v>13</c:v>
                </c:pt>
                <c:pt idx="16">
                  <c:v>13</c:v>
                </c:pt>
                <c:pt idx="17">
                  <c:v>13</c:v>
                </c:pt>
                <c:pt idx="18">
                  <c:v>13</c:v>
                </c:pt>
                <c:pt idx="19">
                  <c:v>13</c:v>
                </c:pt>
                <c:pt idx="20">
                  <c:v>13</c:v>
                </c:pt>
                <c:pt idx="21">
                  <c:v>13</c:v>
                </c:pt>
                <c:pt idx="22">
                  <c:v>13</c:v>
                </c:pt>
                <c:pt idx="23">
                  <c:v>13</c:v>
                </c:pt>
                <c:pt idx="24">
                  <c:v>13</c:v>
                </c:pt>
                <c:pt idx="25">
                  <c:v>13</c:v>
                </c:pt>
                <c:pt idx="26">
                  <c:v>13</c:v>
                </c:pt>
                <c:pt idx="27">
                  <c:v>13</c:v>
                </c:pt>
                <c:pt idx="28">
                  <c:v>13</c:v>
                </c:pt>
                <c:pt idx="29">
                  <c:v>13</c:v>
                </c:pt>
                <c:pt idx="30">
                  <c:v>13</c:v>
                </c:pt>
                <c:pt idx="31">
                  <c:v>13</c:v>
                </c:pt>
              </c:numCache>
            </c:numRef>
          </c:xVal>
          <c:yVal>
            <c:numRef>
              <c:f>[1]Symbole!$AL$174:$BQ$174</c:f>
              <c:numCache>
                <c:formatCode>General</c:formatCode>
                <c:ptCount val="3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E-2924-4240-AB9D-1F986C07C0D6}"/>
            </c:ext>
          </c:extLst>
        </c:ser>
        <c:ser>
          <c:idx val="185"/>
          <c:order val="239"/>
          <c:tx>
            <c:v>Drehfeder 5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[1]Symbole!$AL$151:$BQ$151</c:f>
              <c:numCache>
                <c:formatCode>General</c:formatCode>
                <c:ptCount val="32"/>
                <c:pt idx="0">
                  <c:v>3.8632776320719655</c:v>
                </c:pt>
                <c:pt idx="1">
                  <c:v>3.8632776320719655</c:v>
                </c:pt>
                <c:pt idx="2">
                  <c:v>3.8632776320719655</c:v>
                </c:pt>
                <c:pt idx="3">
                  <c:v>3.8632776320719655</c:v>
                </c:pt>
                <c:pt idx="4">
                  <c:v>3.8632776320719655</c:v>
                </c:pt>
                <c:pt idx="5">
                  <c:v>3.8632776320719655</c:v>
                </c:pt>
                <c:pt idx="6">
                  <c:v>3.8632776320719655</c:v>
                </c:pt>
                <c:pt idx="7">
                  <c:v>3.8632776320719655</c:v>
                </c:pt>
                <c:pt idx="8">
                  <c:v>3.8632776320719655</c:v>
                </c:pt>
                <c:pt idx="9">
                  <c:v>3.8632776320719655</c:v>
                </c:pt>
                <c:pt idx="10">
                  <c:v>3.8632776320719655</c:v>
                </c:pt>
                <c:pt idx="11">
                  <c:v>3.8632776320719655</c:v>
                </c:pt>
                <c:pt idx="12">
                  <c:v>3.8632776320719655</c:v>
                </c:pt>
                <c:pt idx="13">
                  <c:v>3.8632776320719655</c:v>
                </c:pt>
                <c:pt idx="14">
                  <c:v>3.8632776320719655</c:v>
                </c:pt>
                <c:pt idx="15">
                  <c:v>3.8632776320719655</c:v>
                </c:pt>
                <c:pt idx="16">
                  <c:v>3.8632776320719655</c:v>
                </c:pt>
                <c:pt idx="17">
                  <c:v>3.8632776320719655</c:v>
                </c:pt>
                <c:pt idx="18">
                  <c:v>3.8632776320719655</c:v>
                </c:pt>
                <c:pt idx="19">
                  <c:v>3.8632776320719655</c:v>
                </c:pt>
                <c:pt idx="20">
                  <c:v>3.8632776320719655</c:v>
                </c:pt>
                <c:pt idx="21">
                  <c:v>3.8632776320719655</c:v>
                </c:pt>
                <c:pt idx="22">
                  <c:v>3.8632776320719655</c:v>
                </c:pt>
                <c:pt idx="23">
                  <c:v>3.8632776320719655</c:v>
                </c:pt>
                <c:pt idx="24">
                  <c:v>3.8632776320719655</c:v>
                </c:pt>
                <c:pt idx="25">
                  <c:v>3.8632776320719655</c:v>
                </c:pt>
                <c:pt idx="26">
                  <c:v>3.8632776320719655</c:v>
                </c:pt>
                <c:pt idx="27">
                  <c:v>3.8632776320719655</c:v>
                </c:pt>
                <c:pt idx="28">
                  <c:v>3.8632776320719655</c:v>
                </c:pt>
                <c:pt idx="29">
                  <c:v>3.8632776320719655</c:v>
                </c:pt>
                <c:pt idx="30">
                  <c:v>3.8632776320719655</c:v>
                </c:pt>
                <c:pt idx="31">
                  <c:v>3.8632776320719655</c:v>
                </c:pt>
              </c:numCache>
            </c:numRef>
          </c:xVal>
          <c:yVal>
            <c:numRef>
              <c:f>[1]Symbole!$AL$175:$BQ$175</c:f>
              <c:numCache>
                <c:formatCode>General</c:formatCode>
                <c:ptCount val="32"/>
                <c:pt idx="0">
                  <c:v>3.2184147379488834</c:v>
                </c:pt>
                <c:pt idx="1">
                  <c:v>3.2184147379488834</c:v>
                </c:pt>
                <c:pt idx="2">
                  <c:v>3.2184147379488834</c:v>
                </c:pt>
                <c:pt idx="3">
                  <c:v>3.2184147379488834</c:v>
                </c:pt>
                <c:pt idx="4">
                  <c:v>3.2184147379488834</c:v>
                </c:pt>
                <c:pt idx="5">
                  <c:v>3.2184147379488834</c:v>
                </c:pt>
                <c:pt idx="6">
                  <c:v>3.2184147379488834</c:v>
                </c:pt>
                <c:pt idx="7">
                  <c:v>3.2184147379488834</c:v>
                </c:pt>
                <c:pt idx="8">
                  <c:v>3.2184147379488834</c:v>
                </c:pt>
                <c:pt idx="9">
                  <c:v>3.2184147379488834</c:v>
                </c:pt>
                <c:pt idx="10">
                  <c:v>3.2184147379488834</c:v>
                </c:pt>
                <c:pt idx="11">
                  <c:v>3.2184147379488834</c:v>
                </c:pt>
                <c:pt idx="12">
                  <c:v>3.2184147379488834</c:v>
                </c:pt>
                <c:pt idx="13">
                  <c:v>3.2184147379488834</c:v>
                </c:pt>
                <c:pt idx="14">
                  <c:v>3.2184147379488834</c:v>
                </c:pt>
                <c:pt idx="15">
                  <c:v>3.2184147379488834</c:v>
                </c:pt>
                <c:pt idx="16">
                  <c:v>3.2184147379488834</c:v>
                </c:pt>
                <c:pt idx="17">
                  <c:v>3.2184147379488834</c:v>
                </c:pt>
                <c:pt idx="18">
                  <c:v>3.2184147379488834</c:v>
                </c:pt>
                <c:pt idx="19">
                  <c:v>3.2184147379488834</c:v>
                </c:pt>
                <c:pt idx="20">
                  <c:v>3.2184147379488834</c:v>
                </c:pt>
                <c:pt idx="21">
                  <c:v>3.2184147379488834</c:v>
                </c:pt>
                <c:pt idx="22">
                  <c:v>3.2184147379488834</c:v>
                </c:pt>
                <c:pt idx="23">
                  <c:v>3.2184147379488834</c:v>
                </c:pt>
                <c:pt idx="24">
                  <c:v>3.2184147379488834</c:v>
                </c:pt>
                <c:pt idx="25">
                  <c:v>3.2184147379488834</c:v>
                </c:pt>
                <c:pt idx="26">
                  <c:v>3.2184147379488834</c:v>
                </c:pt>
                <c:pt idx="27">
                  <c:v>3.2184147379488834</c:v>
                </c:pt>
                <c:pt idx="28">
                  <c:v>3.2184147379488834</c:v>
                </c:pt>
                <c:pt idx="29">
                  <c:v>3.2184147379488834</c:v>
                </c:pt>
                <c:pt idx="30">
                  <c:v>3.2184147379488834</c:v>
                </c:pt>
                <c:pt idx="31">
                  <c:v>3.2184147379488834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EF-2924-4240-AB9D-1F986C07C0D6}"/>
            </c:ext>
          </c:extLst>
        </c:ser>
        <c:ser>
          <c:idx val="186"/>
          <c:order val="240"/>
          <c:tx>
            <c:v>Drehfeder 6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[1]Symbole!$AL$152:$BQ$152</c:f>
              <c:numCache>
                <c:formatCode>General</c:formatCode>
                <c:ptCount val="32"/>
                <c:pt idx="0">
                  <c:v>1.1145792060840938</c:v>
                </c:pt>
                <c:pt idx="1">
                  <c:v>1.1145792060840938</c:v>
                </c:pt>
                <c:pt idx="2">
                  <c:v>1.1145792060840938</c:v>
                </c:pt>
                <c:pt idx="3">
                  <c:v>1.1145792060840938</c:v>
                </c:pt>
                <c:pt idx="4">
                  <c:v>1.1145792060840938</c:v>
                </c:pt>
                <c:pt idx="5">
                  <c:v>1.1145792060840938</c:v>
                </c:pt>
                <c:pt idx="6">
                  <c:v>1.1145792060840938</c:v>
                </c:pt>
                <c:pt idx="7">
                  <c:v>1.1145792060840938</c:v>
                </c:pt>
                <c:pt idx="8">
                  <c:v>1.1145792060840938</c:v>
                </c:pt>
                <c:pt idx="9">
                  <c:v>1.1145792060840938</c:v>
                </c:pt>
                <c:pt idx="10">
                  <c:v>1.1145792060840938</c:v>
                </c:pt>
                <c:pt idx="11">
                  <c:v>1.1145792060840938</c:v>
                </c:pt>
                <c:pt idx="12">
                  <c:v>1.1145792060840938</c:v>
                </c:pt>
                <c:pt idx="13">
                  <c:v>1.1145792060840938</c:v>
                </c:pt>
                <c:pt idx="14">
                  <c:v>1.1145792060840938</c:v>
                </c:pt>
                <c:pt idx="15">
                  <c:v>1.1145792060840938</c:v>
                </c:pt>
                <c:pt idx="16">
                  <c:v>1.1145792060840938</c:v>
                </c:pt>
                <c:pt idx="17">
                  <c:v>1.1145792060840938</c:v>
                </c:pt>
                <c:pt idx="18">
                  <c:v>1.1145792060840938</c:v>
                </c:pt>
                <c:pt idx="19">
                  <c:v>1.1145792060840938</c:v>
                </c:pt>
                <c:pt idx="20">
                  <c:v>1.1145792060840938</c:v>
                </c:pt>
                <c:pt idx="21">
                  <c:v>1.1145792060840938</c:v>
                </c:pt>
                <c:pt idx="22">
                  <c:v>1.1145792060840938</c:v>
                </c:pt>
                <c:pt idx="23">
                  <c:v>1.1145792060840938</c:v>
                </c:pt>
                <c:pt idx="24">
                  <c:v>1.1145792060840938</c:v>
                </c:pt>
                <c:pt idx="25">
                  <c:v>1.1145792060840938</c:v>
                </c:pt>
                <c:pt idx="26">
                  <c:v>1.1145792060840938</c:v>
                </c:pt>
                <c:pt idx="27">
                  <c:v>1.1145792060840938</c:v>
                </c:pt>
                <c:pt idx="28">
                  <c:v>1.1145792060840938</c:v>
                </c:pt>
                <c:pt idx="29">
                  <c:v>1.1145792060840938</c:v>
                </c:pt>
                <c:pt idx="30">
                  <c:v>1.1145792060840938</c:v>
                </c:pt>
                <c:pt idx="31">
                  <c:v>1.1145792060840938</c:v>
                </c:pt>
              </c:numCache>
            </c:numRef>
          </c:xVal>
          <c:yVal>
            <c:numRef>
              <c:f>[1]Symbole!$AL$176:$BQ$176</c:f>
              <c:numCache>
                <c:formatCode>General</c:formatCode>
                <c:ptCount val="32"/>
                <c:pt idx="0">
                  <c:v>3.5048694119167387</c:v>
                </c:pt>
                <c:pt idx="1">
                  <c:v>3.5048694119167387</c:v>
                </c:pt>
                <c:pt idx="2">
                  <c:v>3.5048694119167387</c:v>
                </c:pt>
                <c:pt idx="3">
                  <c:v>3.5048694119167387</c:v>
                </c:pt>
                <c:pt idx="4">
                  <c:v>3.5048694119167387</c:v>
                </c:pt>
                <c:pt idx="5">
                  <c:v>3.5048694119167387</c:v>
                </c:pt>
                <c:pt idx="6">
                  <c:v>3.5048694119167387</c:v>
                </c:pt>
                <c:pt idx="7">
                  <c:v>3.5048694119167387</c:v>
                </c:pt>
                <c:pt idx="8">
                  <c:v>3.5048694119167387</c:v>
                </c:pt>
                <c:pt idx="9">
                  <c:v>3.5048694119167387</c:v>
                </c:pt>
                <c:pt idx="10">
                  <c:v>3.5048694119167387</c:v>
                </c:pt>
                <c:pt idx="11">
                  <c:v>3.5048694119167387</c:v>
                </c:pt>
                <c:pt idx="12">
                  <c:v>3.5048694119167387</c:v>
                </c:pt>
                <c:pt idx="13">
                  <c:v>3.5048694119167387</c:v>
                </c:pt>
                <c:pt idx="14">
                  <c:v>3.5048694119167387</c:v>
                </c:pt>
                <c:pt idx="15">
                  <c:v>3.5048694119167387</c:v>
                </c:pt>
                <c:pt idx="16">
                  <c:v>3.5048694119167387</c:v>
                </c:pt>
                <c:pt idx="17">
                  <c:v>3.5048694119167387</c:v>
                </c:pt>
                <c:pt idx="18">
                  <c:v>3.5048694119167387</c:v>
                </c:pt>
                <c:pt idx="19">
                  <c:v>3.5048694119167387</c:v>
                </c:pt>
                <c:pt idx="20">
                  <c:v>3.5048694119167387</c:v>
                </c:pt>
                <c:pt idx="21">
                  <c:v>3.5048694119167387</c:v>
                </c:pt>
                <c:pt idx="22">
                  <c:v>3.5048694119167387</c:v>
                </c:pt>
                <c:pt idx="23">
                  <c:v>3.5048694119167387</c:v>
                </c:pt>
                <c:pt idx="24">
                  <c:v>3.5048694119167387</c:v>
                </c:pt>
                <c:pt idx="25">
                  <c:v>3.5048694119167387</c:v>
                </c:pt>
                <c:pt idx="26">
                  <c:v>3.5048694119167387</c:v>
                </c:pt>
                <c:pt idx="27">
                  <c:v>3.5048694119167387</c:v>
                </c:pt>
                <c:pt idx="28">
                  <c:v>3.5048694119167387</c:v>
                </c:pt>
                <c:pt idx="29">
                  <c:v>3.5048694119167387</c:v>
                </c:pt>
                <c:pt idx="30">
                  <c:v>3.5048694119167387</c:v>
                </c:pt>
                <c:pt idx="31">
                  <c:v>3.5048694119167387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0-2924-4240-AB9D-1F986C07C0D6}"/>
            </c:ext>
          </c:extLst>
        </c:ser>
        <c:ser>
          <c:idx val="187"/>
          <c:order val="241"/>
          <c:tx>
            <c:v>Drehfeder 7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[1]Symbole!$AL$153:$BQ$153</c:f>
              <c:numCache>
                <c:formatCode>General</c:formatCode>
                <c:ptCount val="32"/>
                <c:pt idx="0">
                  <c:v>5.4737185385805152</c:v>
                </c:pt>
                <c:pt idx="1">
                  <c:v>5.4737185385805152</c:v>
                </c:pt>
                <c:pt idx="2">
                  <c:v>5.4737185385805152</c:v>
                </c:pt>
                <c:pt idx="3">
                  <c:v>5.4737185385805152</c:v>
                </c:pt>
                <c:pt idx="4">
                  <c:v>5.4737185385805152</c:v>
                </c:pt>
                <c:pt idx="5">
                  <c:v>5.4737185385805152</c:v>
                </c:pt>
                <c:pt idx="6">
                  <c:v>5.4737185385805152</c:v>
                </c:pt>
                <c:pt idx="7">
                  <c:v>5.4737185385805152</c:v>
                </c:pt>
                <c:pt idx="8">
                  <c:v>5.4737185385805152</c:v>
                </c:pt>
                <c:pt idx="9">
                  <c:v>5.4737185385805152</c:v>
                </c:pt>
                <c:pt idx="10">
                  <c:v>5.4737185385805152</c:v>
                </c:pt>
                <c:pt idx="11">
                  <c:v>5.4737185385805152</c:v>
                </c:pt>
                <c:pt idx="12">
                  <c:v>5.4737185385805152</c:v>
                </c:pt>
                <c:pt idx="13">
                  <c:v>5.4737185385805152</c:v>
                </c:pt>
                <c:pt idx="14">
                  <c:v>5.4737185385805152</c:v>
                </c:pt>
                <c:pt idx="15">
                  <c:v>5.4737185385805152</c:v>
                </c:pt>
                <c:pt idx="16">
                  <c:v>5.4737185385805152</c:v>
                </c:pt>
                <c:pt idx="17">
                  <c:v>5.4737185385805152</c:v>
                </c:pt>
                <c:pt idx="18">
                  <c:v>5.4737185385805152</c:v>
                </c:pt>
                <c:pt idx="19">
                  <c:v>5.4737185385805152</c:v>
                </c:pt>
                <c:pt idx="20">
                  <c:v>5.4737185385805152</c:v>
                </c:pt>
                <c:pt idx="21">
                  <c:v>5.4737185385805152</c:v>
                </c:pt>
                <c:pt idx="22">
                  <c:v>5.4737185385805152</c:v>
                </c:pt>
                <c:pt idx="23">
                  <c:v>5.4737185385805152</c:v>
                </c:pt>
                <c:pt idx="24">
                  <c:v>5.4737185385805152</c:v>
                </c:pt>
                <c:pt idx="25">
                  <c:v>5.4737185385805152</c:v>
                </c:pt>
                <c:pt idx="26">
                  <c:v>5.4737185385805152</c:v>
                </c:pt>
                <c:pt idx="27">
                  <c:v>5.4737185385805152</c:v>
                </c:pt>
                <c:pt idx="28">
                  <c:v>5.4737185385805152</c:v>
                </c:pt>
                <c:pt idx="29">
                  <c:v>5.4737185385805152</c:v>
                </c:pt>
                <c:pt idx="30">
                  <c:v>5.4737185385805152</c:v>
                </c:pt>
                <c:pt idx="31">
                  <c:v>5.4737185385805152</c:v>
                </c:pt>
              </c:numCache>
            </c:numRef>
          </c:xVal>
          <c:yVal>
            <c:numRef>
              <c:f>[1]Symbole!$AL$177:$BQ$177</c:f>
              <c:numCache>
                <c:formatCode>General</c:formatCode>
                <c:ptCount val="32"/>
                <c:pt idx="0">
                  <c:v>1.2213699119173755</c:v>
                </c:pt>
                <c:pt idx="1">
                  <c:v>1.2213699119173755</c:v>
                </c:pt>
                <c:pt idx="2">
                  <c:v>1.2213699119173755</c:v>
                </c:pt>
                <c:pt idx="3">
                  <c:v>1.2213699119173755</c:v>
                </c:pt>
                <c:pt idx="4">
                  <c:v>1.2213699119173755</c:v>
                </c:pt>
                <c:pt idx="5">
                  <c:v>1.2213699119173755</c:v>
                </c:pt>
                <c:pt idx="6">
                  <c:v>1.2213699119173755</c:v>
                </c:pt>
                <c:pt idx="7">
                  <c:v>1.2213699119173755</c:v>
                </c:pt>
                <c:pt idx="8">
                  <c:v>1.2213699119173755</c:v>
                </c:pt>
                <c:pt idx="9">
                  <c:v>1.2213699119173755</c:v>
                </c:pt>
                <c:pt idx="10">
                  <c:v>1.2213699119173755</c:v>
                </c:pt>
                <c:pt idx="11">
                  <c:v>1.2213699119173755</c:v>
                </c:pt>
                <c:pt idx="12">
                  <c:v>1.2213699119173755</c:v>
                </c:pt>
                <c:pt idx="13">
                  <c:v>1.2213699119173755</c:v>
                </c:pt>
                <c:pt idx="14">
                  <c:v>1.2213699119173755</c:v>
                </c:pt>
                <c:pt idx="15">
                  <c:v>1.2213699119173755</c:v>
                </c:pt>
                <c:pt idx="16">
                  <c:v>1.2213699119173755</c:v>
                </c:pt>
                <c:pt idx="17">
                  <c:v>1.2213699119173755</c:v>
                </c:pt>
                <c:pt idx="18">
                  <c:v>1.2213699119173755</c:v>
                </c:pt>
                <c:pt idx="19">
                  <c:v>1.2213699119173755</c:v>
                </c:pt>
                <c:pt idx="20">
                  <c:v>1.2213699119173755</c:v>
                </c:pt>
                <c:pt idx="21">
                  <c:v>1.2213699119173755</c:v>
                </c:pt>
                <c:pt idx="22">
                  <c:v>1.2213699119173755</c:v>
                </c:pt>
                <c:pt idx="23">
                  <c:v>1.2213699119173755</c:v>
                </c:pt>
                <c:pt idx="24">
                  <c:v>1.2213699119173755</c:v>
                </c:pt>
                <c:pt idx="25">
                  <c:v>1.2213699119173755</c:v>
                </c:pt>
                <c:pt idx="26">
                  <c:v>1.2213699119173755</c:v>
                </c:pt>
                <c:pt idx="27">
                  <c:v>1.2213699119173755</c:v>
                </c:pt>
                <c:pt idx="28">
                  <c:v>1.2213699119173755</c:v>
                </c:pt>
                <c:pt idx="29">
                  <c:v>1.2213699119173755</c:v>
                </c:pt>
                <c:pt idx="30">
                  <c:v>1.2213699119173755</c:v>
                </c:pt>
                <c:pt idx="31">
                  <c:v>1.2213699119173755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1-2924-4240-AB9D-1F986C07C0D6}"/>
            </c:ext>
          </c:extLst>
        </c:ser>
        <c:ser>
          <c:idx val="188"/>
          <c:order val="242"/>
          <c:tx>
            <c:v>Drehfeder 8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[1]Symbole!$AL$154:$BQ$154</c:f>
              <c:numCache>
                <c:formatCode>General</c:formatCode>
                <c:ptCount val="32"/>
                <c:pt idx="0">
                  <c:v>-1.1904166730518013</c:v>
                </c:pt>
                <c:pt idx="1">
                  <c:v>-1.1904166730518013</c:v>
                </c:pt>
                <c:pt idx="2">
                  <c:v>-1.1904166730518013</c:v>
                </c:pt>
                <c:pt idx="3">
                  <c:v>-1.1904166730518013</c:v>
                </c:pt>
                <c:pt idx="4">
                  <c:v>-1.1904166730518013</c:v>
                </c:pt>
                <c:pt idx="5">
                  <c:v>-1.1904166730518013</c:v>
                </c:pt>
                <c:pt idx="6">
                  <c:v>-1.1904166730518013</c:v>
                </c:pt>
                <c:pt idx="7">
                  <c:v>-1.1904166730518013</c:v>
                </c:pt>
                <c:pt idx="8">
                  <c:v>-1.1904166730518013</c:v>
                </c:pt>
                <c:pt idx="9">
                  <c:v>-1.1904166730518013</c:v>
                </c:pt>
                <c:pt idx="10">
                  <c:v>-1.1904166730518013</c:v>
                </c:pt>
                <c:pt idx="11">
                  <c:v>-1.1904166730518013</c:v>
                </c:pt>
                <c:pt idx="12">
                  <c:v>-1.1904166730518013</c:v>
                </c:pt>
                <c:pt idx="13">
                  <c:v>-1.1904166730518013</c:v>
                </c:pt>
                <c:pt idx="14">
                  <c:v>-1.1904166730518013</c:v>
                </c:pt>
                <c:pt idx="15">
                  <c:v>-1.1904166730518013</c:v>
                </c:pt>
                <c:pt idx="16">
                  <c:v>-1.1904166730518013</c:v>
                </c:pt>
                <c:pt idx="17">
                  <c:v>-1.1904166730518013</c:v>
                </c:pt>
                <c:pt idx="18">
                  <c:v>-1.1904166730518013</c:v>
                </c:pt>
                <c:pt idx="19">
                  <c:v>-1.1904166730518013</c:v>
                </c:pt>
                <c:pt idx="20">
                  <c:v>-1.1904166730518013</c:v>
                </c:pt>
                <c:pt idx="21">
                  <c:v>-1.1904166730518013</c:v>
                </c:pt>
                <c:pt idx="22">
                  <c:v>-1.1904166730518013</c:v>
                </c:pt>
                <c:pt idx="23">
                  <c:v>-1.1904166730518013</c:v>
                </c:pt>
                <c:pt idx="24">
                  <c:v>-1.1904166730518013</c:v>
                </c:pt>
                <c:pt idx="25">
                  <c:v>-1.1904166730518013</c:v>
                </c:pt>
                <c:pt idx="26">
                  <c:v>-1.1904166730518013</c:v>
                </c:pt>
                <c:pt idx="27">
                  <c:v>-1.1904166730518013</c:v>
                </c:pt>
                <c:pt idx="28">
                  <c:v>-1.1904166730518013</c:v>
                </c:pt>
                <c:pt idx="29">
                  <c:v>-1.1904166730518013</c:v>
                </c:pt>
                <c:pt idx="30">
                  <c:v>-1.1904166730518013</c:v>
                </c:pt>
                <c:pt idx="31">
                  <c:v>-1.1904166730518013</c:v>
                </c:pt>
              </c:numCache>
            </c:numRef>
          </c:xVal>
          <c:yVal>
            <c:numRef>
              <c:f>[1]Symbole!$AL$178:$BQ$178</c:f>
              <c:numCache>
                <c:formatCode>General</c:formatCode>
                <c:ptCount val="32"/>
                <c:pt idx="0">
                  <c:v>6.8352422808441133</c:v>
                </c:pt>
                <c:pt idx="1">
                  <c:v>6.8352422808441133</c:v>
                </c:pt>
                <c:pt idx="2">
                  <c:v>6.8352422808441133</c:v>
                </c:pt>
                <c:pt idx="3">
                  <c:v>6.8352422808441133</c:v>
                </c:pt>
                <c:pt idx="4">
                  <c:v>6.8352422808441133</c:v>
                </c:pt>
                <c:pt idx="5">
                  <c:v>6.8352422808441133</c:v>
                </c:pt>
                <c:pt idx="6">
                  <c:v>6.8352422808441133</c:v>
                </c:pt>
                <c:pt idx="7">
                  <c:v>6.8352422808441133</c:v>
                </c:pt>
                <c:pt idx="8">
                  <c:v>6.8352422808441133</c:v>
                </c:pt>
                <c:pt idx="9">
                  <c:v>6.8352422808441133</c:v>
                </c:pt>
                <c:pt idx="10">
                  <c:v>6.8352422808441133</c:v>
                </c:pt>
                <c:pt idx="11">
                  <c:v>6.8352422808441133</c:v>
                </c:pt>
                <c:pt idx="12">
                  <c:v>6.8352422808441133</c:v>
                </c:pt>
                <c:pt idx="13">
                  <c:v>6.8352422808441133</c:v>
                </c:pt>
                <c:pt idx="14">
                  <c:v>6.8352422808441133</c:v>
                </c:pt>
                <c:pt idx="15">
                  <c:v>6.8352422808441133</c:v>
                </c:pt>
                <c:pt idx="16">
                  <c:v>6.8352422808441133</c:v>
                </c:pt>
                <c:pt idx="17">
                  <c:v>6.8352422808441133</c:v>
                </c:pt>
                <c:pt idx="18">
                  <c:v>6.8352422808441133</c:v>
                </c:pt>
                <c:pt idx="19">
                  <c:v>6.8352422808441133</c:v>
                </c:pt>
                <c:pt idx="20">
                  <c:v>6.8352422808441133</c:v>
                </c:pt>
                <c:pt idx="21">
                  <c:v>6.8352422808441133</c:v>
                </c:pt>
                <c:pt idx="22">
                  <c:v>6.8352422808441133</c:v>
                </c:pt>
                <c:pt idx="23">
                  <c:v>6.8352422808441133</c:v>
                </c:pt>
                <c:pt idx="24">
                  <c:v>6.8352422808441133</c:v>
                </c:pt>
                <c:pt idx="25">
                  <c:v>6.8352422808441133</c:v>
                </c:pt>
                <c:pt idx="26">
                  <c:v>6.8352422808441133</c:v>
                </c:pt>
                <c:pt idx="27">
                  <c:v>6.8352422808441133</c:v>
                </c:pt>
                <c:pt idx="28">
                  <c:v>6.8352422808441133</c:v>
                </c:pt>
                <c:pt idx="29">
                  <c:v>6.8352422808441133</c:v>
                </c:pt>
                <c:pt idx="30">
                  <c:v>6.8352422808441133</c:v>
                </c:pt>
                <c:pt idx="31">
                  <c:v>6.8352422808441133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2-2924-4240-AB9D-1F986C07C0D6}"/>
            </c:ext>
          </c:extLst>
        </c:ser>
        <c:ser>
          <c:idx val="189"/>
          <c:order val="243"/>
          <c:tx>
            <c:v>Drehfeder 9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[1]Symbole!$AL$155:$BQ$155</c:f>
              <c:numCache>
                <c:formatCode>General</c:formatCode>
                <c:ptCount val="32"/>
                <c:pt idx="0">
                  <c:v>0.22863875013772139</c:v>
                </c:pt>
                <c:pt idx="1">
                  <c:v>0.22863875013772139</c:v>
                </c:pt>
                <c:pt idx="2">
                  <c:v>0.22863875013772139</c:v>
                </c:pt>
                <c:pt idx="3">
                  <c:v>0.22863875013772139</c:v>
                </c:pt>
                <c:pt idx="4">
                  <c:v>0.22863875013772139</c:v>
                </c:pt>
                <c:pt idx="5">
                  <c:v>0.22863875013772139</c:v>
                </c:pt>
                <c:pt idx="6">
                  <c:v>0.22863875013772139</c:v>
                </c:pt>
                <c:pt idx="7">
                  <c:v>0.22863875013772139</c:v>
                </c:pt>
                <c:pt idx="8">
                  <c:v>0.22863875013772139</c:v>
                </c:pt>
                <c:pt idx="9">
                  <c:v>0.22863875013772139</c:v>
                </c:pt>
                <c:pt idx="10">
                  <c:v>0.22863875013772139</c:v>
                </c:pt>
                <c:pt idx="11">
                  <c:v>0.22863875013772139</c:v>
                </c:pt>
                <c:pt idx="12">
                  <c:v>0.22863875013772139</c:v>
                </c:pt>
                <c:pt idx="13">
                  <c:v>0.22863875013772139</c:v>
                </c:pt>
                <c:pt idx="14">
                  <c:v>0.22863875013772139</c:v>
                </c:pt>
                <c:pt idx="15">
                  <c:v>0.22863875013772139</c:v>
                </c:pt>
                <c:pt idx="16">
                  <c:v>0.22863875013772139</c:v>
                </c:pt>
                <c:pt idx="17">
                  <c:v>0.22863875013772139</c:v>
                </c:pt>
                <c:pt idx="18">
                  <c:v>0.22863875013772139</c:v>
                </c:pt>
                <c:pt idx="19">
                  <c:v>0.22863875013772139</c:v>
                </c:pt>
                <c:pt idx="20">
                  <c:v>0.22863875013772139</c:v>
                </c:pt>
                <c:pt idx="21">
                  <c:v>0.22863875013772139</c:v>
                </c:pt>
                <c:pt idx="22">
                  <c:v>0.22863875013772139</c:v>
                </c:pt>
                <c:pt idx="23">
                  <c:v>0.22863875013772139</c:v>
                </c:pt>
                <c:pt idx="24">
                  <c:v>0.22863875013772139</c:v>
                </c:pt>
                <c:pt idx="25">
                  <c:v>0.22863875013772139</c:v>
                </c:pt>
                <c:pt idx="26">
                  <c:v>0.22863875013772139</c:v>
                </c:pt>
                <c:pt idx="27">
                  <c:v>0.22863875013772139</c:v>
                </c:pt>
                <c:pt idx="28">
                  <c:v>0.22863875013772139</c:v>
                </c:pt>
                <c:pt idx="29">
                  <c:v>0.22863875013772139</c:v>
                </c:pt>
                <c:pt idx="30">
                  <c:v>0.22863875013772139</c:v>
                </c:pt>
                <c:pt idx="31">
                  <c:v>0.22863875013772139</c:v>
                </c:pt>
              </c:numCache>
            </c:numRef>
          </c:xVal>
          <c:yVal>
            <c:numRef>
              <c:f>[1]Symbole!$AL$179:$BQ$179</c:f>
              <c:numCache>
                <c:formatCode>General</c:formatCode>
                <c:ptCount val="32"/>
                <c:pt idx="0">
                  <c:v>6.8536440976260593</c:v>
                </c:pt>
                <c:pt idx="1">
                  <c:v>6.8536440976260593</c:v>
                </c:pt>
                <c:pt idx="2">
                  <c:v>6.8536440976260593</c:v>
                </c:pt>
                <c:pt idx="3">
                  <c:v>6.8536440976260593</c:v>
                </c:pt>
                <c:pt idx="4">
                  <c:v>6.8536440976260593</c:v>
                </c:pt>
                <c:pt idx="5">
                  <c:v>6.8536440976260593</c:v>
                </c:pt>
                <c:pt idx="6">
                  <c:v>6.8536440976260593</c:v>
                </c:pt>
                <c:pt idx="7">
                  <c:v>6.8536440976260593</c:v>
                </c:pt>
                <c:pt idx="8">
                  <c:v>6.8536440976260593</c:v>
                </c:pt>
                <c:pt idx="9">
                  <c:v>6.8536440976260593</c:v>
                </c:pt>
                <c:pt idx="10">
                  <c:v>6.8536440976260593</c:v>
                </c:pt>
                <c:pt idx="11">
                  <c:v>6.8536440976260593</c:v>
                </c:pt>
                <c:pt idx="12">
                  <c:v>6.8536440976260593</c:v>
                </c:pt>
                <c:pt idx="13">
                  <c:v>6.8536440976260593</c:v>
                </c:pt>
                <c:pt idx="14">
                  <c:v>6.8536440976260593</c:v>
                </c:pt>
                <c:pt idx="15">
                  <c:v>6.8536440976260593</c:v>
                </c:pt>
                <c:pt idx="16">
                  <c:v>6.8536440976260593</c:v>
                </c:pt>
                <c:pt idx="17">
                  <c:v>6.8536440976260593</c:v>
                </c:pt>
                <c:pt idx="18">
                  <c:v>6.8536440976260593</c:v>
                </c:pt>
                <c:pt idx="19">
                  <c:v>6.8536440976260593</c:v>
                </c:pt>
                <c:pt idx="20">
                  <c:v>6.8536440976260593</c:v>
                </c:pt>
                <c:pt idx="21">
                  <c:v>6.8536440976260593</c:v>
                </c:pt>
                <c:pt idx="22">
                  <c:v>6.8536440976260593</c:v>
                </c:pt>
                <c:pt idx="23">
                  <c:v>6.8536440976260593</c:v>
                </c:pt>
                <c:pt idx="24">
                  <c:v>6.8536440976260593</c:v>
                </c:pt>
                <c:pt idx="25">
                  <c:v>6.8536440976260593</c:v>
                </c:pt>
                <c:pt idx="26">
                  <c:v>6.8536440976260593</c:v>
                </c:pt>
                <c:pt idx="27">
                  <c:v>6.8536440976260593</c:v>
                </c:pt>
                <c:pt idx="28">
                  <c:v>6.8536440976260593</c:v>
                </c:pt>
                <c:pt idx="29">
                  <c:v>6.8536440976260593</c:v>
                </c:pt>
                <c:pt idx="30">
                  <c:v>6.8536440976260593</c:v>
                </c:pt>
                <c:pt idx="31">
                  <c:v>6.8536440976260593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3-2924-4240-AB9D-1F986C07C0D6}"/>
            </c:ext>
          </c:extLst>
        </c:ser>
        <c:ser>
          <c:idx val="190"/>
          <c:order val="244"/>
          <c:tx>
            <c:v>Drehfeder 10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[1]Symbole!$AL$156:$BQ$156</c:f>
              <c:numCache>
                <c:formatCode>General</c:formatCode>
                <c:ptCount val="32"/>
                <c:pt idx="0">
                  <c:v>9.6976647362872619</c:v>
                </c:pt>
                <c:pt idx="1">
                  <c:v>9.6976647362872619</c:v>
                </c:pt>
                <c:pt idx="2">
                  <c:v>9.6976647362872619</c:v>
                </c:pt>
                <c:pt idx="3">
                  <c:v>9.6976647362872619</c:v>
                </c:pt>
                <c:pt idx="4">
                  <c:v>9.6976647362872619</c:v>
                </c:pt>
                <c:pt idx="5">
                  <c:v>9.6976647362872619</c:v>
                </c:pt>
                <c:pt idx="6">
                  <c:v>9.6976647362872619</c:v>
                </c:pt>
                <c:pt idx="7">
                  <c:v>9.6976647362872619</c:v>
                </c:pt>
                <c:pt idx="8">
                  <c:v>9.6976647362872619</c:v>
                </c:pt>
                <c:pt idx="9">
                  <c:v>9.6976647362872619</c:v>
                </c:pt>
                <c:pt idx="10">
                  <c:v>9.6976647362872619</c:v>
                </c:pt>
                <c:pt idx="11">
                  <c:v>9.6976647362872619</c:v>
                </c:pt>
                <c:pt idx="12">
                  <c:v>9.6976647362872619</c:v>
                </c:pt>
                <c:pt idx="13">
                  <c:v>9.6976647362872619</c:v>
                </c:pt>
                <c:pt idx="14">
                  <c:v>9.6976647362872619</c:v>
                </c:pt>
                <c:pt idx="15">
                  <c:v>9.6976647362872619</c:v>
                </c:pt>
                <c:pt idx="16">
                  <c:v>9.6976647362872619</c:v>
                </c:pt>
                <c:pt idx="17">
                  <c:v>9.6976647362872619</c:v>
                </c:pt>
                <c:pt idx="18">
                  <c:v>9.6976647362872619</c:v>
                </c:pt>
                <c:pt idx="19">
                  <c:v>9.6976647362872619</c:v>
                </c:pt>
                <c:pt idx="20">
                  <c:v>9.6976647362872619</c:v>
                </c:pt>
                <c:pt idx="21">
                  <c:v>9.6976647362872619</c:v>
                </c:pt>
                <c:pt idx="22">
                  <c:v>9.6976647362872619</c:v>
                </c:pt>
                <c:pt idx="23">
                  <c:v>9.6976647362872619</c:v>
                </c:pt>
                <c:pt idx="24">
                  <c:v>9.6976647362872619</c:v>
                </c:pt>
                <c:pt idx="25">
                  <c:v>9.6976647362872619</c:v>
                </c:pt>
                <c:pt idx="26">
                  <c:v>9.6976647362872619</c:v>
                </c:pt>
                <c:pt idx="27">
                  <c:v>9.6976647362872619</c:v>
                </c:pt>
                <c:pt idx="28">
                  <c:v>9.6976647362872619</c:v>
                </c:pt>
                <c:pt idx="29">
                  <c:v>9.6976647362872619</c:v>
                </c:pt>
                <c:pt idx="30">
                  <c:v>9.6976647362872619</c:v>
                </c:pt>
                <c:pt idx="31">
                  <c:v>9.6976647362872619</c:v>
                </c:pt>
              </c:numCache>
            </c:numRef>
          </c:xVal>
          <c:yVal>
            <c:numRef>
              <c:f>[1]Symbole!$AL$180:$BQ$180</c:f>
              <c:numCache>
                <c:formatCode>General</c:formatCode>
                <c:ptCount val="32"/>
                <c:pt idx="0">
                  <c:v>1.8002648181745233</c:v>
                </c:pt>
                <c:pt idx="1">
                  <c:v>1.8002648181745233</c:v>
                </c:pt>
                <c:pt idx="2">
                  <c:v>1.8002648181745233</c:v>
                </c:pt>
                <c:pt idx="3">
                  <c:v>1.8002648181745233</c:v>
                </c:pt>
                <c:pt idx="4">
                  <c:v>1.8002648181745233</c:v>
                </c:pt>
                <c:pt idx="5">
                  <c:v>1.8002648181745233</c:v>
                </c:pt>
                <c:pt idx="6">
                  <c:v>1.8002648181745233</c:v>
                </c:pt>
                <c:pt idx="7">
                  <c:v>1.8002648181745233</c:v>
                </c:pt>
                <c:pt idx="8">
                  <c:v>1.8002648181745233</c:v>
                </c:pt>
                <c:pt idx="9">
                  <c:v>1.8002648181745233</c:v>
                </c:pt>
                <c:pt idx="10">
                  <c:v>1.8002648181745233</c:v>
                </c:pt>
                <c:pt idx="11">
                  <c:v>1.8002648181745233</c:v>
                </c:pt>
                <c:pt idx="12">
                  <c:v>1.8002648181745233</c:v>
                </c:pt>
                <c:pt idx="13">
                  <c:v>1.8002648181745233</c:v>
                </c:pt>
                <c:pt idx="14">
                  <c:v>1.8002648181745233</c:v>
                </c:pt>
                <c:pt idx="15">
                  <c:v>1.8002648181745233</c:v>
                </c:pt>
                <c:pt idx="16">
                  <c:v>1.8002648181745233</c:v>
                </c:pt>
                <c:pt idx="17">
                  <c:v>1.8002648181745233</c:v>
                </c:pt>
                <c:pt idx="18">
                  <c:v>1.8002648181745233</c:v>
                </c:pt>
                <c:pt idx="19">
                  <c:v>1.8002648181745233</c:v>
                </c:pt>
                <c:pt idx="20">
                  <c:v>1.8002648181745233</c:v>
                </c:pt>
                <c:pt idx="21">
                  <c:v>1.8002648181745233</c:v>
                </c:pt>
                <c:pt idx="22">
                  <c:v>1.8002648181745233</c:v>
                </c:pt>
                <c:pt idx="23">
                  <c:v>1.8002648181745233</c:v>
                </c:pt>
                <c:pt idx="24">
                  <c:v>1.8002648181745233</c:v>
                </c:pt>
                <c:pt idx="25">
                  <c:v>1.8002648181745233</c:v>
                </c:pt>
                <c:pt idx="26">
                  <c:v>1.8002648181745233</c:v>
                </c:pt>
                <c:pt idx="27">
                  <c:v>1.8002648181745233</c:v>
                </c:pt>
                <c:pt idx="28">
                  <c:v>1.8002648181745233</c:v>
                </c:pt>
                <c:pt idx="29">
                  <c:v>1.8002648181745233</c:v>
                </c:pt>
                <c:pt idx="30">
                  <c:v>1.8002648181745233</c:v>
                </c:pt>
                <c:pt idx="31">
                  <c:v>1.8002648181745233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4-2924-4240-AB9D-1F986C07C0D6}"/>
            </c:ext>
          </c:extLst>
        </c:ser>
        <c:ser>
          <c:idx val="191"/>
          <c:order val="245"/>
          <c:tx>
            <c:v>Drehfeder 11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[1]Symbole!$AL$157:$BQ$157</c:f>
              <c:numCache>
                <c:formatCode>General</c:formatCode>
                <c:ptCount val="32"/>
                <c:pt idx="0">
                  <c:v>10.32091097739908</c:v>
                </c:pt>
                <c:pt idx="1">
                  <c:v>10.32091097739908</c:v>
                </c:pt>
                <c:pt idx="2">
                  <c:v>10.32091097739908</c:v>
                </c:pt>
                <c:pt idx="3">
                  <c:v>10.32091097739908</c:v>
                </c:pt>
                <c:pt idx="4">
                  <c:v>10.32091097739908</c:v>
                </c:pt>
                <c:pt idx="5">
                  <c:v>10.32091097739908</c:v>
                </c:pt>
                <c:pt idx="6">
                  <c:v>10.32091097739908</c:v>
                </c:pt>
                <c:pt idx="7">
                  <c:v>10.32091097739908</c:v>
                </c:pt>
                <c:pt idx="8">
                  <c:v>10.32091097739908</c:v>
                </c:pt>
                <c:pt idx="9">
                  <c:v>10.32091097739908</c:v>
                </c:pt>
                <c:pt idx="10">
                  <c:v>10.32091097739908</c:v>
                </c:pt>
                <c:pt idx="11">
                  <c:v>10.32091097739908</c:v>
                </c:pt>
                <c:pt idx="12">
                  <c:v>10.32091097739908</c:v>
                </c:pt>
                <c:pt idx="13">
                  <c:v>10.32091097739908</c:v>
                </c:pt>
                <c:pt idx="14">
                  <c:v>10.32091097739908</c:v>
                </c:pt>
                <c:pt idx="15">
                  <c:v>10.32091097739908</c:v>
                </c:pt>
                <c:pt idx="16">
                  <c:v>10.32091097739908</c:v>
                </c:pt>
                <c:pt idx="17">
                  <c:v>10.32091097739908</c:v>
                </c:pt>
                <c:pt idx="18">
                  <c:v>10.32091097739908</c:v>
                </c:pt>
                <c:pt idx="19">
                  <c:v>10.32091097739908</c:v>
                </c:pt>
                <c:pt idx="20">
                  <c:v>10.32091097739908</c:v>
                </c:pt>
                <c:pt idx="21">
                  <c:v>10.32091097739908</c:v>
                </c:pt>
                <c:pt idx="22">
                  <c:v>10.32091097739908</c:v>
                </c:pt>
                <c:pt idx="23">
                  <c:v>10.32091097739908</c:v>
                </c:pt>
                <c:pt idx="24">
                  <c:v>10.32091097739908</c:v>
                </c:pt>
                <c:pt idx="25">
                  <c:v>10.32091097739908</c:v>
                </c:pt>
                <c:pt idx="26">
                  <c:v>10.32091097739908</c:v>
                </c:pt>
                <c:pt idx="27">
                  <c:v>10.32091097739908</c:v>
                </c:pt>
                <c:pt idx="28">
                  <c:v>10.32091097739908</c:v>
                </c:pt>
                <c:pt idx="29">
                  <c:v>10.32091097739908</c:v>
                </c:pt>
                <c:pt idx="30">
                  <c:v>10.32091097739908</c:v>
                </c:pt>
                <c:pt idx="31">
                  <c:v>10.32091097739908</c:v>
                </c:pt>
              </c:numCache>
            </c:numRef>
          </c:xVal>
          <c:yVal>
            <c:numRef>
              <c:f>[1]Symbole!$AL$181:$BQ$181</c:f>
              <c:numCache>
                <c:formatCode>General</c:formatCode>
                <c:ptCount val="32"/>
                <c:pt idx="0">
                  <c:v>0.66877734229812313</c:v>
                </c:pt>
                <c:pt idx="1">
                  <c:v>0.66877734229812313</c:v>
                </c:pt>
                <c:pt idx="2">
                  <c:v>0.66877734229812313</c:v>
                </c:pt>
                <c:pt idx="3">
                  <c:v>0.66877734229812313</c:v>
                </c:pt>
                <c:pt idx="4">
                  <c:v>0.66877734229812313</c:v>
                </c:pt>
                <c:pt idx="5">
                  <c:v>0.66877734229812313</c:v>
                </c:pt>
                <c:pt idx="6">
                  <c:v>0.66877734229812313</c:v>
                </c:pt>
                <c:pt idx="7">
                  <c:v>0.66877734229812313</c:v>
                </c:pt>
                <c:pt idx="8">
                  <c:v>0.66877734229812313</c:v>
                </c:pt>
                <c:pt idx="9">
                  <c:v>0.66877734229812313</c:v>
                </c:pt>
                <c:pt idx="10">
                  <c:v>0.66877734229812313</c:v>
                </c:pt>
                <c:pt idx="11">
                  <c:v>0.66877734229812313</c:v>
                </c:pt>
                <c:pt idx="12">
                  <c:v>0.66877734229812313</c:v>
                </c:pt>
                <c:pt idx="13">
                  <c:v>0.66877734229812313</c:v>
                </c:pt>
                <c:pt idx="14">
                  <c:v>0.66877734229812313</c:v>
                </c:pt>
                <c:pt idx="15">
                  <c:v>0.66877734229812313</c:v>
                </c:pt>
                <c:pt idx="16">
                  <c:v>0.66877734229812313</c:v>
                </c:pt>
                <c:pt idx="17">
                  <c:v>0.66877734229812313</c:v>
                </c:pt>
                <c:pt idx="18">
                  <c:v>0.66877734229812313</c:v>
                </c:pt>
                <c:pt idx="19">
                  <c:v>0.66877734229812313</c:v>
                </c:pt>
                <c:pt idx="20">
                  <c:v>0.66877734229812313</c:v>
                </c:pt>
                <c:pt idx="21">
                  <c:v>0.66877734229812313</c:v>
                </c:pt>
                <c:pt idx="22">
                  <c:v>0.66877734229812313</c:v>
                </c:pt>
                <c:pt idx="23">
                  <c:v>0.66877734229812313</c:v>
                </c:pt>
                <c:pt idx="24">
                  <c:v>0.66877734229812313</c:v>
                </c:pt>
                <c:pt idx="25">
                  <c:v>0.66877734229812313</c:v>
                </c:pt>
                <c:pt idx="26">
                  <c:v>0.66877734229812313</c:v>
                </c:pt>
                <c:pt idx="27">
                  <c:v>0.66877734229812313</c:v>
                </c:pt>
                <c:pt idx="28">
                  <c:v>0.66877734229812313</c:v>
                </c:pt>
                <c:pt idx="29">
                  <c:v>0.66877734229812313</c:v>
                </c:pt>
                <c:pt idx="30">
                  <c:v>0.66877734229812313</c:v>
                </c:pt>
                <c:pt idx="31">
                  <c:v>0.66877734229812313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5-2924-4240-AB9D-1F986C07C0D6}"/>
            </c:ext>
          </c:extLst>
        </c:ser>
        <c:ser>
          <c:idx val="192"/>
          <c:order val="246"/>
          <c:tx>
            <c:v>Drehfeder 12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[1]Symbole!$AL$158:$BQ$158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xVal>
          <c:yVal>
            <c:numRef>
              <c:f>[1]Symbole!$AL$182:$BQ$182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6-2924-4240-AB9D-1F986C07C0D6}"/>
            </c:ext>
          </c:extLst>
        </c:ser>
        <c:ser>
          <c:idx val="193"/>
          <c:order val="247"/>
          <c:tx>
            <c:v>Drehfeder 13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[1]Symbole!$AL$159:$BQ$159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xVal>
          <c:yVal>
            <c:numRef>
              <c:f>[1]Symbole!$AL$183:$BQ$183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7-2924-4240-AB9D-1F986C07C0D6}"/>
            </c:ext>
          </c:extLst>
        </c:ser>
        <c:ser>
          <c:idx val="194"/>
          <c:order val="248"/>
          <c:tx>
            <c:v>Drehfeder 14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[1]Symbole!$AL$160:$BQ$160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xVal>
          <c:yVal>
            <c:numRef>
              <c:f>[1]Symbole!$AL$184:$BQ$184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8-2924-4240-AB9D-1F986C07C0D6}"/>
            </c:ext>
          </c:extLst>
        </c:ser>
        <c:ser>
          <c:idx val="195"/>
          <c:order val="249"/>
          <c:tx>
            <c:v>Drehfeder 15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[1]Symbole!$AL$161:$BQ$161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xVal>
          <c:yVal>
            <c:numRef>
              <c:f>[1]Symbole!$AL$185:$BQ$185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9-2924-4240-AB9D-1F986C07C0D6}"/>
            </c:ext>
          </c:extLst>
        </c:ser>
        <c:ser>
          <c:idx val="196"/>
          <c:order val="250"/>
          <c:tx>
            <c:v>Drehfeder 16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[1]Symbole!$AL$162:$BQ$162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xVal>
          <c:yVal>
            <c:numRef>
              <c:f>[1]Symbole!$AL$186:$BQ$186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A-2924-4240-AB9D-1F986C07C0D6}"/>
            </c:ext>
          </c:extLst>
        </c:ser>
        <c:ser>
          <c:idx val="197"/>
          <c:order val="251"/>
          <c:tx>
            <c:v>Drehfeder 17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[1]Symbole!$AL$163:$BQ$163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xVal>
          <c:yVal>
            <c:numRef>
              <c:f>[1]Symbole!$AL$187:$BQ$187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B-2924-4240-AB9D-1F986C07C0D6}"/>
            </c:ext>
          </c:extLst>
        </c:ser>
        <c:ser>
          <c:idx val="198"/>
          <c:order val="252"/>
          <c:tx>
            <c:v>Drehfeder 18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[1]Symbole!$AL$164:$BQ$164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xVal>
          <c:yVal>
            <c:numRef>
              <c:f>[1]Symbole!$AL$188:$BQ$188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C-2924-4240-AB9D-1F986C07C0D6}"/>
            </c:ext>
          </c:extLst>
        </c:ser>
        <c:ser>
          <c:idx val="199"/>
          <c:order val="253"/>
          <c:tx>
            <c:v>Drehfeder 19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[1]Symbole!$AL$165:$BQ$165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xVal>
          <c:yVal>
            <c:numRef>
              <c:f>[1]Symbole!$AL$189:$BQ$189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D-2924-4240-AB9D-1F986C07C0D6}"/>
            </c:ext>
          </c:extLst>
        </c:ser>
        <c:ser>
          <c:idx val="200"/>
          <c:order val="254"/>
          <c:tx>
            <c:v>Drehfeder 20</c:v>
          </c:tx>
          <c:spPr>
            <a:ln w="25400" cap="rnd" cmpd="sng" algn="ctr">
              <a:solidFill>
                <a:srgbClr val="00B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[1]Symbole!$AL$166:$BQ$166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xVal>
          <c:yVal>
            <c:numRef>
              <c:f>[1]Symbole!$AL$190:$BQ$190</c:f>
              <c:numCache>
                <c:formatCode>General</c:formatCode>
                <c:ptCount val="32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  <c:pt idx="14">
                  <c:v>4.5</c:v>
                </c:pt>
                <c:pt idx="15">
                  <c:v>4.5</c:v>
                </c:pt>
                <c:pt idx="16">
                  <c:v>4.5</c:v>
                </c:pt>
                <c:pt idx="17">
                  <c:v>4.5</c:v>
                </c:pt>
                <c:pt idx="18">
                  <c:v>4.5</c:v>
                </c:pt>
                <c:pt idx="19">
                  <c:v>4.5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4.5</c:v>
                </c:pt>
                <c:pt idx="28">
                  <c:v>4.5</c:v>
                </c:pt>
                <c:pt idx="29">
                  <c:v>4.5</c:v>
                </c:pt>
                <c:pt idx="30">
                  <c:v>4.5</c:v>
                </c:pt>
                <c:pt idx="31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FE-2924-4240-AB9D-1F986C07C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127904"/>
        <c:axId val="519118888"/>
      </c:scatterChart>
      <c:valAx>
        <c:axId val="5191279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19118888"/>
        <c:crosses val="max"/>
        <c:crossBetween val="midCat"/>
        <c:majorUnit val="1.0000000000000004E-6"/>
      </c:valAx>
      <c:valAx>
        <c:axId val="519118888"/>
        <c:scaling>
          <c:orientation val="maxMin"/>
        </c:scaling>
        <c:delete val="1"/>
        <c:axPos val="r"/>
        <c:numFmt formatCode="General" sourceLinked="1"/>
        <c:majorTickMark val="out"/>
        <c:minorTickMark val="none"/>
        <c:tickLblPos val="nextTo"/>
        <c:crossAx val="519127904"/>
        <c:crosses val="max"/>
        <c:crossBetween val="midCat"/>
        <c:majorUnit val="1.0000000000000004E-6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206" footer="0.4921259845000020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2.2289042045807554E-2"/>
          <c:y val="1.4514612936709853E-2"/>
          <c:w val="0.95945446873636275"/>
          <c:h val="0.96210377553367188"/>
        </c:manualLayout>
      </c:layout>
      <c:scatterChart>
        <c:scatterStyle val="lineMarker"/>
        <c:varyColors val="0"/>
        <c:ser>
          <c:idx val="20"/>
          <c:order val="0"/>
          <c:tx>
            <c:v>BoundingBox21</c:v>
          </c:tx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xVal>
            <c:numRef>
              <c:f>[1]PlotN!$BH$6:$BH$10</c:f>
              <c:numCache>
                <c:formatCode>General</c:formatCode>
                <c:ptCount val="5"/>
                <c:pt idx="0">
                  <c:v>-7.6000000000000005</c:v>
                </c:pt>
                <c:pt idx="1">
                  <c:v>17.399999999999999</c:v>
                </c:pt>
                <c:pt idx="2">
                  <c:v>17.399999999999999</c:v>
                </c:pt>
                <c:pt idx="3">
                  <c:v>-7.6000000000000005</c:v>
                </c:pt>
                <c:pt idx="4">
                  <c:v>-7.6000000000000005</c:v>
                </c:pt>
              </c:numCache>
            </c:numRef>
          </c:xVal>
          <c:yVal>
            <c:numRef>
              <c:f>[1]PlotN!$BI$6:$BI$10</c:f>
              <c:numCache>
                <c:formatCode>General</c:formatCode>
                <c:ptCount val="5"/>
                <c:pt idx="0">
                  <c:v>16.2</c:v>
                </c:pt>
                <c:pt idx="1">
                  <c:v>16.2</c:v>
                </c:pt>
                <c:pt idx="2">
                  <c:v>-8.8000000000000007</c:v>
                </c:pt>
                <c:pt idx="3">
                  <c:v>-8.8000000000000007</c:v>
                </c:pt>
                <c:pt idx="4">
                  <c:v>16.2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E9-4203-999D-E94CB749B44D}"/>
            </c:ext>
          </c:extLst>
        </c:ser>
        <c:ser>
          <c:idx val="0"/>
          <c:order val="1"/>
          <c:tx>
            <c:v>Normalkraft1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2-71E9-4203-999D-E94CB749B44D}"/>
              </c:ext>
            </c:extLst>
          </c:dPt>
          <c:xVal>
            <c:numRef>
              <c:f>[1]PlotN!$AB$3:$AO$3</c:f>
              <c:numCache>
                <c:formatCode>General</c:formatCode>
                <c:ptCount val="14"/>
                <c:pt idx="0">
                  <c:v>-5.4057631290131116</c:v>
                </c:pt>
                <c:pt idx="1">
                  <c:v>-5.2563690290131113</c:v>
                </c:pt>
                <c:pt idx="2">
                  <c:v>-5.106974929013111</c:v>
                </c:pt>
                <c:pt idx="3">
                  <c:v>-4.9575808290131116</c:v>
                </c:pt>
                <c:pt idx="4">
                  <c:v>-4.8081867290131122</c:v>
                </c:pt>
                <c:pt idx="5">
                  <c:v>-4.6587926290131119</c:v>
                </c:pt>
                <c:pt idx="6">
                  <c:v>-4.5093985290131116</c:v>
                </c:pt>
                <c:pt idx="7">
                  <c:v>-4.3600044290131121</c:v>
                </c:pt>
                <c:pt idx="8">
                  <c:v>-4.2106103290131127</c:v>
                </c:pt>
                <c:pt idx="9">
                  <c:v>-4.0612162290131124</c:v>
                </c:pt>
                <c:pt idx="10">
                  <c:v>-3.9118221290131125</c:v>
                </c:pt>
                <c:pt idx="11">
                  <c:v>-2.5060590000000014</c:v>
                </c:pt>
                <c:pt idx="12">
                  <c:v>-4</c:v>
                </c:pt>
                <c:pt idx="13">
                  <c:v>-5.4057631290131116</c:v>
                </c:pt>
              </c:numCache>
            </c:numRef>
          </c:xVal>
          <c:yVal>
            <c:numRef>
              <c:f>[1]PlotN!$AR$3:$BE$3</c:f>
              <c:numCache>
                <c:formatCode>General</c:formatCode>
                <c:ptCount val="14"/>
                <c:pt idx="0">
                  <c:v>9.4376945225603439</c:v>
                </c:pt>
                <c:pt idx="1">
                  <c:v>9.064209422560344</c:v>
                </c:pt>
                <c:pt idx="2">
                  <c:v>8.6907243225603441</c:v>
                </c:pt>
                <c:pt idx="3">
                  <c:v>8.3172392225603442</c:v>
                </c:pt>
                <c:pt idx="4">
                  <c:v>7.9437541225603443</c:v>
                </c:pt>
                <c:pt idx="5">
                  <c:v>7.5702690225603444</c:v>
                </c:pt>
                <c:pt idx="6">
                  <c:v>7.1967839225603445</c:v>
                </c:pt>
                <c:pt idx="7">
                  <c:v>6.8232988225603446</c:v>
                </c:pt>
                <c:pt idx="8">
                  <c:v>6.4498137225603447</c:v>
                </c:pt>
                <c:pt idx="9">
                  <c:v>6.0763286225603448</c:v>
                </c:pt>
                <c:pt idx="10">
                  <c:v>5.7028435225603449</c:v>
                </c:pt>
                <c:pt idx="11">
                  <c:v>6.265149000000001</c:v>
                </c:pt>
                <c:pt idx="12">
                  <c:v>10</c:v>
                </c:pt>
                <c:pt idx="13">
                  <c:v>9.4376945225603439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1E9-4203-999D-E94CB749B44D}"/>
            </c:ext>
          </c:extLst>
        </c:ser>
        <c:ser>
          <c:idx val="1"/>
          <c:order val="2"/>
          <c:tx>
            <c:v>Normalkraft2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5-71E9-4203-999D-E94CB749B44D}"/>
              </c:ext>
            </c:extLst>
          </c:dPt>
          <c:xVal>
            <c:numRef>
              <c:f>[1]PlotN!$AB$4:$AO$4</c:f>
              <c:numCache>
                <c:formatCode>General</c:formatCode>
                <c:ptCount val="14"/>
                <c:pt idx="0">
                  <c:v>-0.24806468726337169</c:v>
                </c:pt>
                <c:pt idx="1">
                  <c:v>6.1024174189534458E-2</c:v>
                </c:pt>
                <c:pt idx="2">
                  <c:v>0.37011303564244064</c:v>
                </c:pt>
                <c:pt idx="3">
                  <c:v>0.67920189709534673</c:v>
                </c:pt>
                <c:pt idx="4">
                  <c:v>0.98829075854825299</c:v>
                </c:pt>
                <c:pt idx="5">
                  <c:v>1.2973796200011591</c:v>
                </c:pt>
                <c:pt idx="6">
                  <c:v>1.6064684814540653</c:v>
                </c:pt>
                <c:pt idx="7">
                  <c:v>1.9155573429069714</c:v>
                </c:pt>
                <c:pt idx="8">
                  <c:v>2.2246462043598774</c:v>
                </c:pt>
                <c:pt idx="9">
                  <c:v>2.5337350658127837</c:v>
                </c:pt>
                <c:pt idx="10">
                  <c:v>2.8428239272656897</c:v>
                </c:pt>
                <c:pt idx="11">
                  <c:v>3.0874999999999999</c:v>
                </c:pt>
                <c:pt idx="12">
                  <c:v>0</c:v>
                </c:pt>
                <c:pt idx="13">
                  <c:v>-0.24806468726337169</c:v>
                </c:pt>
              </c:numCache>
            </c:numRef>
          </c:xVal>
          <c:yVal>
            <c:numRef>
              <c:f>[1]PlotN!$AR$4:$BE$4</c:f>
              <c:numCache>
                <c:formatCode>General</c:formatCode>
                <c:ptCount val="14"/>
                <c:pt idx="0">
                  <c:v>-3.2248409344238325</c:v>
                </c:pt>
                <c:pt idx="1">
                  <c:v>-3.2441857355360528</c:v>
                </c:pt>
                <c:pt idx="2">
                  <c:v>-3.2635305366482723</c:v>
                </c:pt>
                <c:pt idx="3">
                  <c:v>-3.2828753377604931</c:v>
                </c:pt>
                <c:pt idx="4">
                  <c:v>-3.302220138872713</c:v>
                </c:pt>
                <c:pt idx="5">
                  <c:v>-3.3215649399849334</c:v>
                </c:pt>
                <c:pt idx="6">
                  <c:v>-3.3409097410971551</c:v>
                </c:pt>
                <c:pt idx="7">
                  <c:v>-3.3602545422093746</c:v>
                </c:pt>
                <c:pt idx="8">
                  <c:v>-3.3795993433215954</c:v>
                </c:pt>
                <c:pt idx="9">
                  <c:v>-3.3989441444338149</c:v>
                </c:pt>
                <c:pt idx="10">
                  <c:v>-3.4182889455460352</c:v>
                </c:pt>
                <c:pt idx="11">
                  <c:v>-0.23749999999999996</c:v>
                </c:pt>
                <c:pt idx="12">
                  <c:v>0</c:v>
                </c:pt>
                <c:pt idx="13">
                  <c:v>-3.2248409344238325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1E9-4203-999D-E94CB749B44D}"/>
            </c:ext>
          </c:extLst>
        </c:ser>
        <c:ser>
          <c:idx val="2"/>
          <c:order val="3"/>
          <c:tx>
            <c:v>Normalkraft3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8-71E9-4203-999D-E94CB749B44D}"/>
              </c:ext>
            </c:extLst>
          </c:dPt>
          <c:xVal>
            <c:numRef>
              <c:f>[1]PlotN!$AB$5:$AO$5</c:f>
              <c:numCache>
                <c:formatCode>General</c:formatCode>
                <c:ptCount val="14"/>
                <c:pt idx="0">
                  <c:v>15.134689962436909</c:v>
                </c:pt>
                <c:pt idx="1">
                  <c:v>15.134689962436909</c:v>
                </c:pt>
                <c:pt idx="2">
                  <c:v>15.134689962436909</c:v>
                </c:pt>
                <c:pt idx="3">
                  <c:v>15.134689962436909</c:v>
                </c:pt>
                <c:pt idx="4">
                  <c:v>15.134689962436909</c:v>
                </c:pt>
                <c:pt idx="5">
                  <c:v>15.134689962436909</c:v>
                </c:pt>
                <c:pt idx="6">
                  <c:v>15.134689962436909</c:v>
                </c:pt>
                <c:pt idx="7">
                  <c:v>15.134689962436909</c:v>
                </c:pt>
                <c:pt idx="8">
                  <c:v>15.134689962436909</c:v>
                </c:pt>
                <c:pt idx="9">
                  <c:v>15.134689962436909</c:v>
                </c:pt>
                <c:pt idx="10">
                  <c:v>15.134689962436909</c:v>
                </c:pt>
                <c:pt idx="11">
                  <c:v>13</c:v>
                </c:pt>
                <c:pt idx="12">
                  <c:v>13</c:v>
                </c:pt>
                <c:pt idx="13">
                  <c:v>15.134689962436909</c:v>
                </c:pt>
              </c:numCache>
            </c:numRef>
          </c:xVal>
          <c:yVal>
            <c:numRef>
              <c:f>[1]PlotN!$AR$5:$BE$5</c:f>
              <c:numCache>
                <c:formatCode>General</c:formatCode>
                <c:ptCount val="14"/>
                <c:pt idx="0">
                  <c:v>-1</c:v>
                </c:pt>
                <c:pt idx="1">
                  <c:v>0.10000000000000009</c:v>
                </c:pt>
                <c:pt idx="2">
                  <c:v>1.2000000000000002</c:v>
                </c:pt>
                <c:pt idx="3">
                  <c:v>2.3000000000000003</c:v>
                </c:pt>
                <c:pt idx="4">
                  <c:v>3.4000000000000004</c:v>
                </c:pt>
                <c:pt idx="5">
                  <c:v>4.5</c:v>
                </c:pt>
                <c:pt idx="6">
                  <c:v>5.6</c:v>
                </c:pt>
                <c:pt idx="7">
                  <c:v>6.6999999999999993</c:v>
                </c:pt>
                <c:pt idx="8">
                  <c:v>7.7999999999999989</c:v>
                </c:pt>
                <c:pt idx="9">
                  <c:v>8.8999999999999986</c:v>
                </c:pt>
                <c:pt idx="10">
                  <c:v>9.9999999999999982</c:v>
                </c:pt>
                <c:pt idx="11">
                  <c:v>9.9999999999999982</c:v>
                </c:pt>
                <c:pt idx="12">
                  <c:v>-1</c:v>
                </c:pt>
                <c:pt idx="13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1E9-4203-999D-E94CB749B44D}"/>
            </c:ext>
          </c:extLst>
        </c:ser>
        <c:ser>
          <c:idx val="3"/>
          <c:order val="4"/>
          <c:tx>
            <c:v>Normalkraft4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B-71E9-4203-999D-E94CB749B44D}"/>
              </c:ext>
            </c:extLst>
          </c:dPt>
          <c:xVal>
            <c:numRef>
              <c:f>[1]PlotN!$AB$6:$AO$6</c:f>
              <c:numCache>
                <c:formatCode>General</c:formatCode>
                <c:ptCount val="14"/>
                <c:pt idx="0">
                  <c:v>-2.8531761931845869</c:v>
                </c:pt>
                <c:pt idx="1">
                  <c:v>-2.571544093184587</c:v>
                </c:pt>
                <c:pt idx="2">
                  <c:v>-2.289911993184587</c:v>
                </c:pt>
                <c:pt idx="3">
                  <c:v>-2.0082798931845871</c:v>
                </c:pt>
                <c:pt idx="4">
                  <c:v>-1.7266477931845872</c:v>
                </c:pt>
                <c:pt idx="5">
                  <c:v>-1.4450156931845872</c:v>
                </c:pt>
                <c:pt idx="6">
                  <c:v>-1.1633835931845873</c:v>
                </c:pt>
                <c:pt idx="7">
                  <c:v>-0.88175149318458734</c:v>
                </c:pt>
                <c:pt idx="8">
                  <c:v>-0.6001193931845874</c:v>
                </c:pt>
                <c:pt idx="9">
                  <c:v>-0.31848729318458746</c:v>
                </c:pt>
                <c:pt idx="10">
                  <c:v>-3.685519318458752E-2</c:v>
                </c:pt>
                <c:pt idx="11">
                  <c:v>-1.1836790000000006</c:v>
                </c:pt>
                <c:pt idx="12">
                  <c:v>-4</c:v>
                </c:pt>
                <c:pt idx="13">
                  <c:v>-2.8531761931845869</c:v>
                </c:pt>
              </c:numCache>
            </c:numRef>
          </c:xVal>
          <c:yVal>
            <c:numRef>
              <c:f>[1]PlotN!$AR$6:$BE$6</c:f>
              <c:numCache>
                <c:formatCode>General</c:formatCode>
                <c:ptCount val="14"/>
                <c:pt idx="0">
                  <c:v>10.793954791381113</c:v>
                </c:pt>
                <c:pt idx="1">
                  <c:v>10.387152791381112</c:v>
                </c:pt>
                <c:pt idx="2">
                  <c:v>9.9803507913811114</c:v>
                </c:pt>
                <c:pt idx="3">
                  <c:v>9.5735487913811106</c:v>
                </c:pt>
                <c:pt idx="4">
                  <c:v>9.1667467913811098</c:v>
                </c:pt>
                <c:pt idx="5">
                  <c:v>8.759944791381109</c:v>
                </c:pt>
                <c:pt idx="6">
                  <c:v>8.35314279138111</c:v>
                </c:pt>
                <c:pt idx="7">
                  <c:v>7.9463407913811093</c:v>
                </c:pt>
                <c:pt idx="8">
                  <c:v>7.5395387913811094</c:v>
                </c:pt>
                <c:pt idx="9">
                  <c:v>7.1327367913811095</c:v>
                </c:pt>
                <c:pt idx="10">
                  <c:v>6.7259347913811096</c:v>
                </c:pt>
                <c:pt idx="11">
                  <c:v>5.9319799999999976</c:v>
                </c:pt>
                <c:pt idx="12">
                  <c:v>10</c:v>
                </c:pt>
                <c:pt idx="13">
                  <c:v>10.793954791381113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1E9-4203-999D-E94CB749B44D}"/>
            </c:ext>
          </c:extLst>
        </c:ser>
        <c:ser>
          <c:idx val="4"/>
          <c:order val="5"/>
          <c:tx>
            <c:v>Normalkraft5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E-71E9-4203-999D-E94CB749B44D}"/>
              </c:ext>
            </c:extLst>
          </c:dPt>
          <c:xVal>
            <c:numRef>
              <c:f>[1]PlotN!$AB$7:$AO$7</c:f>
              <c:numCache>
                <c:formatCode>General</c:formatCode>
                <c:ptCount val="14"/>
                <c:pt idx="0">
                  <c:v>1.7631142567949345</c:v>
                </c:pt>
                <c:pt idx="1">
                  <c:v>1.9085999567949345</c:v>
                </c:pt>
                <c:pt idx="2">
                  <c:v>2.0540856567949346</c:v>
                </c:pt>
                <c:pt idx="3">
                  <c:v>2.1995713567949342</c:v>
                </c:pt>
                <c:pt idx="4">
                  <c:v>2.3450570567949343</c:v>
                </c:pt>
                <c:pt idx="5">
                  <c:v>2.4905427567949343</c:v>
                </c:pt>
                <c:pt idx="6">
                  <c:v>2.6360284567949344</c:v>
                </c:pt>
                <c:pt idx="7">
                  <c:v>2.7815141567949344</c:v>
                </c:pt>
                <c:pt idx="8">
                  <c:v>2.9269998567949345</c:v>
                </c:pt>
                <c:pt idx="9">
                  <c:v>3.0724855567949345</c:v>
                </c:pt>
                <c:pt idx="10">
                  <c:v>3.2179712567949346</c:v>
                </c:pt>
                <c:pt idx="11">
                  <c:v>3.0875000000000004</c:v>
                </c:pt>
                <c:pt idx="12">
                  <c:v>1.6326430000000001</c:v>
                </c:pt>
                <c:pt idx="13">
                  <c:v>1.7631142567949345</c:v>
                </c:pt>
              </c:numCache>
            </c:numRef>
          </c:xVal>
          <c:yVal>
            <c:numRef>
              <c:f>[1]PlotN!$AR$7:$BE$7</c:f>
              <c:numCache>
                <c:formatCode>General</c:formatCode>
                <c:ptCount val="14"/>
                <c:pt idx="0">
                  <c:v>1.9542862594800319</c:v>
                </c:pt>
                <c:pt idx="1">
                  <c:v>1.7441402594800319</c:v>
                </c:pt>
                <c:pt idx="2">
                  <c:v>1.533994259480032</c:v>
                </c:pt>
                <c:pt idx="3">
                  <c:v>1.323848259480032</c:v>
                </c:pt>
                <c:pt idx="4">
                  <c:v>1.1137022594800321</c:v>
                </c:pt>
                <c:pt idx="5">
                  <c:v>0.90355625948003215</c:v>
                </c:pt>
                <c:pt idx="6">
                  <c:v>0.6934102594800321</c:v>
                </c:pt>
                <c:pt idx="7">
                  <c:v>0.48326425948003204</c:v>
                </c:pt>
                <c:pt idx="8">
                  <c:v>0.27311825948003199</c:v>
                </c:pt>
                <c:pt idx="9">
                  <c:v>6.2972259480031989E-2</c:v>
                </c:pt>
                <c:pt idx="10">
                  <c:v>-0.14717374051996804</c:v>
                </c:pt>
                <c:pt idx="11">
                  <c:v>-0.23749999999999996</c:v>
                </c:pt>
                <c:pt idx="12">
                  <c:v>1.8639600000000001</c:v>
                </c:pt>
                <c:pt idx="13">
                  <c:v>1.9542862594800319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1E9-4203-999D-E94CB749B44D}"/>
            </c:ext>
          </c:extLst>
        </c:ser>
        <c:ser>
          <c:idx val="5"/>
          <c:order val="6"/>
          <c:tx>
            <c:v>Normalkraft6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11-71E9-4203-999D-E94CB749B44D}"/>
              </c:ext>
            </c:extLst>
          </c:dPt>
          <c:xVal>
            <c:numRef>
              <c:f>[1]PlotN!$AB$8:$AO$8</c:f>
              <c:numCache>
                <c:formatCode>General</c:formatCode>
                <c:ptCount val="14"/>
                <c:pt idx="0">
                  <c:v>2.5230896649209478</c:v>
                </c:pt>
                <c:pt idx="1">
                  <c:v>3.0914574649209481</c:v>
                </c:pt>
                <c:pt idx="2">
                  <c:v>3.6598252649209484</c:v>
                </c:pt>
                <c:pt idx="3">
                  <c:v>4.2281930649209478</c:v>
                </c:pt>
                <c:pt idx="4">
                  <c:v>4.7965608649209477</c:v>
                </c:pt>
                <c:pt idx="5">
                  <c:v>5.3649286649209476</c:v>
                </c:pt>
                <c:pt idx="6">
                  <c:v>5.9332964649209474</c:v>
                </c:pt>
                <c:pt idx="7">
                  <c:v>6.5016642649209473</c:v>
                </c:pt>
                <c:pt idx="8">
                  <c:v>7.0700320649209472</c:v>
                </c:pt>
                <c:pt idx="9">
                  <c:v>7.638399864920947</c:v>
                </c:pt>
                <c:pt idx="10">
                  <c:v>8.2067676649209478</c:v>
                </c:pt>
                <c:pt idx="11">
                  <c:v>7.3163209999999994</c:v>
                </c:pt>
                <c:pt idx="12">
                  <c:v>1.6326430000000001</c:v>
                </c:pt>
                <c:pt idx="13">
                  <c:v>2.5230896649209478</c:v>
                </c:pt>
              </c:numCache>
            </c:numRef>
          </c:xVal>
          <c:yVal>
            <c:numRef>
              <c:f>[1]PlotN!$AR$8:$BE$8</c:f>
              <c:numCache>
                <c:formatCode>General</c:formatCode>
                <c:ptCount val="14"/>
                <c:pt idx="0">
                  <c:v>5.3982357018844978</c:v>
                </c:pt>
                <c:pt idx="1">
                  <c:v>5.2550377018844978</c:v>
                </c:pt>
                <c:pt idx="2">
                  <c:v>5.1118397018844979</c:v>
                </c:pt>
                <c:pt idx="3">
                  <c:v>4.9686417018844979</c:v>
                </c:pt>
                <c:pt idx="4">
                  <c:v>4.825443701884498</c:v>
                </c:pt>
                <c:pt idx="5">
                  <c:v>4.6822457018844981</c:v>
                </c:pt>
                <c:pt idx="6">
                  <c:v>4.5390477018844981</c:v>
                </c:pt>
                <c:pt idx="7">
                  <c:v>4.3958497018844982</c:v>
                </c:pt>
                <c:pt idx="8">
                  <c:v>4.2526517018844983</c:v>
                </c:pt>
                <c:pt idx="9">
                  <c:v>4.1094537018844983</c:v>
                </c:pt>
                <c:pt idx="10">
                  <c:v>3.9662557018844979</c:v>
                </c:pt>
                <c:pt idx="11">
                  <c:v>0.43198000000000025</c:v>
                </c:pt>
                <c:pt idx="12">
                  <c:v>1.8639600000000001</c:v>
                </c:pt>
                <c:pt idx="13">
                  <c:v>5.3982357018844978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1E9-4203-999D-E94CB749B44D}"/>
            </c:ext>
          </c:extLst>
        </c:ser>
        <c:ser>
          <c:idx val="6"/>
          <c:order val="7"/>
          <c:tx>
            <c:v>Normalkraft7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14-71E9-4203-999D-E94CB749B44D}"/>
              </c:ext>
            </c:extLst>
          </c:dPt>
          <c:xVal>
            <c:numRef>
              <c:f>[1]PlotN!$AB$9:$AO$9</c:f>
              <c:numCache>
                <c:formatCode>General</c:formatCode>
                <c:ptCount val="14"/>
                <c:pt idx="0">
                  <c:v>-3.9976553374176635</c:v>
                </c:pt>
                <c:pt idx="1">
                  <c:v>-3.8964434374176635</c:v>
                </c:pt>
                <c:pt idx="2">
                  <c:v>-3.7952315374176635</c:v>
                </c:pt>
                <c:pt idx="3">
                  <c:v>-3.6940196374176635</c:v>
                </c:pt>
                <c:pt idx="4">
                  <c:v>-3.5928077374176635</c:v>
                </c:pt>
                <c:pt idx="5">
                  <c:v>-3.4915958374176634</c:v>
                </c:pt>
                <c:pt idx="6">
                  <c:v>-3.3903839374176634</c:v>
                </c:pt>
                <c:pt idx="7">
                  <c:v>-3.2891720374176634</c:v>
                </c:pt>
                <c:pt idx="8">
                  <c:v>-3.1879601374176634</c:v>
                </c:pt>
                <c:pt idx="9">
                  <c:v>-3.0867482374176638</c:v>
                </c:pt>
                <c:pt idx="10">
                  <c:v>-2.9855363374176638</c:v>
                </c:pt>
                <c:pt idx="11">
                  <c:v>1.9428902930940239E-16</c:v>
                </c:pt>
                <c:pt idx="12">
                  <c:v>-1.012119</c:v>
                </c:pt>
                <c:pt idx="13">
                  <c:v>-3.9976553374176635</c:v>
                </c:pt>
              </c:numCache>
            </c:numRef>
          </c:xVal>
          <c:yVal>
            <c:numRef>
              <c:f>[1]PlotN!$AR$9:$BE$9</c:f>
              <c:numCache>
                <c:formatCode>General</c:formatCode>
                <c:ptCount val="14"/>
                <c:pt idx="0">
                  <c:v>1.3360822290498593</c:v>
                </c:pt>
                <c:pt idx="1">
                  <c:v>1.0830525290498594</c:v>
                </c:pt>
                <c:pt idx="2">
                  <c:v>0.83002282904985947</c:v>
                </c:pt>
                <c:pt idx="3">
                  <c:v>0.57699312904985955</c:v>
                </c:pt>
                <c:pt idx="4">
                  <c:v>0.32396342904985964</c:v>
                </c:pt>
                <c:pt idx="5">
                  <c:v>7.0933729049859728E-2</c:v>
                </c:pt>
                <c:pt idx="6">
                  <c:v>-0.18209597095014018</c:v>
                </c:pt>
                <c:pt idx="7">
                  <c:v>-0.43512567095014021</c:v>
                </c:pt>
                <c:pt idx="8">
                  <c:v>-0.68815537095014023</c:v>
                </c:pt>
                <c:pt idx="9">
                  <c:v>-0.94118507095014026</c:v>
                </c:pt>
                <c:pt idx="10">
                  <c:v>-1.1942147709501403</c:v>
                </c:pt>
                <c:pt idx="11">
                  <c:v>4.4408920985006262E-16</c:v>
                </c:pt>
                <c:pt idx="12">
                  <c:v>2.530297</c:v>
                </c:pt>
                <c:pt idx="13">
                  <c:v>1.3360822290498593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71E9-4203-999D-E94CB749B44D}"/>
            </c:ext>
          </c:extLst>
        </c:ser>
        <c:ser>
          <c:idx val="7"/>
          <c:order val="8"/>
          <c:tx>
            <c:v>Normalkraft8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17-71E9-4203-999D-E94CB749B44D}"/>
              </c:ext>
            </c:extLst>
          </c:dPt>
          <c:xVal>
            <c:numRef>
              <c:f>[1]PlotN!$AB$10:$AO$10</c:f>
              <c:numCache>
                <c:formatCode>General</c:formatCode>
                <c:ptCount val="14"/>
                <c:pt idx="0">
                  <c:v>-0.9051915589388323</c:v>
                </c:pt>
                <c:pt idx="1">
                  <c:v>-0.64071535893883225</c:v>
                </c:pt>
                <c:pt idx="2">
                  <c:v>-0.37623915893883225</c:v>
                </c:pt>
                <c:pt idx="3">
                  <c:v>-0.11176295893883227</c:v>
                </c:pt>
                <c:pt idx="4">
                  <c:v>0.15271324106116774</c:v>
                </c:pt>
                <c:pt idx="5">
                  <c:v>0.41718944106116773</c:v>
                </c:pt>
                <c:pt idx="6">
                  <c:v>0.68166564106116778</c:v>
                </c:pt>
                <c:pt idx="7">
                  <c:v>0.94614184106116783</c:v>
                </c:pt>
                <c:pt idx="8">
                  <c:v>1.2106180410611678</c:v>
                </c:pt>
                <c:pt idx="9">
                  <c:v>1.4750942410611678</c:v>
                </c:pt>
                <c:pt idx="10">
                  <c:v>1.7395704410611679</c:v>
                </c:pt>
                <c:pt idx="11">
                  <c:v>1.6326430000000003</c:v>
                </c:pt>
                <c:pt idx="12">
                  <c:v>-1.012119</c:v>
                </c:pt>
                <c:pt idx="13">
                  <c:v>-0.9051915589388323</c:v>
                </c:pt>
              </c:numCache>
            </c:numRef>
          </c:xVal>
          <c:yVal>
            <c:numRef>
              <c:f>[1]PlotN!$AR$10:$BE$10</c:f>
              <c:numCache>
                <c:formatCode>General</c:formatCode>
                <c:ptCount val="14"/>
                <c:pt idx="0">
                  <c:v>2.9547033182380926</c:v>
                </c:pt>
                <c:pt idx="1">
                  <c:v>2.8880696182380925</c:v>
                </c:pt>
                <c:pt idx="2">
                  <c:v>2.8214359182380924</c:v>
                </c:pt>
                <c:pt idx="3">
                  <c:v>2.7548022182380922</c:v>
                </c:pt>
                <c:pt idx="4">
                  <c:v>2.6881685182380921</c:v>
                </c:pt>
                <c:pt idx="5">
                  <c:v>2.621534818238092</c:v>
                </c:pt>
                <c:pt idx="6">
                  <c:v>2.5549011182380919</c:v>
                </c:pt>
                <c:pt idx="7">
                  <c:v>2.4882674182380917</c:v>
                </c:pt>
                <c:pt idx="8">
                  <c:v>2.421633718238092</c:v>
                </c:pt>
                <c:pt idx="9">
                  <c:v>2.3550000182380919</c:v>
                </c:pt>
                <c:pt idx="10">
                  <c:v>2.2883663182380922</c:v>
                </c:pt>
                <c:pt idx="11">
                  <c:v>1.8639599999999994</c:v>
                </c:pt>
                <c:pt idx="12">
                  <c:v>2.530297</c:v>
                </c:pt>
                <c:pt idx="13">
                  <c:v>2.9547033182380926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71E9-4203-999D-E94CB749B44D}"/>
            </c:ext>
          </c:extLst>
        </c:ser>
        <c:ser>
          <c:idx val="8"/>
          <c:order val="9"/>
          <c:tx>
            <c:v>Normalkraft9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1A-71E9-4203-999D-E94CB749B44D}"/>
              </c:ext>
            </c:extLst>
          </c:dPt>
          <c:xVal>
            <c:numRef>
              <c:f>[1]PlotN!$AB$11:$AO$11</c:f>
              <c:numCache>
                <c:formatCode>General</c:formatCode>
                <c:ptCount val="14"/>
                <c:pt idx="0">
                  <c:v>2.8640732596724598</c:v>
                </c:pt>
                <c:pt idx="1">
                  <c:v>3.3602422214784404</c:v>
                </c:pt>
                <c:pt idx="2">
                  <c:v>3.856411183284421</c:v>
                </c:pt>
                <c:pt idx="3">
                  <c:v>4.3525801450904025</c:v>
                </c:pt>
                <c:pt idx="4">
                  <c:v>4.8487491068963839</c:v>
                </c:pt>
                <c:pt idx="5">
                  <c:v>5.3449180687023645</c:v>
                </c:pt>
                <c:pt idx="6">
                  <c:v>5.841087030508346</c:v>
                </c:pt>
                <c:pt idx="7">
                  <c:v>6.3372559923143275</c:v>
                </c:pt>
                <c:pt idx="8">
                  <c:v>6.8334249541203089</c:v>
                </c:pt>
                <c:pt idx="9">
                  <c:v>7.3295939159262904</c:v>
                </c:pt>
                <c:pt idx="10">
                  <c:v>7.8257628777322719</c:v>
                </c:pt>
                <c:pt idx="11">
                  <c:v>8.0437500000000028</c:v>
                </c:pt>
                <c:pt idx="12">
                  <c:v>3.0874999999999999</c:v>
                </c:pt>
                <c:pt idx="13">
                  <c:v>2.8640732596724598</c:v>
                </c:pt>
              </c:numCache>
            </c:numRef>
          </c:xVal>
          <c:yVal>
            <c:numRef>
              <c:f>[1]PlotN!$AR$11:$BE$11</c:f>
              <c:numCache>
                <c:formatCode>General</c:formatCode>
                <c:ptCount val="14"/>
                <c:pt idx="0">
                  <c:v>-3.142047624258022</c:v>
                </c:pt>
                <c:pt idx="1">
                  <c:v>-3.1731011207802711</c:v>
                </c:pt>
                <c:pt idx="2">
                  <c:v>-3.2041546173025197</c:v>
                </c:pt>
                <c:pt idx="3">
                  <c:v>-3.2352081138247679</c:v>
                </c:pt>
                <c:pt idx="4">
                  <c:v>-3.2662616103470161</c:v>
                </c:pt>
                <c:pt idx="5">
                  <c:v>-3.2973151068692648</c:v>
                </c:pt>
                <c:pt idx="6">
                  <c:v>-3.3283686033915134</c:v>
                </c:pt>
                <c:pt idx="7">
                  <c:v>-3.3594220999137616</c:v>
                </c:pt>
                <c:pt idx="8">
                  <c:v>-3.3904755964360098</c:v>
                </c:pt>
                <c:pt idx="9">
                  <c:v>-3.4215290929582585</c:v>
                </c:pt>
                <c:pt idx="10">
                  <c:v>-3.4525825894805067</c:v>
                </c:pt>
                <c:pt idx="11">
                  <c:v>-0.61875000000000002</c:v>
                </c:pt>
                <c:pt idx="12">
                  <c:v>-0.23749999999999999</c:v>
                </c:pt>
                <c:pt idx="13">
                  <c:v>-3.142047624258022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71E9-4203-999D-E94CB749B44D}"/>
            </c:ext>
          </c:extLst>
        </c:ser>
        <c:ser>
          <c:idx val="9"/>
          <c:order val="10"/>
          <c:tx>
            <c:v>Normalkraft10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1D-71E9-4203-999D-E94CB749B44D}"/>
              </c:ext>
            </c:extLst>
          </c:dPt>
          <c:xVal>
            <c:numRef>
              <c:f>[1]PlotN!$AB$12:$AO$12</c:f>
              <c:numCache>
                <c:formatCode>General</c:formatCode>
                <c:ptCount val="14"/>
                <c:pt idx="0">
                  <c:v>-0.72108146573705234</c:v>
                </c:pt>
                <c:pt idx="1">
                  <c:v>-0.55781716573705231</c:v>
                </c:pt>
                <c:pt idx="2">
                  <c:v>-0.39455286573705228</c:v>
                </c:pt>
                <c:pt idx="3">
                  <c:v>-0.23128856573705225</c:v>
                </c:pt>
                <c:pt idx="4">
                  <c:v>-6.8024265737052225E-2</c:v>
                </c:pt>
                <c:pt idx="5">
                  <c:v>9.5240034262947804E-2</c:v>
                </c:pt>
                <c:pt idx="6">
                  <c:v>0.25850433426294783</c:v>
                </c:pt>
                <c:pt idx="7">
                  <c:v>0.42176863426294786</c:v>
                </c:pt>
                <c:pt idx="8">
                  <c:v>0.58503293426294789</c:v>
                </c:pt>
                <c:pt idx="9">
                  <c:v>0.74829723426294792</c:v>
                </c:pt>
                <c:pt idx="10">
                  <c:v>0.91156153426294795</c:v>
                </c:pt>
                <c:pt idx="11">
                  <c:v>1.6326430000000003</c:v>
                </c:pt>
                <c:pt idx="12">
                  <c:v>0</c:v>
                </c:pt>
                <c:pt idx="13">
                  <c:v>-0.72108146573705234</c:v>
                </c:pt>
              </c:numCache>
            </c:numRef>
          </c:xVal>
          <c:yVal>
            <c:numRef>
              <c:f>[1]PlotN!$AR$12:$BE$12</c:f>
              <c:numCache>
                <c:formatCode>General</c:formatCode>
                <c:ptCount val="14"/>
                <c:pt idx="0">
                  <c:v>0.63159542450768169</c:v>
                </c:pt>
                <c:pt idx="1">
                  <c:v>0.8179914245076817</c:v>
                </c:pt>
                <c:pt idx="2">
                  <c:v>1.0043874245076818</c:v>
                </c:pt>
                <c:pt idx="3">
                  <c:v>1.1907834245076816</c:v>
                </c:pt>
                <c:pt idx="4">
                  <c:v>1.3771794245076818</c:v>
                </c:pt>
                <c:pt idx="5">
                  <c:v>1.5635754245076816</c:v>
                </c:pt>
                <c:pt idx="6">
                  <c:v>1.7499714245076818</c:v>
                </c:pt>
                <c:pt idx="7">
                  <c:v>1.9363674245076816</c:v>
                </c:pt>
                <c:pt idx="8">
                  <c:v>2.1227634245076819</c:v>
                </c:pt>
                <c:pt idx="9">
                  <c:v>2.3091594245076816</c:v>
                </c:pt>
                <c:pt idx="10">
                  <c:v>2.4955554245076819</c:v>
                </c:pt>
                <c:pt idx="11">
                  <c:v>1.8639600000000001</c:v>
                </c:pt>
                <c:pt idx="12">
                  <c:v>0</c:v>
                </c:pt>
                <c:pt idx="13">
                  <c:v>0.63159542450768169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71E9-4203-999D-E94CB749B44D}"/>
            </c:ext>
          </c:extLst>
        </c:ser>
        <c:ser>
          <c:idx val="10"/>
          <c:order val="11"/>
          <c:tx>
            <c:v>Normalkraft11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20-71E9-4203-999D-E94CB749B44D}"/>
              </c:ext>
            </c:extLst>
          </c:dPt>
          <c:xVal>
            <c:numRef>
              <c:f>[1]PlotN!$AB$13:$AO$13</c:f>
              <c:numCache>
                <c:formatCode>General</c:formatCode>
                <c:ptCount val="14"/>
                <c:pt idx="0">
                  <c:v>-5.073378915559136</c:v>
                </c:pt>
                <c:pt idx="1">
                  <c:v>-4.9239849155591369</c:v>
                </c:pt>
                <c:pt idx="2">
                  <c:v>-4.774590915559136</c:v>
                </c:pt>
                <c:pt idx="3">
                  <c:v>-4.6251969155591368</c:v>
                </c:pt>
                <c:pt idx="4">
                  <c:v>-4.4758029155591359</c:v>
                </c:pt>
                <c:pt idx="5">
                  <c:v>-4.3264089155591368</c:v>
                </c:pt>
                <c:pt idx="6">
                  <c:v>-4.1770149155591358</c:v>
                </c:pt>
                <c:pt idx="7">
                  <c:v>-4.0276209155591367</c:v>
                </c:pt>
                <c:pt idx="8">
                  <c:v>-3.8782269155591362</c:v>
                </c:pt>
                <c:pt idx="9">
                  <c:v>-3.7288329155591362</c:v>
                </c:pt>
                <c:pt idx="10">
                  <c:v>-3.5794389155591362</c:v>
                </c:pt>
                <c:pt idx="11">
                  <c:v>-1.0121189999999998</c:v>
                </c:pt>
                <c:pt idx="12">
                  <c:v>-2.506059</c:v>
                </c:pt>
                <c:pt idx="13">
                  <c:v>-5.073378915559136</c:v>
                </c:pt>
              </c:numCache>
            </c:numRef>
          </c:xVal>
          <c:yVal>
            <c:numRef>
              <c:f>[1]PlotN!$AR$13:$BE$13</c:f>
              <c:numCache>
                <c:formatCode>General</c:formatCode>
                <c:ptCount val="14"/>
                <c:pt idx="0">
                  <c:v>5.2382215836926296</c:v>
                </c:pt>
                <c:pt idx="1">
                  <c:v>4.8647363836926294</c:v>
                </c:pt>
                <c:pt idx="2">
                  <c:v>4.4912511836926292</c:v>
                </c:pt>
                <c:pt idx="3">
                  <c:v>4.117765983692629</c:v>
                </c:pt>
                <c:pt idx="4">
                  <c:v>3.7442807836926288</c:v>
                </c:pt>
                <c:pt idx="5">
                  <c:v>3.3707955836926287</c:v>
                </c:pt>
                <c:pt idx="6">
                  <c:v>2.9973103836926285</c:v>
                </c:pt>
                <c:pt idx="7">
                  <c:v>2.6238251836926283</c:v>
                </c:pt>
                <c:pt idx="8">
                  <c:v>2.2503399836926281</c:v>
                </c:pt>
                <c:pt idx="9">
                  <c:v>1.8768547836926277</c:v>
                </c:pt>
                <c:pt idx="10">
                  <c:v>1.5033695836926275</c:v>
                </c:pt>
                <c:pt idx="11">
                  <c:v>2.5302969999999982</c:v>
                </c:pt>
                <c:pt idx="12">
                  <c:v>6.2651490000000001</c:v>
                </c:pt>
                <c:pt idx="13">
                  <c:v>5.2382215836926296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71E9-4203-999D-E94CB749B44D}"/>
            </c:ext>
          </c:extLst>
        </c:ser>
        <c:ser>
          <c:idx val="11"/>
          <c:order val="12"/>
          <c:tx>
            <c:v>Normalkraft12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23-71E9-4203-999D-E94CB749B44D}"/>
              </c:ext>
            </c:extLst>
          </c:dPt>
          <c:xVal>
            <c:numRef>
              <c:f>[1]PlotN!$AB$14:$AO$14</c:f>
              <c:numCache>
                <c:formatCode>General</c:formatCode>
                <c:ptCount val="14"/>
                <c:pt idx="0">
                  <c:v>1.5505049559029553</c:v>
                </c:pt>
                <c:pt idx="1">
                  <c:v>1.8321371559029553</c:v>
                </c:pt>
                <c:pt idx="2">
                  <c:v>2.1137693559029556</c:v>
                </c:pt>
                <c:pt idx="3">
                  <c:v>2.3954015559029553</c:v>
                </c:pt>
                <c:pt idx="4">
                  <c:v>2.6770337559029551</c:v>
                </c:pt>
                <c:pt idx="5">
                  <c:v>2.9586659559029553</c:v>
                </c:pt>
                <c:pt idx="6">
                  <c:v>3.2402981559029556</c:v>
                </c:pt>
                <c:pt idx="7">
                  <c:v>3.5219303559029553</c:v>
                </c:pt>
                <c:pt idx="8">
                  <c:v>3.8035625559029551</c:v>
                </c:pt>
                <c:pt idx="9">
                  <c:v>4.0851947559029558</c:v>
                </c:pt>
                <c:pt idx="10">
                  <c:v>4.3668269559029556</c:v>
                </c:pt>
                <c:pt idx="11">
                  <c:v>1.6326430000000001</c:v>
                </c:pt>
                <c:pt idx="12">
                  <c:v>-1.1836789999999999</c:v>
                </c:pt>
                <c:pt idx="13">
                  <c:v>1.5505049559029553</c:v>
                </c:pt>
              </c:numCache>
            </c:numRef>
          </c:xVal>
          <c:yVal>
            <c:numRef>
              <c:f>[1]PlotN!$AR$14:$BE$14</c:f>
              <c:numCache>
                <c:formatCode>General</c:formatCode>
                <c:ptCount val="14"/>
                <c:pt idx="0">
                  <c:v>7.824876895063575</c:v>
                </c:pt>
                <c:pt idx="1">
                  <c:v>7.4180748950635742</c:v>
                </c:pt>
                <c:pt idx="2">
                  <c:v>7.0112728950635752</c:v>
                </c:pt>
                <c:pt idx="3">
                  <c:v>6.6044708950635744</c:v>
                </c:pt>
                <c:pt idx="4">
                  <c:v>6.1976688950635754</c:v>
                </c:pt>
                <c:pt idx="5">
                  <c:v>5.7908668950635747</c:v>
                </c:pt>
                <c:pt idx="6">
                  <c:v>5.3840648950635757</c:v>
                </c:pt>
                <c:pt idx="7">
                  <c:v>4.9772628950635749</c:v>
                </c:pt>
                <c:pt idx="8">
                  <c:v>4.5704608950635759</c:v>
                </c:pt>
                <c:pt idx="9">
                  <c:v>4.1636588950635751</c:v>
                </c:pt>
                <c:pt idx="10">
                  <c:v>3.7568568950635752</c:v>
                </c:pt>
                <c:pt idx="11">
                  <c:v>1.8639600000000012</c:v>
                </c:pt>
                <c:pt idx="12">
                  <c:v>5.9319800000000003</c:v>
                </c:pt>
                <c:pt idx="13">
                  <c:v>7.824876895063575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71E9-4203-999D-E94CB749B44D}"/>
            </c:ext>
          </c:extLst>
        </c:ser>
        <c:ser>
          <c:idx val="12"/>
          <c:order val="13"/>
          <c:tx>
            <c:v>Normalkraft13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26-71E9-4203-999D-E94CB749B44D}"/>
              </c:ext>
            </c:extLst>
          </c:dPt>
          <c:xVal>
            <c:numRef>
              <c:f>[1]PlotN!$AB$15:$AO$15</c:f>
              <c:numCache>
                <c:formatCode>General</c:formatCode>
                <c:ptCount val="14"/>
                <c:pt idx="0">
                  <c:v>7.7209690222894416</c:v>
                </c:pt>
                <c:pt idx="1">
                  <c:v>8.2893369222894417</c:v>
                </c:pt>
                <c:pt idx="2">
                  <c:v>8.8577048222894419</c:v>
                </c:pt>
                <c:pt idx="3">
                  <c:v>9.426072722289442</c:v>
                </c:pt>
                <c:pt idx="4">
                  <c:v>9.9944406222894422</c:v>
                </c:pt>
                <c:pt idx="5">
                  <c:v>10.562808522289442</c:v>
                </c:pt>
                <c:pt idx="6">
                  <c:v>11.131176422289442</c:v>
                </c:pt>
                <c:pt idx="7">
                  <c:v>11.699544322289443</c:v>
                </c:pt>
                <c:pt idx="8">
                  <c:v>12.267912222289443</c:v>
                </c:pt>
                <c:pt idx="9">
                  <c:v>12.836280122289443</c:v>
                </c:pt>
                <c:pt idx="10">
                  <c:v>13.404648022289443</c:v>
                </c:pt>
                <c:pt idx="11">
                  <c:v>13.000000000000002</c:v>
                </c:pt>
                <c:pt idx="12">
                  <c:v>7.3163210000000003</c:v>
                </c:pt>
                <c:pt idx="13">
                  <c:v>7.7209690222894416</c:v>
                </c:pt>
              </c:numCache>
            </c:numRef>
          </c:xVal>
          <c:yVal>
            <c:numRef>
              <c:f>[1]PlotN!$AR$15:$BE$15</c:f>
              <c:numCache>
                <c:formatCode>General</c:formatCode>
                <c:ptCount val="14"/>
                <c:pt idx="0">
                  <c:v>2.0380704947541353</c:v>
                </c:pt>
                <c:pt idx="1">
                  <c:v>1.8948724947541353</c:v>
                </c:pt>
                <c:pt idx="2">
                  <c:v>1.7516744947541354</c:v>
                </c:pt>
                <c:pt idx="3">
                  <c:v>1.6084764947541355</c:v>
                </c:pt>
                <c:pt idx="4">
                  <c:v>1.4652784947541355</c:v>
                </c:pt>
                <c:pt idx="5">
                  <c:v>1.3220804947541356</c:v>
                </c:pt>
                <c:pt idx="6">
                  <c:v>1.1788824947541354</c:v>
                </c:pt>
                <c:pt idx="7">
                  <c:v>1.0356844947541355</c:v>
                </c:pt>
                <c:pt idx="8">
                  <c:v>0.89248649475413555</c:v>
                </c:pt>
                <c:pt idx="9">
                  <c:v>0.74928849475413561</c:v>
                </c:pt>
                <c:pt idx="10">
                  <c:v>0.60609049475413568</c:v>
                </c:pt>
                <c:pt idx="11">
                  <c:v>-0.99999999999999978</c:v>
                </c:pt>
                <c:pt idx="12">
                  <c:v>0.43197999999999998</c:v>
                </c:pt>
                <c:pt idx="13">
                  <c:v>2.0380704947541353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71E9-4203-999D-E94CB749B44D}"/>
            </c:ext>
          </c:extLst>
        </c:ser>
        <c:ser>
          <c:idx val="13"/>
          <c:order val="14"/>
          <c:tx>
            <c:v>Normalkraft14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29-71E9-4203-999D-E94CB749B44D}"/>
              </c:ext>
            </c:extLst>
          </c:dPt>
          <c:xVal>
            <c:numRef>
              <c:f>[1]PlotN!$AB$16:$AO$16</c:f>
              <c:numCache>
                <c:formatCode>General</c:formatCode>
                <c:ptCount val="14"/>
                <c:pt idx="0">
                  <c:v>7.9325109302154937</c:v>
                </c:pt>
                <c:pt idx="1">
                  <c:v>8.4286798920214743</c:v>
                </c:pt>
                <c:pt idx="2">
                  <c:v>8.9248488538274557</c:v>
                </c:pt>
                <c:pt idx="3">
                  <c:v>9.4210178156334372</c:v>
                </c:pt>
                <c:pt idx="4">
                  <c:v>9.9171867774394187</c:v>
                </c:pt>
                <c:pt idx="5">
                  <c:v>10.4133557392454</c:v>
                </c:pt>
                <c:pt idx="6">
                  <c:v>10.909524701051382</c:v>
                </c:pt>
                <c:pt idx="7">
                  <c:v>11.405693662857363</c:v>
                </c:pt>
                <c:pt idx="8">
                  <c:v>11.901862624663345</c:v>
                </c:pt>
                <c:pt idx="9">
                  <c:v>12.398031586469326</c:v>
                </c:pt>
                <c:pt idx="10">
                  <c:v>12.894200548275306</c:v>
                </c:pt>
                <c:pt idx="11">
                  <c:v>13.000000000000004</c:v>
                </c:pt>
                <c:pt idx="12">
                  <c:v>8.0437499999999993</c:v>
                </c:pt>
                <c:pt idx="13">
                  <c:v>7.9325109302154937</c:v>
                </c:pt>
              </c:numCache>
            </c:numRef>
          </c:xVal>
          <c:yVal>
            <c:numRef>
              <c:f>[1]PlotN!$AR$16:$BE$16</c:f>
              <c:numCache>
                <c:formatCode>General</c:formatCode>
                <c:ptCount val="14"/>
                <c:pt idx="0">
                  <c:v>-2.0648579071985775</c:v>
                </c:pt>
                <c:pt idx="1">
                  <c:v>-2.0959114037208257</c:v>
                </c:pt>
                <c:pt idx="2">
                  <c:v>-2.1269649002430744</c:v>
                </c:pt>
                <c:pt idx="3">
                  <c:v>-2.1580183967653226</c:v>
                </c:pt>
                <c:pt idx="4">
                  <c:v>-2.1890718932875708</c:v>
                </c:pt>
                <c:pt idx="5">
                  <c:v>-2.2201253898098194</c:v>
                </c:pt>
                <c:pt idx="6">
                  <c:v>-2.2511788863320681</c:v>
                </c:pt>
                <c:pt idx="7">
                  <c:v>-2.2822323828543163</c:v>
                </c:pt>
                <c:pt idx="8">
                  <c:v>-2.3132858793765649</c:v>
                </c:pt>
                <c:pt idx="9">
                  <c:v>-2.3443393758988131</c:v>
                </c:pt>
                <c:pt idx="10">
                  <c:v>-2.3753928724210618</c:v>
                </c:pt>
                <c:pt idx="11">
                  <c:v>-0.99999999999999967</c:v>
                </c:pt>
                <c:pt idx="12">
                  <c:v>-0.61875000000000002</c:v>
                </c:pt>
                <c:pt idx="13">
                  <c:v>-2.0648579071985775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71E9-4203-999D-E94CB749B44D}"/>
            </c:ext>
          </c:extLst>
        </c:ser>
        <c:ser>
          <c:idx val="14"/>
          <c:order val="15"/>
          <c:tx>
            <c:v>Normalkraft15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2C-71E9-4203-999D-E94CB749B44D}"/>
              </c:ext>
            </c:extLst>
          </c:dPt>
          <c:xVal>
            <c:numRef>
              <c:f>[1]PlotN!$AB$17:$AO$17</c:f>
              <c:numCache>
                <c:formatCode>General</c:formatCode>
                <c:ptCount val="14"/>
                <c:pt idx="0">
                  <c:v>-2.2955344739044485</c:v>
                </c:pt>
                <c:pt idx="1">
                  <c:v>-2.1632964739044485</c:v>
                </c:pt>
                <c:pt idx="2">
                  <c:v>-2.0310584739044484</c:v>
                </c:pt>
                <c:pt idx="3">
                  <c:v>-1.8988204739044481</c:v>
                </c:pt>
                <c:pt idx="4">
                  <c:v>-1.766582473904448</c:v>
                </c:pt>
                <c:pt idx="5">
                  <c:v>-1.6343444739044479</c:v>
                </c:pt>
                <c:pt idx="6">
                  <c:v>-1.5021064739044478</c:v>
                </c:pt>
                <c:pt idx="7">
                  <c:v>-1.3698684739044478</c:v>
                </c:pt>
                <c:pt idx="8">
                  <c:v>-1.2376304739044477</c:v>
                </c:pt>
                <c:pt idx="9">
                  <c:v>-1.1053924739044476</c:v>
                </c:pt>
                <c:pt idx="10">
                  <c:v>-0.97315447390444754</c:v>
                </c:pt>
                <c:pt idx="11">
                  <c:v>-1.1836789999999993</c:v>
                </c:pt>
                <c:pt idx="12">
                  <c:v>-2.506059</c:v>
                </c:pt>
                <c:pt idx="13">
                  <c:v>-2.2955344739044485</c:v>
                </c:pt>
              </c:numCache>
            </c:numRef>
          </c:xVal>
          <c:yVal>
            <c:numRef>
              <c:f>[1]PlotN!$AR$17:$BE$17</c:f>
              <c:numCache>
                <c:formatCode>General</c:formatCode>
                <c:ptCount val="14"/>
                <c:pt idx="0">
                  <c:v>7.1007412154169085</c:v>
                </c:pt>
                <c:pt idx="1">
                  <c:v>7.0674243154169076</c:v>
                </c:pt>
                <c:pt idx="2">
                  <c:v>7.0341074154169085</c:v>
                </c:pt>
                <c:pt idx="3">
                  <c:v>7.0007905154169077</c:v>
                </c:pt>
                <c:pt idx="4">
                  <c:v>6.9674736154169086</c:v>
                </c:pt>
                <c:pt idx="5">
                  <c:v>6.9341567154169077</c:v>
                </c:pt>
                <c:pt idx="6">
                  <c:v>6.9008398154169086</c:v>
                </c:pt>
                <c:pt idx="7">
                  <c:v>6.8675229154169077</c:v>
                </c:pt>
                <c:pt idx="8">
                  <c:v>6.8342060154169086</c:v>
                </c:pt>
                <c:pt idx="9">
                  <c:v>6.8008891154169078</c:v>
                </c:pt>
                <c:pt idx="10">
                  <c:v>6.7675722154169087</c:v>
                </c:pt>
                <c:pt idx="11">
                  <c:v>5.9319800000000003</c:v>
                </c:pt>
                <c:pt idx="12">
                  <c:v>6.2651490000000001</c:v>
                </c:pt>
                <c:pt idx="13">
                  <c:v>7.1007412154169085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71E9-4203-999D-E94CB749B44D}"/>
            </c:ext>
          </c:extLst>
        </c:ser>
        <c:ser>
          <c:idx val="15"/>
          <c:order val="16"/>
          <c:tx>
            <c:v>Normalkraft16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2F-71E9-4203-999D-E94CB749B44D}"/>
              </c:ext>
            </c:extLst>
          </c:dPt>
          <c:xVal>
            <c:numRef>
              <c:f>[1]PlotN!$AB$18:$AO$18</c:f>
              <c:numCache>
                <c:formatCode>General</c:formatCode>
                <c:ptCount val="14"/>
                <c:pt idx="0">
                  <c:v>-1.9233700752230467</c:v>
                </c:pt>
                <c:pt idx="1">
                  <c:v>-1.9062140752230468</c:v>
                </c:pt>
                <c:pt idx="2">
                  <c:v>-1.8890580752230468</c:v>
                </c:pt>
                <c:pt idx="3">
                  <c:v>-1.8719020752230469</c:v>
                </c:pt>
                <c:pt idx="4">
                  <c:v>-1.8547460752230469</c:v>
                </c:pt>
                <c:pt idx="5">
                  <c:v>-1.837590075223047</c:v>
                </c:pt>
                <c:pt idx="6">
                  <c:v>-1.820434075223047</c:v>
                </c:pt>
                <c:pt idx="7">
                  <c:v>-1.8032780752230471</c:v>
                </c:pt>
                <c:pt idx="8">
                  <c:v>-1.7861220752230471</c:v>
                </c:pt>
                <c:pt idx="9">
                  <c:v>-1.7689660752230472</c:v>
                </c:pt>
                <c:pt idx="10">
                  <c:v>-1.7518100752230472</c:v>
                </c:pt>
                <c:pt idx="11">
                  <c:v>-1.0121190000000004</c:v>
                </c:pt>
                <c:pt idx="12">
                  <c:v>-1.1836789999999999</c:v>
                </c:pt>
                <c:pt idx="13">
                  <c:v>-1.9233700752230467</c:v>
                </c:pt>
              </c:numCache>
            </c:numRef>
          </c:xVal>
          <c:yVal>
            <c:numRef>
              <c:f>[1]PlotN!$AR$18:$BE$18</c:f>
              <c:numCache>
                <c:formatCode>General</c:formatCode>
                <c:ptCount val="14"/>
                <c:pt idx="0">
                  <c:v>5.8946745247792736</c:v>
                </c:pt>
                <c:pt idx="1">
                  <c:v>5.5545062247792734</c:v>
                </c:pt>
                <c:pt idx="2">
                  <c:v>5.2143379247792732</c:v>
                </c:pt>
                <c:pt idx="3">
                  <c:v>4.874169624779273</c:v>
                </c:pt>
                <c:pt idx="4">
                  <c:v>4.5340013247792728</c:v>
                </c:pt>
                <c:pt idx="5">
                  <c:v>4.1938330247792726</c:v>
                </c:pt>
                <c:pt idx="6">
                  <c:v>3.8536647247792728</c:v>
                </c:pt>
                <c:pt idx="7">
                  <c:v>3.5134964247792726</c:v>
                </c:pt>
                <c:pt idx="8">
                  <c:v>3.1733281247792724</c:v>
                </c:pt>
                <c:pt idx="9">
                  <c:v>2.8331598247792722</c:v>
                </c:pt>
                <c:pt idx="10">
                  <c:v>2.492991524779272</c:v>
                </c:pt>
                <c:pt idx="11">
                  <c:v>2.5302969999999982</c:v>
                </c:pt>
                <c:pt idx="12">
                  <c:v>5.9319800000000003</c:v>
                </c:pt>
                <c:pt idx="13">
                  <c:v>5.8946745247792736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71E9-4203-999D-E94CB749B44D}"/>
            </c:ext>
          </c:extLst>
        </c:ser>
        <c:ser>
          <c:idx val="16"/>
          <c:order val="17"/>
          <c:tx>
            <c:v>Normalkraft17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32-71E9-4203-999D-E94CB749B44D}"/>
              </c:ext>
            </c:extLst>
          </c:dPt>
          <c:xVal>
            <c:numRef>
              <c:f>[1]PlotN!$AB$19:$AO$19</c:f>
              <c:numCache>
                <c:formatCode>General</c:formatCode>
                <c:ptCount val="14"/>
                <c:pt idx="0">
                  <c:v>3.1912205688000368</c:v>
                </c:pt>
                <c:pt idx="1">
                  <c:v>3.6141026688000371</c:v>
                </c:pt>
                <c:pt idx="2">
                  <c:v>4.0369847688000364</c:v>
                </c:pt>
                <c:pt idx="3">
                  <c:v>4.4598668688000362</c:v>
                </c:pt>
                <c:pt idx="4">
                  <c:v>4.8827489688000361</c:v>
                </c:pt>
                <c:pt idx="5">
                  <c:v>5.3056310688000359</c:v>
                </c:pt>
                <c:pt idx="6">
                  <c:v>5.7285131688000357</c:v>
                </c:pt>
                <c:pt idx="7">
                  <c:v>6.1513952688000355</c:v>
                </c:pt>
                <c:pt idx="8">
                  <c:v>6.5742773688000353</c:v>
                </c:pt>
                <c:pt idx="9">
                  <c:v>6.9971594688000351</c:v>
                </c:pt>
                <c:pt idx="10">
                  <c:v>7.420041568800035</c:v>
                </c:pt>
                <c:pt idx="11">
                  <c:v>7.3163209999999985</c:v>
                </c:pt>
                <c:pt idx="12">
                  <c:v>3.0874999999999999</c:v>
                </c:pt>
                <c:pt idx="13">
                  <c:v>3.1912205688000368</c:v>
                </c:pt>
              </c:numCache>
            </c:numRef>
          </c:xVal>
          <c:yVal>
            <c:numRef>
              <c:f>[1]PlotN!$AR$19:$BE$19</c:f>
              <c:numCache>
                <c:formatCode>General</c:formatCode>
                <c:ptCount val="14"/>
                <c:pt idx="0">
                  <c:v>-0.89265880903617778</c:v>
                </c:pt>
                <c:pt idx="1">
                  <c:v>-0.82571080903617777</c:v>
                </c:pt>
                <c:pt idx="2">
                  <c:v>-0.75876280903617777</c:v>
                </c:pt>
                <c:pt idx="3">
                  <c:v>-0.69181480903617776</c:v>
                </c:pt>
                <c:pt idx="4">
                  <c:v>-0.62486680903617775</c:v>
                </c:pt>
                <c:pt idx="5">
                  <c:v>-0.55791880903617774</c:v>
                </c:pt>
                <c:pt idx="6">
                  <c:v>-0.49097080903617774</c:v>
                </c:pt>
                <c:pt idx="7">
                  <c:v>-0.42402280903617773</c:v>
                </c:pt>
                <c:pt idx="8">
                  <c:v>-0.35707480903617772</c:v>
                </c:pt>
                <c:pt idx="9">
                  <c:v>-0.29012680903617771</c:v>
                </c:pt>
                <c:pt idx="10">
                  <c:v>-0.22317880903617771</c:v>
                </c:pt>
                <c:pt idx="11">
                  <c:v>0.43198000000000003</c:v>
                </c:pt>
                <c:pt idx="12">
                  <c:v>-0.23749999999999999</c:v>
                </c:pt>
                <c:pt idx="13">
                  <c:v>-0.89265880903617778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71E9-4203-999D-E94CB749B44D}"/>
            </c:ext>
          </c:extLst>
        </c:ser>
        <c:ser>
          <c:idx val="17"/>
          <c:order val="18"/>
          <c:tx>
            <c:v>Normalkraft18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35-71E9-4203-999D-E94CB749B44D}"/>
              </c:ext>
            </c:extLst>
          </c:dPt>
          <c:xVal>
            <c:numRef>
              <c:f>[1]PlotN!$AB$20:$AO$20</c:f>
              <c:numCache>
                <c:formatCode>General</c:formatCode>
                <c:ptCount val="14"/>
                <c:pt idx="0">
                  <c:v>7.9994915591254223</c:v>
                </c:pt>
                <c:pt idx="1">
                  <c:v>8.072234459125422</c:v>
                </c:pt>
                <c:pt idx="2">
                  <c:v>8.1449773591254218</c:v>
                </c:pt>
                <c:pt idx="3">
                  <c:v>8.2177202591254215</c:v>
                </c:pt>
                <c:pt idx="4">
                  <c:v>8.2904631591254212</c:v>
                </c:pt>
                <c:pt idx="5">
                  <c:v>8.3632060591254209</c:v>
                </c:pt>
                <c:pt idx="6">
                  <c:v>8.4359489591254206</c:v>
                </c:pt>
                <c:pt idx="7">
                  <c:v>8.5086918591254204</c:v>
                </c:pt>
                <c:pt idx="8">
                  <c:v>8.5814347591254201</c:v>
                </c:pt>
                <c:pt idx="9">
                  <c:v>8.6541776591254198</c:v>
                </c:pt>
                <c:pt idx="10">
                  <c:v>8.7269205591254195</c:v>
                </c:pt>
                <c:pt idx="11">
                  <c:v>8.0437499999999975</c:v>
                </c:pt>
                <c:pt idx="12">
                  <c:v>7.3163210000000003</c:v>
                </c:pt>
                <c:pt idx="13">
                  <c:v>7.9994915591254223</c:v>
                </c:pt>
              </c:numCache>
            </c:numRef>
          </c:xVal>
          <c:yVal>
            <c:numRef>
              <c:f>[1]PlotN!$AR$20:$BE$20</c:f>
              <c:numCache>
                <c:formatCode>General</c:formatCode>
                <c:ptCount val="14"/>
                <c:pt idx="0">
                  <c:v>0.90494458334114958</c:v>
                </c:pt>
                <c:pt idx="1">
                  <c:v>0.79987158334114949</c:v>
                </c:pt>
                <c:pt idx="2">
                  <c:v>0.69479858334114952</c:v>
                </c:pt>
                <c:pt idx="3">
                  <c:v>0.58972558334114944</c:v>
                </c:pt>
                <c:pt idx="4">
                  <c:v>0.48465258334114947</c:v>
                </c:pt>
                <c:pt idx="5">
                  <c:v>0.3795795833411495</c:v>
                </c:pt>
                <c:pt idx="6">
                  <c:v>0.27450658334114952</c:v>
                </c:pt>
                <c:pt idx="7">
                  <c:v>0.1694335833411495</c:v>
                </c:pt>
                <c:pt idx="8">
                  <c:v>6.4360583341149469E-2</c:v>
                </c:pt>
                <c:pt idx="9">
                  <c:v>-4.0712416658850503E-2</c:v>
                </c:pt>
                <c:pt idx="10">
                  <c:v>-0.14578541665885048</c:v>
                </c:pt>
                <c:pt idx="11">
                  <c:v>-0.61875000000000002</c:v>
                </c:pt>
                <c:pt idx="12">
                  <c:v>0.43197999999999998</c:v>
                </c:pt>
                <c:pt idx="13">
                  <c:v>0.90494458334114958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71E9-4203-999D-E94CB749B44D}"/>
            </c:ext>
          </c:extLst>
        </c:ser>
        <c:ser>
          <c:idx val="18"/>
          <c:order val="19"/>
          <c:tx>
            <c:v>Normalkraft19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38-71E9-4203-999D-E94CB749B44D}"/>
              </c:ext>
            </c:extLst>
          </c:dPt>
          <c:xVal>
            <c:numRef>
              <c:f>[1]PlotN!$AB$21:$AO$21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[1]PlotN!$AR$21:$BE$21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71E9-4203-999D-E94CB749B44D}"/>
            </c:ext>
          </c:extLst>
        </c:ser>
        <c:ser>
          <c:idx val="19"/>
          <c:order val="20"/>
          <c:tx>
            <c:v>Normalkraft20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3B-71E9-4203-999D-E94CB749B44D}"/>
              </c:ext>
            </c:extLst>
          </c:dPt>
          <c:xVal>
            <c:numRef>
              <c:f>[1]PlotN!$AB$22:$AO$22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[1]PlotN!$AR$22:$BE$22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71E9-4203-999D-E94CB749B44D}"/>
            </c:ext>
          </c:extLst>
        </c:ser>
        <c:ser>
          <c:idx val="21"/>
          <c:order val="21"/>
          <c:tx>
            <c:v>Normalkraft21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3E-71E9-4203-999D-E94CB749B44D}"/>
              </c:ext>
            </c:extLst>
          </c:dPt>
          <c:xVal>
            <c:numRef>
              <c:f>[1]PlotN!$AB$23:$AO$23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[1]PlotN!$AR$23:$BE$23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71E9-4203-999D-E94CB749B44D}"/>
            </c:ext>
          </c:extLst>
        </c:ser>
        <c:ser>
          <c:idx val="22"/>
          <c:order val="22"/>
          <c:tx>
            <c:v>Normalkraft22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41-71E9-4203-999D-E94CB749B44D}"/>
              </c:ext>
            </c:extLst>
          </c:dPt>
          <c:xVal>
            <c:numRef>
              <c:f>[1]PlotN!$AB$24:$AO$24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[1]PlotN!$AR$24:$BE$24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71E9-4203-999D-E94CB749B44D}"/>
            </c:ext>
          </c:extLst>
        </c:ser>
        <c:ser>
          <c:idx val="23"/>
          <c:order val="23"/>
          <c:tx>
            <c:v>Normalkraft23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44-71E9-4203-999D-E94CB749B44D}"/>
              </c:ext>
            </c:extLst>
          </c:dPt>
          <c:xVal>
            <c:numRef>
              <c:f>[1]PlotN!$AB$25:$AO$25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[1]PlotN!$AR$25:$BE$25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71E9-4203-999D-E94CB749B44D}"/>
            </c:ext>
          </c:extLst>
        </c:ser>
        <c:ser>
          <c:idx val="24"/>
          <c:order val="24"/>
          <c:tx>
            <c:v>Normalkraft24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47-71E9-4203-999D-E94CB749B44D}"/>
              </c:ext>
            </c:extLst>
          </c:dPt>
          <c:xVal>
            <c:numRef>
              <c:f>[1]PlotN!$AB$26:$AO$26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[1]PlotN!$AR$26:$BE$26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71E9-4203-999D-E94CB749B44D}"/>
            </c:ext>
          </c:extLst>
        </c:ser>
        <c:ser>
          <c:idx val="25"/>
          <c:order val="25"/>
          <c:tx>
            <c:v>Normalkraft25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4A-71E9-4203-999D-E94CB749B44D}"/>
              </c:ext>
            </c:extLst>
          </c:dPt>
          <c:xVal>
            <c:numRef>
              <c:f>[1]PlotN!$AB$27:$AO$27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[1]PlotN!$AR$27:$BE$27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71E9-4203-999D-E94CB749B44D}"/>
            </c:ext>
          </c:extLst>
        </c:ser>
        <c:ser>
          <c:idx val="26"/>
          <c:order val="26"/>
          <c:tx>
            <c:v>Normalkraft26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4D-71E9-4203-999D-E94CB749B44D}"/>
              </c:ext>
            </c:extLst>
          </c:dPt>
          <c:xVal>
            <c:numRef>
              <c:f>[1]PlotN!$AB$28:$AO$28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[1]PlotN!$AR$28:$BE$28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71E9-4203-999D-E94CB749B44D}"/>
            </c:ext>
          </c:extLst>
        </c:ser>
        <c:ser>
          <c:idx val="27"/>
          <c:order val="27"/>
          <c:tx>
            <c:v>Normalkraft27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50-71E9-4203-999D-E94CB749B44D}"/>
              </c:ext>
            </c:extLst>
          </c:dPt>
          <c:xVal>
            <c:numRef>
              <c:f>[1]PlotN!$AB$29:$AO$29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[1]PlotN!$AR$29:$BE$29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1-71E9-4203-999D-E94CB749B44D}"/>
            </c:ext>
          </c:extLst>
        </c:ser>
        <c:ser>
          <c:idx val="28"/>
          <c:order val="28"/>
          <c:tx>
            <c:v>Normalkraft28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53-71E9-4203-999D-E94CB749B44D}"/>
              </c:ext>
            </c:extLst>
          </c:dPt>
          <c:xVal>
            <c:numRef>
              <c:f>[1]PlotN!$AB$30:$AO$30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[1]PlotN!$AR$30:$BE$30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4-71E9-4203-999D-E94CB749B44D}"/>
            </c:ext>
          </c:extLst>
        </c:ser>
        <c:ser>
          <c:idx val="29"/>
          <c:order val="29"/>
          <c:tx>
            <c:v>Normalkraft29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56-71E9-4203-999D-E94CB749B44D}"/>
              </c:ext>
            </c:extLst>
          </c:dPt>
          <c:xVal>
            <c:numRef>
              <c:f>[1]PlotN!$AB$31:$AO$31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[1]PlotN!$AR$31:$BE$31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7-71E9-4203-999D-E94CB749B44D}"/>
            </c:ext>
          </c:extLst>
        </c:ser>
        <c:ser>
          <c:idx val="30"/>
          <c:order val="30"/>
          <c:tx>
            <c:v>Normalkraft30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59-71E9-4203-999D-E94CB749B44D}"/>
              </c:ext>
            </c:extLst>
          </c:dPt>
          <c:xVal>
            <c:numRef>
              <c:f>[1]PlotN!$AB$32:$AO$32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[1]PlotN!$AR$32:$BE$32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A-71E9-4203-999D-E94CB749B44D}"/>
            </c:ext>
          </c:extLst>
        </c:ser>
        <c:ser>
          <c:idx val="31"/>
          <c:order val="31"/>
          <c:tx>
            <c:v>Normalkraft31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5C-71E9-4203-999D-E94CB749B44D}"/>
              </c:ext>
            </c:extLst>
          </c:dPt>
          <c:xVal>
            <c:numRef>
              <c:f>[1]PlotN!$AB$33:$AO$33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[1]PlotN!$AR$33:$BE$33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D-71E9-4203-999D-E94CB749B44D}"/>
            </c:ext>
          </c:extLst>
        </c:ser>
        <c:ser>
          <c:idx val="32"/>
          <c:order val="32"/>
          <c:tx>
            <c:v>Normalkraft32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5F-71E9-4203-999D-E94CB749B44D}"/>
              </c:ext>
            </c:extLst>
          </c:dPt>
          <c:xVal>
            <c:numRef>
              <c:f>[1]PlotN!$AB$34:$AO$34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[1]PlotN!$AR$34:$BE$34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0-71E9-4203-999D-E94CB749B44D}"/>
            </c:ext>
          </c:extLst>
        </c:ser>
        <c:ser>
          <c:idx val="33"/>
          <c:order val="33"/>
          <c:tx>
            <c:v>Normalkraft33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62-71E9-4203-999D-E94CB749B44D}"/>
              </c:ext>
            </c:extLst>
          </c:dPt>
          <c:xVal>
            <c:numRef>
              <c:f>[1]PlotN!$AB$35:$AO$35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[1]PlotN!$AR$35:$BE$35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3-71E9-4203-999D-E94CB749B44D}"/>
            </c:ext>
          </c:extLst>
        </c:ser>
        <c:ser>
          <c:idx val="34"/>
          <c:order val="34"/>
          <c:tx>
            <c:v>Normalkraft34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65-71E9-4203-999D-E94CB749B44D}"/>
              </c:ext>
            </c:extLst>
          </c:dPt>
          <c:xVal>
            <c:numRef>
              <c:f>[1]PlotN!$AB$36:$AO$36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[1]PlotN!$AR$36:$BE$36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6-71E9-4203-999D-E94CB749B44D}"/>
            </c:ext>
          </c:extLst>
        </c:ser>
        <c:ser>
          <c:idx val="35"/>
          <c:order val="35"/>
          <c:tx>
            <c:v>Normalkraft35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68-71E9-4203-999D-E94CB749B44D}"/>
              </c:ext>
            </c:extLst>
          </c:dPt>
          <c:xVal>
            <c:numRef>
              <c:f>[1]PlotN!$AB$37:$AO$37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[1]PlotN!$AR$37:$BE$37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9-71E9-4203-999D-E94CB749B44D}"/>
            </c:ext>
          </c:extLst>
        </c:ser>
        <c:ser>
          <c:idx val="36"/>
          <c:order val="36"/>
          <c:tx>
            <c:v>Normalkraft36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6B-71E9-4203-999D-E94CB749B44D}"/>
              </c:ext>
            </c:extLst>
          </c:dPt>
          <c:xVal>
            <c:numRef>
              <c:f>[1]PlotN!$AB$38:$AO$38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[1]PlotN!$AR$38:$BE$38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C-71E9-4203-999D-E94CB749B44D}"/>
            </c:ext>
          </c:extLst>
        </c:ser>
        <c:ser>
          <c:idx val="37"/>
          <c:order val="37"/>
          <c:tx>
            <c:v>Normalkraft37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6E-71E9-4203-999D-E94CB749B44D}"/>
              </c:ext>
            </c:extLst>
          </c:dPt>
          <c:xVal>
            <c:numRef>
              <c:f>[1]PlotN!$AB$39:$AO$39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[1]PlotN!$AR$39:$BE$39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F-71E9-4203-999D-E94CB749B44D}"/>
            </c:ext>
          </c:extLst>
        </c:ser>
        <c:ser>
          <c:idx val="38"/>
          <c:order val="38"/>
          <c:tx>
            <c:v>Normalkraft38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71-71E9-4203-999D-E94CB749B44D}"/>
              </c:ext>
            </c:extLst>
          </c:dPt>
          <c:xVal>
            <c:numRef>
              <c:f>[1]PlotN!$AB$40:$AO$40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[1]PlotN!$AR$40:$BE$40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2-71E9-4203-999D-E94CB749B44D}"/>
            </c:ext>
          </c:extLst>
        </c:ser>
        <c:ser>
          <c:idx val="39"/>
          <c:order val="39"/>
          <c:tx>
            <c:v>Normalkraft39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74-71E9-4203-999D-E94CB749B44D}"/>
              </c:ext>
            </c:extLst>
          </c:dPt>
          <c:xVal>
            <c:numRef>
              <c:f>[1]PlotN!$AB$41:$AO$41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[1]PlotN!$AR$41:$BE$41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5-71E9-4203-999D-E94CB749B44D}"/>
            </c:ext>
          </c:extLst>
        </c:ser>
        <c:ser>
          <c:idx val="40"/>
          <c:order val="40"/>
          <c:tx>
            <c:v>Normalkraft40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77-71E9-4203-999D-E94CB749B44D}"/>
              </c:ext>
            </c:extLst>
          </c:dPt>
          <c:xVal>
            <c:numRef>
              <c:f>[1]PlotN!$AB$42:$AO$42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[1]PlotN!$AR$42:$BE$42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8-71E9-4203-999D-E94CB749B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128296"/>
        <c:axId val="519129080"/>
      </c:scatterChart>
      <c:valAx>
        <c:axId val="519128296"/>
        <c:scaling>
          <c:orientation val="minMax"/>
        </c:scaling>
        <c:delete val="1"/>
        <c:axPos val="b"/>
        <c:numFmt formatCode="General" sourceLinked="1"/>
        <c:majorTickMark val="in"/>
        <c:minorTickMark val="out"/>
        <c:tickLblPos val="none"/>
        <c:crossAx val="519129080"/>
        <c:crosses val="max"/>
        <c:crossBetween val="midCat"/>
        <c:majorUnit val="1.0000000000000004E-6"/>
      </c:valAx>
      <c:valAx>
        <c:axId val="519129080"/>
        <c:scaling>
          <c:orientation val="maxMin"/>
        </c:scaling>
        <c:delete val="1"/>
        <c:axPos val="r"/>
        <c:numFmt formatCode="General" sourceLinked="1"/>
        <c:majorTickMark val="out"/>
        <c:minorTickMark val="none"/>
        <c:tickLblPos val="none"/>
        <c:crossAx val="519128296"/>
        <c:crosses val="max"/>
        <c:crossBetween val="midCat"/>
        <c:majorUnit val="1.0000000000000004E-6"/>
      </c:valAx>
      <c:spPr>
        <a:solidFill>
          <a:srgbClr val="C0C0C0"/>
        </a:solidFill>
        <a:ln w="25400">
          <a:solidFill>
            <a:sysClr val="window" lastClr="FFFFFF">
              <a:lumMod val="65000"/>
            </a:sys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905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95" footer="0.4921259845000019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1.7272528433945757E-2"/>
          <c:y val="1.4288347835798264E-2"/>
          <c:w val="0.95945446873636275"/>
          <c:h val="0.96441605379053008"/>
        </c:manualLayout>
      </c:layout>
      <c:scatterChart>
        <c:scatterStyle val="lineMarker"/>
        <c:varyColors val="0"/>
        <c:ser>
          <c:idx val="20"/>
          <c:order val="0"/>
          <c:tx>
            <c:v>BoundingBox21</c:v>
          </c:tx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xVal>
            <c:numRef>
              <c:f>[1]PlotQ!$BH$6:$BH$9</c:f>
              <c:numCache>
                <c:formatCode>General</c:formatCode>
                <c:ptCount val="4"/>
                <c:pt idx="0">
                  <c:v>-6.4818202551583726</c:v>
                </c:pt>
                <c:pt idx="1">
                  <c:v>16.097780729136705</c:v>
                </c:pt>
                <c:pt idx="2">
                  <c:v>16.097780729136705</c:v>
                </c:pt>
                <c:pt idx="3">
                  <c:v>-6.4818202551583726</c:v>
                </c:pt>
              </c:numCache>
            </c:numRef>
          </c:xVal>
          <c:yVal>
            <c:numRef>
              <c:f>[1]PlotQ!$BI$6:$BI$9</c:f>
              <c:numCache>
                <c:formatCode>General</c:formatCode>
                <c:ptCount val="4"/>
                <c:pt idx="0">
                  <c:v>14.733956865891283</c:v>
                </c:pt>
                <c:pt idx="1">
                  <c:v>14.733956865891283</c:v>
                </c:pt>
                <c:pt idx="2">
                  <c:v>-7.8456441184037926</c:v>
                </c:pt>
                <c:pt idx="3">
                  <c:v>-7.8456441184037926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5B-43B6-A032-9F583E1710B8}"/>
            </c:ext>
          </c:extLst>
        </c:ser>
        <c:ser>
          <c:idx val="0"/>
          <c:order val="1"/>
          <c:tx>
            <c:v>Querkraft1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2-125B-43B6-A032-9F583E1710B8}"/>
              </c:ext>
            </c:extLst>
          </c:dPt>
          <c:xVal>
            <c:numRef>
              <c:f>[1]PlotQ!$AB$3:$AO$3</c:f>
              <c:numCache>
                <c:formatCode>General</c:formatCode>
                <c:ptCount val="14"/>
                <c:pt idx="0">
                  <c:v>-0.96822912825364238</c:v>
                </c:pt>
                <c:pt idx="1">
                  <c:v>-0.99372528623261802</c:v>
                </c:pt>
                <c:pt idx="2">
                  <c:v>-1.0192214442115937</c:v>
                </c:pt>
                <c:pt idx="3">
                  <c:v>-1.0447176021905693</c:v>
                </c:pt>
                <c:pt idx="4">
                  <c:v>-1.0702137601695449</c:v>
                </c:pt>
                <c:pt idx="5">
                  <c:v>-1.0957099181485206</c:v>
                </c:pt>
                <c:pt idx="6">
                  <c:v>-1.1212060761274965</c:v>
                </c:pt>
                <c:pt idx="7">
                  <c:v>-1.1467022341064721</c:v>
                </c:pt>
                <c:pt idx="8">
                  <c:v>-1.172198392085448</c:v>
                </c:pt>
                <c:pt idx="9">
                  <c:v>-1.1976945500644234</c:v>
                </c:pt>
                <c:pt idx="10">
                  <c:v>-1.223190708043399</c:v>
                </c:pt>
                <c:pt idx="11">
                  <c:v>-2.5060590000000014</c:v>
                </c:pt>
                <c:pt idx="12">
                  <c:v>-4</c:v>
                </c:pt>
                <c:pt idx="13">
                  <c:v>-0.96822912825364238</c:v>
                </c:pt>
              </c:numCache>
            </c:numRef>
          </c:xVal>
          <c:yVal>
            <c:numRef>
              <c:f>[1]PlotQ!$AR$3:$BE$3</c:f>
              <c:numCache>
                <c:formatCode>General</c:formatCode>
                <c:ptCount val="14"/>
                <c:pt idx="0">
                  <c:v>11.212708835749439</c:v>
                </c:pt>
                <c:pt idx="1">
                  <c:v>10.769267604461907</c:v>
                </c:pt>
                <c:pt idx="2">
                  <c:v>10.325826373174376</c:v>
                </c:pt>
                <c:pt idx="3">
                  <c:v>9.8823851418868429</c:v>
                </c:pt>
                <c:pt idx="4">
                  <c:v>9.4389439105993116</c:v>
                </c:pt>
                <c:pt idx="5">
                  <c:v>8.9955026793117803</c:v>
                </c:pt>
                <c:pt idx="6">
                  <c:v>8.5520614480242489</c:v>
                </c:pt>
                <c:pt idx="7">
                  <c:v>8.1086202167367176</c:v>
                </c:pt>
                <c:pt idx="8">
                  <c:v>7.6651789854491863</c:v>
                </c:pt>
                <c:pt idx="9">
                  <c:v>7.221737754161655</c:v>
                </c:pt>
                <c:pt idx="10">
                  <c:v>6.7782965228741228</c:v>
                </c:pt>
                <c:pt idx="11">
                  <c:v>6.265149000000001</c:v>
                </c:pt>
                <c:pt idx="12">
                  <c:v>10</c:v>
                </c:pt>
                <c:pt idx="13">
                  <c:v>11.212708835749439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25B-43B6-A032-9F583E1710B8}"/>
            </c:ext>
          </c:extLst>
        </c:ser>
        <c:ser>
          <c:idx val="1"/>
          <c:order val="2"/>
          <c:tx>
            <c:v>Querkraft2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5-125B-43B6-A032-9F583E1710B8}"/>
              </c:ext>
            </c:extLst>
          </c:dPt>
          <c:xVal>
            <c:numRef>
              <c:f>[1]PlotQ!$AB$4:$AO$4</c:f>
              <c:numCache>
                <c:formatCode>General</c:formatCode>
                <c:ptCount val="14"/>
                <c:pt idx="0">
                  <c:v>0.27518014122128581</c:v>
                </c:pt>
                <c:pt idx="1">
                  <c:v>0.57287425056006602</c:v>
                </c:pt>
                <c:pt idx="2">
                  <c:v>0.87056835989884607</c:v>
                </c:pt>
                <c:pt idx="3">
                  <c:v>1.1682624692376262</c:v>
                </c:pt>
                <c:pt idx="4">
                  <c:v>1.4659565785764064</c:v>
                </c:pt>
                <c:pt idx="5">
                  <c:v>1.7636506879151865</c:v>
                </c:pt>
                <c:pt idx="6">
                  <c:v>2.0613447972539669</c:v>
                </c:pt>
                <c:pt idx="7">
                  <c:v>2.3590389065927466</c:v>
                </c:pt>
                <c:pt idx="8">
                  <c:v>2.6567330159315268</c:v>
                </c:pt>
                <c:pt idx="9">
                  <c:v>2.9544271252703069</c:v>
                </c:pt>
                <c:pt idx="10">
                  <c:v>3.2521212346090866</c:v>
                </c:pt>
                <c:pt idx="11">
                  <c:v>3.0874999999999999</c:v>
                </c:pt>
                <c:pt idx="12">
                  <c:v>0</c:v>
                </c:pt>
                <c:pt idx="13">
                  <c:v>0.27518014122128581</c:v>
                </c:pt>
              </c:numCache>
            </c:numRef>
          </c:xVal>
          <c:yVal>
            <c:numRef>
              <c:f>[1]PlotQ!$AR$4:$BE$4</c:f>
              <c:numCache>
                <c:formatCode>General</c:formatCode>
                <c:ptCount val="14"/>
                <c:pt idx="0">
                  <c:v>3.5773418358767164</c:v>
                </c:pt>
                <c:pt idx="1">
                  <c:v>3.4098652572808574</c:v>
                </c:pt>
                <c:pt idx="2">
                  <c:v>3.2423886786849985</c:v>
                </c:pt>
                <c:pt idx="3">
                  <c:v>3.07491210008914</c:v>
                </c:pt>
                <c:pt idx="4">
                  <c:v>2.9074355214932806</c:v>
                </c:pt>
                <c:pt idx="5">
                  <c:v>2.739958942897422</c:v>
                </c:pt>
                <c:pt idx="6">
                  <c:v>2.572482364301564</c:v>
                </c:pt>
                <c:pt idx="7">
                  <c:v>2.405005785705705</c:v>
                </c:pt>
                <c:pt idx="8">
                  <c:v>2.237529207109846</c:v>
                </c:pt>
                <c:pt idx="9">
                  <c:v>2.0700526285139866</c:v>
                </c:pt>
                <c:pt idx="10">
                  <c:v>1.9025760499181283</c:v>
                </c:pt>
                <c:pt idx="11">
                  <c:v>-0.23749999999999996</c:v>
                </c:pt>
                <c:pt idx="12">
                  <c:v>0</c:v>
                </c:pt>
                <c:pt idx="13">
                  <c:v>3.5773418358767164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25B-43B6-A032-9F583E1710B8}"/>
            </c:ext>
          </c:extLst>
        </c:ser>
        <c:ser>
          <c:idx val="2"/>
          <c:order val="3"/>
          <c:tx>
            <c:v>Querkraft3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8-125B-43B6-A032-9F583E1710B8}"/>
              </c:ext>
            </c:extLst>
          </c:dPt>
          <c:xVal>
            <c:numRef>
              <c:f>[1]PlotQ!$AB$5:$AO$5</c:f>
              <c:numCache>
                <c:formatCode>General</c:formatCode>
                <c:ptCount val="14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</c:numCache>
            </c:numRef>
          </c:xVal>
          <c:yVal>
            <c:numRef>
              <c:f>[1]PlotQ!$AR$5:$BE$5</c:f>
              <c:numCache>
                <c:formatCode>General</c:formatCode>
                <c:ptCount val="14"/>
                <c:pt idx="0">
                  <c:v>-1</c:v>
                </c:pt>
                <c:pt idx="1">
                  <c:v>0.10000000000000009</c:v>
                </c:pt>
                <c:pt idx="2">
                  <c:v>1.2000000000000002</c:v>
                </c:pt>
                <c:pt idx="3">
                  <c:v>2.3000000000000003</c:v>
                </c:pt>
                <c:pt idx="4">
                  <c:v>3.4000000000000004</c:v>
                </c:pt>
                <c:pt idx="5">
                  <c:v>4.5</c:v>
                </c:pt>
                <c:pt idx="6">
                  <c:v>5.6</c:v>
                </c:pt>
                <c:pt idx="7">
                  <c:v>6.6999999999999993</c:v>
                </c:pt>
                <c:pt idx="8">
                  <c:v>7.7999999999999989</c:v>
                </c:pt>
                <c:pt idx="9">
                  <c:v>8.8999999999999986</c:v>
                </c:pt>
                <c:pt idx="10">
                  <c:v>9.9999999999999982</c:v>
                </c:pt>
                <c:pt idx="11">
                  <c:v>9.9999999999999982</c:v>
                </c:pt>
                <c:pt idx="12">
                  <c:v>-1</c:v>
                </c:pt>
                <c:pt idx="13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25B-43B6-A032-9F583E1710B8}"/>
            </c:ext>
          </c:extLst>
        </c:ser>
        <c:ser>
          <c:idx val="3"/>
          <c:order val="4"/>
          <c:tx>
            <c:v>Querkraft4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B-125B-43B6-A032-9F583E1710B8}"/>
              </c:ext>
            </c:extLst>
          </c:dPt>
          <c:xVal>
            <c:numRef>
              <c:f>[1]PlotQ!$AB$6:$AO$6</c:f>
              <c:numCache>
                <c:formatCode>General</c:formatCode>
                <c:ptCount val="14"/>
                <c:pt idx="0">
                  <c:v>-2.9304928291004524</c:v>
                </c:pt>
                <c:pt idx="1">
                  <c:v>-2.6488607291004529</c:v>
                </c:pt>
                <c:pt idx="2">
                  <c:v>-2.3672286291004525</c:v>
                </c:pt>
                <c:pt idx="3">
                  <c:v>-2.085596529100453</c:v>
                </c:pt>
                <c:pt idx="4">
                  <c:v>-1.8039644291004528</c:v>
                </c:pt>
                <c:pt idx="5">
                  <c:v>-1.5223323291004529</c:v>
                </c:pt>
                <c:pt idx="6">
                  <c:v>-1.240700229100453</c:v>
                </c:pt>
                <c:pt idx="7">
                  <c:v>-0.95906812910045303</c:v>
                </c:pt>
                <c:pt idx="8">
                  <c:v>-0.67743602910045309</c:v>
                </c:pt>
                <c:pt idx="9">
                  <c:v>-0.39580392910045314</c:v>
                </c:pt>
                <c:pt idx="10">
                  <c:v>-0.1141718291004532</c:v>
                </c:pt>
                <c:pt idx="11">
                  <c:v>-1.1836790000000006</c:v>
                </c:pt>
                <c:pt idx="12">
                  <c:v>-4</c:v>
                </c:pt>
                <c:pt idx="13">
                  <c:v>-2.9304928291004524</c:v>
                </c:pt>
              </c:numCache>
            </c:numRef>
          </c:xVal>
          <c:yVal>
            <c:numRef>
              <c:f>[1]PlotQ!$AR$6:$BE$6</c:f>
              <c:numCache>
                <c:formatCode>General</c:formatCode>
                <c:ptCount val="14"/>
                <c:pt idx="0">
                  <c:v>10.740427899827186</c:v>
                </c:pt>
                <c:pt idx="1">
                  <c:v>10.333625899827185</c:v>
                </c:pt>
                <c:pt idx="2">
                  <c:v>9.9268238998271841</c:v>
                </c:pt>
                <c:pt idx="3">
                  <c:v>9.5200218998271833</c:v>
                </c:pt>
                <c:pt idx="4">
                  <c:v>9.1132198998271825</c:v>
                </c:pt>
                <c:pt idx="5">
                  <c:v>8.7064178998271817</c:v>
                </c:pt>
                <c:pt idx="6">
                  <c:v>8.2996158998271827</c:v>
                </c:pt>
                <c:pt idx="7">
                  <c:v>7.892813899827182</c:v>
                </c:pt>
                <c:pt idx="8">
                  <c:v>7.4860118998271821</c:v>
                </c:pt>
                <c:pt idx="9">
                  <c:v>7.0792098998271822</c:v>
                </c:pt>
                <c:pt idx="10">
                  <c:v>6.6724078998271823</c:v>
                </c:pt>
                <c:pt idx="11">
                  <c:v>5.9319799999999976</c:v>
                </c:pt>
                <c:pt idx="12">
                  <c:v>10</c:v>
                </c:pt>
                <c:pt idx="13">
                  <c:v>10.740427899827186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125B-43B6-A032-9F583E1710B8}"/>
            </c:ext>
          </c:extLst>
        </c:ser>
        <c:ser>
          <c:idx val="4"/>
          <c:order val="5"/>
          <c:tx>
            <c:v>Querkraft5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E-125B-43B6-A032-9F583E1710B8}"/>
              </c:ext>
            </c:extLst>
          </c:dPt>
          <c:xVal>
            <c:numRef>
              <c:f>[1]PlotQ!$AB$7:$AO$7</c:f>
              <c:numCache>
                <c:formatCode>General</c:formatCode>
                <c:ptCount val="14"/>
                <c:pt idx="0">
                  <c:v>0.36107750635175284</c:v>
                </c:pt>
                <c:pt idx="1">
                  <c:v>0.50656320635175289</c:v>
                </c:pt>
                <c:pt idx="2">
                  <c:v>0.65204890635175294</c:v>
                </c:pt>
                <c:pt idx="3">
                  <c:v>0.79753460635175277</c:v>
                </c:pt>
                <c:pt idx="4">
                  <c:v>0.94302030635175282</c:v>
                </c:pt>
                <c:pt idx="5">
                  <c:v>1.0885060063517529</c:v>
                </c:pt>
                <c:pt idx="6">
                  <c:v>1.2339917063517529</c:v>
                </c:pt>
                <c:pt idx="7">
                  <c:v>1.379477406351753</c:v>
                </c:pt>
                <c:pt idx="8">
                  <c:v>1.524963106351753</c:v>
                </c:pt>
                <c:pt idx="9">
                  <c:v>1.6704488063517531</c:v>
                </c:pt>
                <c:pt idx="10">
                  <c:v>1.8159345063517531</c:v>
                </c:pt>
                <c:pt idx="11">
                  <c:v>3.0875000000000004</c:v>
                </c:pt>
                <c:pt idx="12">
                  <c:v>1.6326430000000001</c:v>
                </c:pt>
                <c:pt idx="13">
                  <c:v>0.36107750635175284</c:v>
                </c:pt>
              </c:numCache>
            </c:numRef>
          </c:xVal>
          <c:yVal>
            <c:numRef>
              <c:f>[1]PlotQ!$AR$7:$BE$7</c:f>
              <c:numCache>
                <c:formatCode>General</c:formatCode>
                <c:ptCount val="14"/>
                <c:pt idx="0">
                  <c:v>0.98364538092915976</c:v>
                </c:pt>
                <c:pt idx="1">
                  <c:v>0.77349938092915982</c:v>
                </c:pt>
                <c:pt idx="2">
                  <c:v>0.56335338092915987</c:v>
                </c:pt>
                <c:pt idx="3">
                  <c:v>0.35320738092915993</c:v>
                </c:pt>
                <c:pt idx="4">
                  <c:v>0.14306138092915999</c:v>
                </c:pt>
                <c:pt idx="5">
                  <c:v>-6.7084619070840068E-2</c:v>
                </c:pt>
                <c:pt idx="6">
                  <c:v>-0.27723061907084012</c:v>
                </c:pt>
                <c:pt idx="7">
                  <c:v>-0.48737661907084018</c:v>
                </c:pt>
                <c:pt idx="8">
                  <c:v>-0.69752261907084023</c:v>
                </c:pt>
                <c:pt idx="9">
                  <c:v>-0.90766861907084029</c:v>
                </c:pt>
                <c:pt idx="10">
                  <c:v>-1.1178146190708402</c:v>
                </c:pt>
                <c:pt idx="11">
                  <c:v>-0.23749999999999996</c:v>
                </c:pt>
                <c:pt idx="12">
                  <c:v>1.8639600000000001</c:v>
                </c:pt>
                <c:pt idx="13">
                  <c:v>0.98364538092915976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125B-43B6-A032-9F583E1710B8}"/>
            </c:ext>
          </c:extLst>
        </c:ser>
        <c:ser>
          <c:idx val="5"/>
          <c:order val="6"/>
          <c:tx>
            <c:v>Querkraft6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11-125B-43B6-A032-9F583E1710B8}"/>
              </c:ext>
            </c:extLst>
          </c:dPt>
          <c:xVal>
            <c:numRef>
              <c:f>[1]PlotQ!$AB$8:$AO$8</c:f>
              <c:numCache>
                <c:formatCode>General</c:formatCode>
                <c:ptCount val="14"/>
                <c:pt idx="0">
                  <c:v>1.6257333101229354</c:v>
                </c:pt>
                <c:pt idx="1">
                  <c:v>2.1941011101229355</c:v>
                </c:pt>
                <c:pt idx="2">
                  <c:v>2.7624689101229358</c:v>
                </c:pt>
                <c:pt idx="3">
                  <c:v>3.3308367101229357</c:v>
                </c:pt>
                <c:pt idx="4">
                  <c:v>3.8992045101229356</c:v>
                </c:pt>
                <c:pt idx="5">
                  <c:v>4.4675723101229359</c:v>
                </c:pt>
                <c:pt idx="6">
                  <c:v>5.0359401101229357</c:v>
                </c:pt>
                <c:pt idx="7">
                  <c:v>5.6043079101229356</c:v>
                </c:pt>
                <c:pt idx="8">
                  <c:v>6.1726757101229355</c:v>
                </c:pt>
                <c:pt idx="9">
                  <c:v>6.7410435101229353</c:v>
                </c:pt>
                <c:pt idx="10">
                  <c:v>7.3094113101229352</c:v>
                </c:pt>
                <c:pt idx="11">
                  <c:v>7.3163209999999994</c:v>
                </c:pt>
                <c:pt idx="12">
                  <c:v>1.6326430000000001</c:v>
                </c:pt>
                <c:pt idx="13">
                  <c:v>1.6257333101229354</c:v>
                </c:pt>
              </c:numCache>
            </c:numRef>
          </c:xVal>
          <c:yVal>
            <c:numRef>
              <c:f>[1]PlotQ!$AR$8:$BE$8</c:f>
              <c:numCache>
                <c:formatCode>General</c:formatCode>
                <c:ptCount val="14"/>
                <c:pt idx="0">
                  <c:v>1.8365347200791249</c:v>
                </c:pt>
                <c:pt idx="1">
                  <c:v>1.6933367200791249</c:v>
                </c:pt>
                <c:pt idx="2">
                  <c:v>1.550138720079125</c:v>
                </c:pt>
                <c:pt idx="3">
                  <c:v>1.4069407200791251</c:v>
                </c:pt>
                <c:pt idx="4">
                  <c:v>1.2637427200791251</c:v>
                </c:pt>
                <c:pt idx="5">
                  <c:v>1.1205447200791252</c:v>
                </c:pt>
                <c:pt idx="6">
                  <c:v>0.97734672007912526</c:v>
                </c:pt>
                <c:pt idx="7">
                  <c:v>0.83414872007912522</c:v>
                </c:pt>
                <c:pt idx="8">
                  <c:v>0.69095072007912517</c:v>
                </c:pt>
                <c:pt idx="9">
                  <c:v>0.54775272007912512</c:v>
                </c:pt>
                <c:pt idx="10">
                  <c:v>0.40455472007912513</c:v>
                </c:pt>
                <c:pt idx="11">
                  <c:v>0.43198000000000025</c:v>
                </c:pt>
                <c:pt idx="12">
                  <c:v>1.8639600000000001</c:v>
                </c:pt>
                <c:pt idx="13">
                  <c:v>1.8365347200791249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125B-43B6-A032-9F583E1710B8}"/>
            </c:ext>
          </c:extLst>
        </c:ser>
        <c:ser>
          <c:idx val="6"/>
          <c:order val="7"/>
          <c:tx>
            <c:v>Querkraft7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14-125B-43B6-A032-9F583E1710B8}"/>
              </c:ext>
            </c:extLst>
          </c:dPt>
          <c:xVal>
            <c:numRef>
              <c:f>[1]PlotQ!$AB$9:$AO$9</c:f>
              <c:numCache>
                <c:formatCode>General</c:formatCode>
                <c:ptCount val="14"/>
                <c:pt idx="0">
                  <c:v>-3.2113072559350488</c:v>
                </c:pt>
                <c:pt idx="1">
                  <c:v>-3.2285804829437108</c:v>
                </c:pt>
                <c:pt idx="2">
                  <c:v>-3.2458537099523728</c:v>
                </c:pt>
                <c:pt idx="3">
                  <c:v>-3.2631269369610347</c:v>
                </c:pt>
                <c:pt idx="4">
                  <c:v>-3.2804001639696967</c:v>
                </c:pt>
                <c:pt idx="5">
                  <c:v>-3.2976733909783587</c:v>
                </c:pt>
                <c:pt idx="6">
                  <c:v>-3.3149466179870206</c:v>
                </c:pt>
                <c:pt idx="7">
                  <c:v>-3.3322198449956826</c:v>
                </c:pt>
                <c:pt idx="8">
                  <c:v>-3.3494930720043437</c:v>
                </c:pt>
                <c:pt idx="9">
                  <c:v>-3.3667662990130065</c:v>
                </c:pt>
                <c:pt idx="10">
                  <c:v>-3.384039526021668</c:v>
                </c:pt>
                <c:pt idx="11">
                  <c:v>1.9428902930940239E-16</c:v>
                </c:pt>
                <c:pt idx="12">
                  <c:v>-1.012119</c:v>
                </c:pt>
                <c:pt idx="13">
                  <c:v>-3.2113072559350488</c:v>
                </c:pt>
              </c:numCache>
            </c:numRef>
          </c:xVal>
          <c:yVal>
            <c:numRef>
              <c:f>[1]PlotQ!$AR$9:$BE$9</c:f>
              <c:numCache>
                <c:formatCode>General</c:formatCode>
                <c:ptCount val="14"/>
                <c:pt idx="0">
                  <c:v>1.6506215237975126</c:v>
                </c:pt>
                <c:pt idx="1">
                  <c:v>1.3501977636287341</c:v>
                </c:pt>
                <c:pt idx="2">
                  <c:v>1.0497740034599554</c:v>
                </c:pt>
                <c:pt idx="3">
                  <c:v>0.74935024329117716</c:v>
                </c:pt>
                <c:pt idx="4">
                  <c:v>0.44892648312239847</c:v>
                </c:pt>
                <c:pt idx="5">
                  <c:v>0.14850272295362021</c:v>
                </c:pt>
                <c:pt idx="6">
                  <c:v>-0.15192103721515826</c:v>
                </c:pt>
                <c:pt idx="7">
                  <c:v>-0.45234479738393685</c:v>
                </c:pt>
                <c:pt idx="8">
                  <c:v>-0.75276855755271543</c:v>
                </c:pt>
                <c:pt idx="9">
                  <c:v>-1.0531923177214941</c:v>
                </c:pt>
                <c:pt idx="10">
                  <c:v>-1.3536160778902726</c:v>
                </c:pt>
                <c:pt idx="11">
                  <c:v>4.4408920985006262E-16</c:v>
                </c:pt>
                <c:pt idx="12">
                  <c:v>2.530297</c:v>
                </c:pt>
                <c:pt idx="13">
                  <c:v>1.6506215237975126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125B-43B6-A032-9F583E1710B8}"/>
            </c:ext>
          </c:extLst>
        </c:ser>
        <c:ser>
          <c:idx val="7"/>
          <c:order val="8"/>
          <c:tx>
            <c:v>Querkraft8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17-125B-43B6-A032-9F583E1710B8}"/>
              </c:ext>
            </c:extLst>
          </c:dPt>
          <c:xVal>
            <c:numRef>
              <c:f>[1]PlotQ!$AB$10:$AO$10</c:f>
              <c:numCache>
                <c:formatCode>General</c:formatCode>
                <c:ptCount val="14"/>
                <c:pt idx="0">
                  <c:v>-0.60633503879328565</c:v>
                </c:pt>
                <c:pt idx="1">
                  <c:v>-0.3418588387932856</c:v>
                </c:pt>
                <c:pt idx="2">
                  <c:v>-7.7382638793285607E-2</c:v>
                </c:pt>
                <c:pt idx="3">
                  <c:v>0.18709356120671439</c:v>
                </c:pt>
                <c:pt idx="4">
                  <c:v>0.45156976120671438</c:v>
                </c:pt>
                <c:pt idx="5">
                  <c:v>0.71604596120671438</c:v>
                </c:pt>
                <c:pt idx="6">
                  <c:v>0.98052216120671443</c:v>
                </c:pt>
                <c:pt idx="7">
                  <c:v>1.2449983612067146</c:v>
                </c:pt>
                <c:pt idx="8">
                  <c:v>1.5094745612067144</c:v>
                </c:pt>
                <c:pt idx="9">
                  <c:v>1.7739507612067147</c:v>
                </c:pt>
                <c:pt idx="10">
                  <c:v>2.0384269612067145</c:v>
                </c:pt>
                <c:pt idx="11">
                  <c:v>1.6326430000000003</c:v>
                </c:pt>
                <c:pt idx="12">
                  <c:v>-1.012119</c:v>
                </c:pt>
                <c:pt idx="13">
                  <c:v>-0.60633503879328565</c:v>
                </c:pt>
              </c:numCache>
            </c:numRef>
          </c:xVal>
          <c:yVal>
            <c:numRef>
              <c:f>[1]PlotQ!$AR$10:$BE$10</c:f>
              <c:numCache>
                <c:formatCode>General</c:formatCode>
                <c:ptCount val="14"/>
                <c:pt idx="0">
                  <c:v>4.1408964426378727</c:v>
                </c:pt>
                <c:pt idx="1">
                  <c:v>4.074262742637873</c:v>
                </c:pt>
                <c:pt idx="2">
                  <c:v>4.0076290426378725</c:v>
                </c:pt>
                <c:pt idx="3">
                  <c:v>3.9409953426378728</c:v>
                </c:pt>
                <c:pt idx="4">
                  <c:v>3.8743616426378722</c:v>
                </c:pt>
                <c:pt idx="5">
                  <c:v>3.8077279426378725</c:v>
                </c:pt>
                <c:pt idx="6">
                  <c:v>3.7410942426378719</c:v>
                </c:pt>
                <c:pt idx="7">
                  <c:v>3.6744605426378723</c:v>
                </c:pt>
                <c:pt idx="8">
                  <c:v>3.6078268426378721</c:v>
                </c:pt>
                <c:pt idx="9">
                  <c:v>3.541193142637872</c:v>
                </c:pt>
                <c:pt idx="10">
                  <c:v>3.4745594426378723</c:v>
                </c:pt>
                <c:pt idx="11">
                  <c:v>1.8639599999999994</c:v>
                </c:pt>
                <c:pt idx="12">
                  <c:v>2.530297</c:v>
                </c:pt>
                <c:pt idx="13">
                  <c:v>4.1408964426378727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125B-43B6-A032-9F583E1710B8}"/>
            </c:ext>
          </c:extLst>
        </c:ser>
        <c:ser>
          <c:idx val="8"/>
          <c:order val="9"/>
          <c:tx>
            <c:v>Querkraft9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1A-125B-43B6-A032-9F583E1710B8}"/>
              </c:ext>
            </c:extLst>
          </c:dPt>
          <c:xVal>
            <c:numRef>
              <c:f>[1]PlotQ!$AB$11:$AO$11</c:f>
              <c:numCache>
                <c:formatCode>General</c:formatCode>
                <c:ptCount val="14"/>
                <c:pt idx="0">
                  <c:v>3.1751320957898734</c:v>
                </c:pt>
                <c:pt idx="1">
                  <c:v>3.6530094818337044</c:v>
                </c:pt>
                <c:pt idx="2">
                  <c:v>4.1308868678775355</c:v>
                </c:pt>
                <c:pt idx="3">
                  <c:v>4.6087642539213665</c:v>
                </c:pt>
                <c:pt idx="4">
                  <c:v>5.0866416399651984</c:v>
                </c:pt>
                <c:pt idx="5">
                  <c:v>5.5645190260090303</c:v>
                </c:pt>
                <c:pt idx="6">
                  <c:v>6.0423964120528622</c:v>
                </c:pt>
                <c:pt idx="7">
                  <c:v>6.5202737980966932</c:v>
                </c:pt>
                <c:pt idx="8">
                  <c:v>6.9981511841405251</c:v>
                </c:pt>
                <c:pt idx="9">
                  <c:v>7.476028570184357</c:v>
                </c:pt>
                <c:pt idx="10">
                  <c:v>7.953905956228188</c:v>
                </c:pt>
                <c:pt idx="11">
                  <c:v>8.0437500000000028</c:v>
                </c:pt>
                <c:pt idx="12">
                  <c:v>3.0874999999999999</c:v>
                </c:pt>
                <c:pt idx="13">
                  <c:v>3.1751320957898734</c:v>
                </c:pt>
              </c:numCache>
            </c:numRef>
          </c:xVal>
          <c:yVal>
            <c:numRef>
              <c:f>[1]PlotQ!$AR$11:$BE$11</c:f>
              <c:numCache>
                <c:formatCode>General</c:formatCode>
                <c:ptCount val="14"/>
                <c:pt idx="0">
                  <c:v>0.90171724526835395</c:v>
                </c:pt>
                <c:pt idx="1">
                  <c:v>0.63287326383815967</c:v>
                </c:pt>
                <c:pt idx="2">
                  <c:v>0.36402928240796512</c:v>
                </c:pt>
                <c:pt idx="3">
                  <c:v>9.518530097777067E-2</c:v>
                </c:pt>
                <c:pt idx="4">
                  <c:v>-0.17365868045242364</c:v>
                </c:pt>
                <c:pt idx="5">
                  <c:v>-0.442502661882618</c:v>
                </c:pt>
                <c:pt idx="6">
                  <c:v>-0.71134664331281228</c:v>
                </c:pt>
                <c:pt idx="7">
                  <c:v>-0.98019062474300678</c:v>
                </c:pt>
                <c:pt idx="8">
                  <c:v>-1.2490346061732009</c:v>
                </c:pt>
                <c:pt idx="9">
                  <c:v>-1.5178785876033951</c:v>
                </c:pt>
                <c:pt idx="10">
                  <c:v>-1.7867225690335893</c:v>
                </c:pt>
                <c:pt idx="11">
                  <c:v>-0.61875000000000002</c:v>
                </c:pt>
                <c:pt idx="12">
                  <c:v>-0.23749999999999999</c:v>
                </c:pt>
                <c:pt idx="13">
                  <c:v>0.90171724526835395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125B-43B6-A032-9F583E1710B8}"/>
            </c:ext>
          </c:extLst>
        </c:ser>
        <c:ser>
          <c:idx val="9"/>
          <c:order val="10"/>
          <c:tx>
            <c:v>Querkraft10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1D-125B-43B6-A032-9F583E1710B8}"/>
              </c:ext>
            </c:extLst>
          </c:dPt>
          <c:xVal>
            <c:numRef>
              <c:f>[1]PlotQ!$AB$12:$AO$12</c:f>
              <c:numCache>
                <c:formatCode>General</c:formatCode>
                <c:ptCount val="14"/>
                <c:pt idx="0">
                  <c:v>-0.14802045110706458</c:v>
                </c:pt>
                <c:pt idx="1">
                  <c:v>1.5243848892935452E-2</c:v>
                </c:pt>
                <c:pt idx="2">
                  <c:v>0.17850814889293548</c:v>
                </c:pt>
                <c:pt idx="3">
                  <c:v>0.34177244889293551</c:v>
                </c:pt>
                <c:pt idx="4">
                  <c:v>0.50503674889293548</c:v>
                </c:pt>
                <c:pt idx="5">
                  <c:v>0.66830104889293551</c:v>
                </c:pt>
                <c:pt idx="6">
                  <c:v>0.83156534889293554</c:v>
                </c:pt>
                <c:pt idx="7">
                  <c:v>0.99482964889293557</c:v>
                </c:pt>
                <c:pt idx="8">
                  <c:v>1.1580939488929356</c:v>
                </c:pt>
                <c:pt idx="9">
                  <c:v>1.3213582488929356</c:v>
                </c:pt>
                <c:pt idx="10">
                  <c:v>1.4846225488929357</c:v>
                </c:pt>
                <c:pt idx="11">
                  <c:v>1.6326430000000003</c:v>
                </c:pt>
                <c:pt idx="12">
                  <c:v>0</c:v>
                </c:pt>
                <c:pt idx="13">
                  <c:v>-0.14802045110706458</c:v>
                </c:pt>
              </c:numCache>
            </c:numRef>
          </c:xVal>
          <c:yVal>
            <c:numRef>
              <c:f>[1]PlotQ!$AR$12:$BE$12</c:f>
              <c:numCache>
                <c:formatCode>General</c:formatCode>
                <c:ptCount val="14"/>
                <c:pt idx="0">
                  <c:v>0.12965114774823022</c:v>
                </c:pt>
                <c:pt idx="1">
                  <c:v>0.31604714774823023</c:v>
                </c:pt>
                <c:pt idx="2">
                  <c:v>0.50244314774823029</c:v>
                </c:pt>
                <c:pt idx="3">
                  <c:v>0.6888391477482303</c:v>
                </c:pt>
                <c:pt idx="4">
                  <c:v>0.8752351477482303</c:v>
                </c:pt>
                <c:pt idx="5">
                  <c:v>1.0616311477482303</c:v>
                </c:pt>
                <c:pt idx="6">
                  <c:v>1.2480271477482303</c:v>
                </c:pt>
                <c:pt idx="7">
                  <c:v>1.4344231477482303</c:v>
                </c:pt>
                <c:pt idx="8">
                  <c:v>1.6208191477482303</c:v>
                </c:pt>
                <c:pt idx="9">
                  <c:v>1.8072151477482303</c:v>
                </c:pt>
                <c:pt idx="10">
                  <c:v>1.9936111477482303</c:v>
                </c:pt>
                <c:pt idx="11">
                  <c:v>1.8639600000000001</c:v>
                </c:pt>
                <c:pt idx="12">
                  <c:v>0</c:v>
                </c:pt>
                <c:pt idx="13">
                  <c:v>0.12965114774823022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125B-43B6-A032-9F583E1710B8}"/>
            </c:ext>
          </c:extLst>
        </c:ser>
        <c:ser>
          <c:idx val="10"/>
          <c:order val="11"/>
          <c:tx>
            <c:v>Querkraft11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20-125B-43B6-A032-9F583E1710B8}"/>
              </c:ext>
            </c:extLst>
          </c:dPt>
          <c:xVal>
            <c:numRef>
              <c:f>[1]PlotQ!$AB$13:$AO$13</c:f>
              <c:numCache>
                <c:formatCode>General</c:formatCode>
                <c:ptCount val="14"/>
                <c:pt idx="0">
                  <c:v>-1.5898209435021109</c:v>
                </c:pt>
                <c:pt idx="1">
                  <c:v>-1.6153172483076554</c:v>
                </c:pt>
                <c:pt idx="2">
                  <c:v>-1.6408135531131998</c:v>
                </c:pt>
                <c:pt idx="3">
                  <c:v>-1.6663098579187445</c:v>
                </c:pt>
                <c:pt idx="4">
                  <c:v>-1.6918061627242889</c:v>
                </c:pt>
                <c:pt idx="5">
                  <c:v>-1.7173024675298334</c:v>
                </c:pt>
                <c:pt idx="6">
                  <c:v>-1.7427987723353779</c:v>
                </c:pt>
                <c:pt idx="7">
                  <c:v>-1.7682950771409223</c:v>
                </c:pt>
                <c:pt idx="8">
                  <c:v>-1.7937913819464668</c:v>
                </c:pt>
                <c:pt idx="9">
                  <c:v>-1.8192876867520114</c:v>
                </c:pt>
                <c:pt idx="10">
                  <c:v>-1.8447839915575557</c:v>
                </c:pt>
                <c:pt idx="11">
                  <c:v>-1.0121189999999998</c:v>
                </c:pt>
                <c:pt idx="12">
                  <c:v>-2.506059</c:v>
                </c:pt>
                <c:pt idx="13">
                  <c:v>-1.5898209435021109</c:v>
                </c:pt>
              </c:numCache>
            </c:numRef>
          </c:xVal>
          <c:yVal>
            <c:numRef>
              <c:f>[1]PlotQ!$AR$13:$BE$13</c:f>
              <c:numCache>
                <c:formatCode>General</c:formatCode>
                <c:ptCount val="14"/>
                <c:pt idx="0">
                  <c:v>6.631644026342264</c:v>
                </c:pt>
                <c:pt idx="1">
                  <c:v>6.1882027418813008</c:v>
                </c:pt>
                <c:pt idx="2">
                  <c:v>5.7447614574203385</c:v>
                </c:pt>
                <c:pt idx="3">
                  <c:v>5.3013201729593753</c:v>
                </c:pt>
                <c:pt idx="4">
                  <c:v>4.857878888498413</c:v>
                </c:pt>
                <c:pt idx="5">
                  <c:v>4.4144376040374498</c:v>
                </c:pt>
                <c:pt idx="6">
                  <c:v>3.970996319576487</c:v>
                </c:pt>
                <c:pt idx="7">
                  <c:v>3.5275550351155243</c:v>
                </c:pt>
                <c:pt idx="8">
                  <c:v>3.0841137506545615</c:v>
                </c:pt>
                <c:pt idx="9">
                  <c:v>2.6406724661935987</c:v>
                </c:pt>
                <c:pt idx="10">
                  <c:v>2.197231181732636</c:v>
                </c:pt>
                <c:pt idx="11">
                  <c:v>2.5302969999999982</c:v>
                </c:pt>
                <c:pt idx="12">
                  <c:v>6.2651490000000001</c:v>
                </c:pt>
                <c:pt idx="13">
                  <c:v>6.631644026342264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125B-43B6-A032-9F583E1710B8}"/>
            </c:ext>
          </c:extLst>
        </c:ser>
        <c:ser>
          <c:idx val="11"/>
          <c:order val="12"/>
          <c:tx>
            <c:v>Querkraft12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23-125B-43B6-A032-9F583E1710B8}"/>
              </c:ext>
            </c:extLst>
          </c:dPt>
          <c:xVal>
            <c:numRef>
              <c:f>[1]PlotQ!$AB$14:$AO$14</c:f>
              <c:numCache>
                <c:formatCode>General</c:formatCode>
                <c:ptCount val="14"/>
                <c:pt idx="0">
                  <c:v>-1.024080058377139</c:v>
                </c:pt>
                <c:pt idx="1">
                  <c:v>-0.742447858377139</c:v>
                </c:pt>
                <c:pt idx="2">
                  <c:v>-0.46081565837713906</c:v>
                </c:pt>
                <c:pt idx="3">
                  <c:v>-0.17918345837713906</c:v>
                </c:pt>
                <c:pt idx="4">
                  <c:v>0.10244874162286094</c:v>
                </c:pt>
                <c:pt idx="5">
                  <c:v>0.38408094162286094</c:v>
                </c:pt>
                <c:pt idx="6">
                  <c:v>0.66571314162286099</c:v>
                </c:pt>
                <c:pt idx="7">
                  <c:v>0.94734534162286099</c:v>
                </c:pt>
                <c:pt idx="8">
                  <c:v>1.228977541622861</c:v>
                </c:pt>
                <c:pt idx="9">
                  <c:v>1.510609741622861</c:v>
                </c:pt>
                <c:pt idx="10">
                  <c:v>1.792241941622861</c:v>
                </c:pt>
                <c:pt idx="11">
                  <c:v>1.6326430000000001</c:v>
                </c:pt>
                <c:pt idx="12">
                  <c:v>-1.1836789999999999</c:v>
                </c:pt>
                <c:pt idx="13">
                  <c:v>-1.024080058377139</c:v>
                </c:pt>
              </c:numCache>
            </c:numRef>
          </c:xVal>
          <c:yVal>
            <c:numRef>
              <c:f>[1]PlotQ!$AR$14:$BE$14</c:f>
              <c:numCache>
                <c:formatCode>General</c:formatCode>
                <c:ptCount val="14"/>
                <c:pt idx="0">
                  <c:v>6.0424715930770203</c:v>
                </c:pt>
                <c:pt idx="1">
                  <c:v>5.6356695930770204</c:v>
                </c:pt>
                <c:pt idx="2">
                  <c:v>5.2288675930770205</c:v>
                </c:pt>
                <c:pt idx="3">
                  <c:v>4.8220655930770207</c:v>
                </c:pt>
                <c:pt idx="4">
                  <c:v>4.4152635930770208</c:v>
                </c:pt>
                <c:pt idx="5">
                  <c:v>4.0084615930770209</c:v>
                </c:pt>
                <c:pt idx="6">
                  <c:v>3.601659593077021</c:v>
                </c:pt>
                <c:pt idx="7">
                  <c:v>3.1948575930770211</c:v>
                </c:pt>
                <c:pt idx="8">
                  <c:v>2.7880555930770212</c:v>
                </c:pt>
                <c:pt idx="9">
                  <c:v>2.3812535930770213</c:v>
                </c:pt>
                <c:pt idx="10">
                  <c:v>1.9744515930770212</c:v>
                </c:pt>
                <c:pt idx="11">
                  <c:v>1.8639600000000012</c:v>
                </c:pt>
                <c:pt idx="12">
                  <c:v>5.9319800000000003</c:v>
                </c:pt>
                <c:pt idx="13">
                  <c:v>6.0424715930770203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125B-43B6-A032-9F583E1710B8}"/>
            </c:ext>
          </c:extLst>
        </c:ser>
        <c:ser>
          <c:idx val="12"/>
          <c:order val="13"/>
          <c:tx>
            <c:v>Querkraft13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26-125B-43B6-A032-9F583E1710B8}"/>
              </c:ext>
            </c:extLst>
          </c:dPt>
          <c:xVal>
            <c:numRef>
              <c:f>[1]PlotQ!$AB$15:$AO$15</c:f>
              <c:numCache>
                <c:formatCode>General</c:formatCode>
                <c:ptCount val="14"/>
                <c:pt idx="0">
                  <c:v>6.9930534163808957</c:v>
                </c:pt>
                <c:pt idx="1">
                  <c:v>7.5614213163808959</c:v>
                </c:pt>
                <c:pt idx="2">
                  <c:v>8.129789216380896</c:v>
                </c:pt>
                <c:pt idx="3">
                  <c:v>8.6981571163808962</c:v>
                </c:pt>
                <c:pt idx="4">
                  <c:v>9.2665250163808963</c:v>
                </c:pt>
                <c:pt idx="5">
                  <c:v>9.8348929163808965</c:v>
                </c:pt>
                <c:pt idx="6">
                  <c:v>10.403260816380897</c:v>
                </c:pt>
                <c:pt idx="7">
                  <c:v>10.971628716380897</c:v>
                </c:pt>
                <c:pt idx="8">
                  <c:v>11.539996616380897</c:v>
                </c:pt>
                <c:pt idx="9">
                  <c:v>12.108364516380897</c:v>
                </c:pt>
                <c:pt idx="10">
                  <c:v>12.676732416380897</c:v>
                </c:pt>
                <c:pt idx="11">
                  <c:v>13.000000000000002</c:v>
                </c:pt>
                <c:pt idx="12">
                  <c:v>7.3163210000000003</c:v>
                </c:pt>
                <c:pt idx="13">
                  <c:v>6.9930534163808957</c:v>
                </c:pt>
              </c:numCache>
            </c:numRef>
          </c:xVal>
          <c:yVal>
            <c:numRef>
              <c:f>[1]PlotQ!$AR$15:$BE$15</c:f>
              <c:numCache>
                <c:formatCode>General</c:formatCode>
                <c:ptCount val="14"/>
                <c:pt idx="0">
                  <c:v>-0.85110298746955149</c:v>
                </c:pt>
                <c:pt idx="1">
                  <c:v>-0.99430098746955153</c:v>
                </c:pt>
                <c:pt idx="2">
                  <c:v>-1.1374989874695516</c:v>
                </c:pt>
                <c:pt idx="3">
                  <c:v>-1.2806969874695515</c:v>
                </c:pt>
                <c:pt idx="4">
                  <c:v>-1.4238949874695515</c:v>
                </c:pt>
                <c:pt idx="5">
                  <c:v>-1.5670929874695516</c:v>
                </c:pt>
                <c:pt idx="6">
                  <c:v>-1.7102909874695515</c:v>
                </c:pt>
                <c:pt idx="7">
                  <c:v>-1.8534889874695515</c:v>
                </c:pt>
                <c:pt idx="8">
                  <c:v>-1.9966869874695514</c:v>
                </c:pt>
                <c:pt idx="9">
                  <c:v>-2.1398849874695514</c:v>
                </c:pt>
                <c:pt idx="10">
                  <c:v>-2.2830829874695513</c:v>
                </c:pt>
                <c:pt idx="11">
                  <c:v>-0.99999999999999978</c:v>
                </c:pt>
                <c:pt idx="12">
                  <c:v>0.43197999999999998</c:v>
                </c:pt>
                <c:pt idx="13">
                  <c:v>-0.85110298746955149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125B-43B6-A032-9F583E1710B8}"/>
            </c:ext>
          </c:extLst>
        </c:ser>
        <c:ser>
          <c:idx val="13"/>
          <c:order val="14"/>
          <c:tx>
            <c:v>Querkraft14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29-125B-43B6-A032-9F583E1710B8}"/>
              </c:ext>
            </c:extLst>
          </c:dPt>
          <c:xVal>
            <c:numRef>
              <c:f>[1]PlotQ!$AB$16:$AO$16</c:f>
              <c:numCache>
                <c:formatCode>General</c:formatCode>
                <c:ptCount val="14"/>
                <c:pt idx="0">
                  <c:v>7.9655033635415373</c:v>
                </c:pt>
                <c:pt idx="1">
                  <c:v>8.4433807495853692</c:v>
                </c:pt>
                <c:pt idx="2">
                  <c:v>8.9212581356292002</c:v>
                </c:pt>
                <c:pt idx="3">
                  <c:v>9.399135521673033</c:v>
                </c:pt>
                <c:pt idx="4">
                  <c:v>9.877012907716864</c:v>
                </c:pt>
                <c:pt idx="5">
                  <c:v>10.354890293760695</c:v>
                </c:pt>
                <c:pt idx="6">
                  <c:v>10.832767679804528</c:v>
                </c:pt>
                <c:pt idx="7">
                  <c:v>11.310645065848359</c:v>
                </c:pt>
                <c:pt idx="8">
                  <c:v>11.78852245189219</c:v>
                </c:pt>
                <c:pt idx="9">
                  <c:v>12.266399837936023</c:v>
                </c:pt>
                <c:pt idx="10">
                  <c:v>12.744277223979854</c:v>
                </c:pt>
                <c:pt idx="11">
                  <c:v>13.000000000000004</c:v>
                </c:pt>
                <c:pt idx="12">
                  <c:v>8.0437499999999993</c:v>
                </c:pt>
                <c:pt idx="13">
                  <c:v>7.9655033635415373</c:v>
                </c:pt>
              </c:numCache>
            </c:numRef>
          </c:xVal>
          <c:yVal>
            <c:numRef>
              <c:f>[1]PlotQ!$AR$16:$BE$16</c:f>
              <c:numCache>
                <c:formatCode>General</c:formatCode>
                <c:ptCount val="14"/>
                <c:pt idx="0">
                  <c:v>-1.6359562739600051</c:v>
                </c:pt>
                <c:pt idx="1">
                  <c:v>-1.9048002553901995</c:v>
                </c:pt>
                <c:pt idx="2">
                  <c:v>-2.1736442368203939</c:v>
                </c:pt>
                <c:pt idx="3">
                  <c:v>-2.4424882182505883</c:v>
                </c:pt>
                <c:pt idx="4">
                  <c:v>-2.7113321996807827</c:v>
                </c:pt>
                <c:pt idx="5">
                  <c:v>-2.9801761811109766</c:v>
                </c:pt>
                <c:pt idx="6">
                  <c:v>-3.2490201625411705</c:v>
                </c:pt>
                <c:pt idx="7">
                  <c:v>-3.5178641439713649</c:v>
                </c:pt>
                <c:pt idx="8">
                  <c:v>-3.7867081254015593</c:v>
                </c:pt>
                <c:pt idx="9">
                  <c:v>-4.0555521068317537</c:v>
                </c:pt>
                <c:pt idx="10">
                  <c:v>-4.3243960882619472</c:v>
                </c:pt>
                <c:pt idx="11">
                  <c:v>-0.99999999999999967</c:v>
                </c:pt>
                <c:pt idx="12">
                  <c:v>-0.61875000000000002</c:v>
                </c:pt>
                <c:pt idx="13">
                  <c:v>-1.6359562739600051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125B-43B6-A032-9F583E1710B8}"/>
            </c:ext>
          </c:extLst>
        </c:ser>
        <c:ser>
          <c:idx val="14"/>
          <c:order val="15"/>
          <c:tx>
            <c:v>Querkraft15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2C-125B-43B6-A032-9F583E1710B8}"/>
              </c:ext>
            </c:extLst>
          </c:dPt>
          <c:xVal>
            <c:numRef>
              <c:f>[1]PlotQ!$AB$17:$AO$17</c:f>
              <c:numCache>
                <c:formatCode>General</c:formatCode>
                <c:ptCount val="14"/>
                <c:pt idx="0">
                  <c:v>-3.0704665951980212</c:v>
                </c:pt>
                <c:pt idx="1">
                  <c:v>-2.9382285951980212</c:v>
                </c:pt>
                <c:pt idx="2">
                  <c:v>-2.8059905951980211</c:v>
                </c:pt>
                <c:pt idx="3">
                  <c:v>-2.673752595198021</c:v>
                </c:pt>
                <c:pt idx="4">
                  <c:v>-2.5415145951980209</c:v>
                </c:pt>
                <c:pt idx="5">
                  <c:v>-2.4092765951980208</c:v>
                </c:pt>
                <c:pt idx="6">
                  <c:v>-2.2770385951980208</c:v>
                </c:pt>
                <c:pt idx="7">
                  <c:v>-2.1448005951980207</c:v>
                </c:pt>
                <c:pt idx="8">
                  <c:v>-2.0125625951980206</c:v>
                </c:pt>
                <c:pt idx="9">
                  <c:v>-1.8803245951980205</c:v>
                </c:pt>
                <c:pt idx="10">
                  <c:v>-1.7480865951980205</c:v>
                </c:pt>
                <c:pt idx="11">
                  <c:v>-1.1836789999999993</c:v>
                </c:pt>
                <c:pt idx="12">
                  <c:v>-2.506059</c:v>
                </c:pt>
                <c:pt idx="13">
                  <c:v>-3.0704665951980212</c:v>
                </c:pt>
              </c:numCache>
            </c:numRef>
          </c:xVal>
          <c:yVal>
            <c:numRef>
              <c:f>[1]PlotQ!$AR$17:$BE$17</c:f>
              <c:numCache>
                <c:formatCode>General</c:formatCode>
                <c:ptCount val="14"/>
                <c:pt idx="0">
                  <c:v>4.0249606399246041</c:v>
                </c:pt>
                <c:pt idx="1">
                  <c:v>3.9916437399246045</c:v>
                </c:pt>
                <c:pt idx="2">
                  <c:v>3.9583268399246045</c:v>
                </c:pt>
                <c:pt idx="3">
                  <c:v>3.9250099399246046</c:v>
                </c:pt>
                <c:pt idx="4">
                  <c:v>3.8916930399246046</c:v>
                </c:pt>
                <c:pt idx="5">
                  <c:v>3.8583761399246046</c:v>
                </c:pt>
                <c:pt idx="6">
                  <c:v>3.8250592399246046</c:v>
                </c:pt>
                <c:pt idx="7">
                  <c:v>3.7917423399246046</c:v>
                </c:pt>
                <c:pt idx="8">
                  <c:v>3.7584254399246046</c:v>
                </c:pt>
                <c:pt idx="9">
                  <c:v>3.7251085399246047</c:v>
                </c:pt>
                <c:pt idx="10">
                  <c:v>3.6917916399246047</c:v>
                </c:pt>
                <c:pt idx="11">
                  <c:v>5.9319800000000003</c:v>
                </c:pt>
                <c:pt idx="12">
                  <c:v>6.2651490000000001</c:v>
                </c:pt>
                <c:pt idx="13">
                  <c:v>4.0249606399246041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125B-43B6-A032-9F583E1710B8}"/>
            </c:ext>
          </c:extLst>
        </c:ser>
        <c:ser>
          <c:idx val="15"/>
          <c:order val="16"/>
          <c:tx>
            <c:v>Querkraft16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2F-125B-43B6-A032-9F583E1710B8}"/>
              </c:ext>
            </c:extLst>
          </c:dPt>
          <c:xVal>
            <c:numRef>
              <c:f>[1]PlotQ!$AB$18:$AO$18</c:f>
              <c:numCache>
                <c:formatCode>General</c:formatCode>
                <c:ptCount val="14"/>
                <c:pt idx="0">
                  <c:v>-1.4054903940199073</c:v>
                </c:pt>
                <c:pt idx="1">
                  <c:v>-1.3883343940199073</c:v>
                </c:pt>
                <c:pt idx="2">
                  <c:v>-1.3711783940199074</c:v>
                </c:pt>
                <c:pt idx="3">
                  <c:v>-1.3540223940199074</c:v>
                </c:pt>
                <c:pt idx="4">
                  <c:v>-1.3368663940199075</c:v>
                </c:pt>
                <c:pt idx="5">
                  <c:v>-1.3197103940199075</c:v>
                </c:pt>
                <c:pt idx="6">
                  <c:v>-1.3025543940199076</c:v>
                </c:pt>
                <c:pt idx="7">
                  <c:v>-1.2853983940199076</c:v>
                </c:pt>
                <c:pt idx="8">
                  <c:v>-1.2682423940199077</c:v>
                </c:pt>
                <c:pt idx="9">
                  <c:v>-1.2510863940199077</c:v>
                </c:pt>
                <c:pt idx="10">
                  <c:v>-1.2339303940199078</c:v>
                </c:pt>
                <c:pt idx="11">
                  <c:v>-1.0121190000000004</c:v>
                </c:pt>
                <c:pt idx="12">
                  <c:v>-1.1836789999999999</c:v>
                </c:pt>
                <c:pt idx="13">
                  <c:v>-1.4054903940199073</c:v>
                </c:pt>
              </c:numCache>
            </c:numRef>
          </c:xVal>
          <c:yVal>
            <c:numRef>
              <c:f>[1]PlotQ!$AR$18:$BE$18</c:f>
              <c:numCache>
                <c:formatCode>General</c:formatCode>
                <c:ptCount val="14"/>
                <c:pt idx="0">
                  <c:v>5.9207931954805737</c:v>
                </c:pt>
                <c:pt idx="1">
                  <c:v>5.5806248954805735</c:v>
                </c:pt>
                <c:pt idx="2">
                  <c:v>5.2404565954805733</c:v>
                </c:pt>
                <c:pt idx="3">
                  <c:v>4.9002882954805731</c:v>
                </c:pt>
                <c:pt idx="4">
                  <c:v>4.5601199954805729</c:v>
                </c:pt>
                <c:pt idx="5">
                  <c:v>4.2199516954805727</c:v>
                </c:pt>
                <c:pt idx="6">
                  <c:v>3.8797833954805729</c:v>
                </c:pt>
                <c:pt idx="7">
                  <c:v>3.5396150954805727</c:v>
                </c:pt>
                <c:pt idx="8">
                  <c:v>3.1994467954805725</c:v>
                </c:pt>
                <c:pt idx="9">
                  <c:v>2.8592784954805723</c:v>
                </c:pt>
                <c:pt idx="10">
                  <c:v>2.5191101954805721</c:v>
                </c:pt>
                <c:pt idx="11">
                  <c:v>2.5302969999999982</c:v>
                </c:pt>
                <c:pt idx="12">
                  <c:v>5.9319800000000003</c:v>
                </c:pt>
                <c:pt idx="13">
                  <c:v>5.9207931954805737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125B-43B6-A032-9F583E1710B8}"/>
            </c:ext>
          </c:extLst>
        </c:ser>
        <c:ser>
          <c:idx val="16"/>
          <c:order val="17"/>
          <c:tx>
            <c:v>Querkraft17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32-125B-43B6-A032-9F583E1710B8}"/>
              </c:ext>
            </c:extLst>
          </c:dPt>
          <c:xVal>
            <c:numRef>
              <c:f>[1]PlotQ!$AB$19:$AO$19</c:f>
              <c:numCache>
                <c:formatCode>General</c:formatCode>
                <c:ptCount val="14"/>
                <c:pt idx="0">
                  <c:v>3.0706020417599169</c:v>
                </c:pt>
                <c:pt idx="1">
                  <c:v>3.4934841417599172</c:v>
                </c:pt>
                <c:pt idx="2">
                  <c:v>3.916366241759917</c:v>
                </c:pt>
                <c:pt idx="3">
                  <c:v>4.3392483417599168</c:v>
                </c:pt>
                <c:pt idx="4">
                  <c:v>4.7621304417599166</c:v>
                </c:pt>
                <c:pt idx="5">
                  <c:v>5.1850125417599164</c:v>
                </c:pt>
                <c:pt idx="6">
                  <c:v>5.6078946417599163</c:v>
                </c:pt>
                <c:pt idx="7">
                  <c:v>6.0307767417599161</c:v>
                </c:pt>
                <c:pt idx="8">
                  <c:v>6.4536588417599159</c:v>
                </c:pt>
                <c:pt idx="9">
                  <c:v>6.8765409417599157</c:v>
                </c:pt>
                <c:pt idx="10">
                  <c:v>7.2994230417599155</c:v>
                </c:pt>
                <c:pt idx="11">
                  <c:v>7.3163209999999985</c:v>
                </c:pt>
                <c:pt idx="12">
                  <c:v>3.0874999999999999</c:v>
                </c:pt>
                <c:pt idx="13">
                  <c:v>3.0706020417599169</c:v>
                </c:pt>
              </c:numCache>
            </c:numRef>
          </c:xVal>
          <c:yVal>
            <c:numRef>
              <c:f>[1]PlotQ!$AR$19:$BE$19</c:f>
              <c:numCache>
                <c:formatCode>General</c:formatCode>
                <c:ptCount val="14"/>
                <c:pt idx="0">
                  <c:v>-0.13076277011593043</c:v>
                </c:pt>
                <c:pt idx="1">
                  <c:v>-6.3814770115930425E-2</c:v>
                </c:pt>
                <c:pt idx="2">
                  <c:v>3.1332298840695688E-3</c:v>
                </c:pt>
                <c:pt idx="3">
                  <c:v>7.0081229884069562E-2</c:v>
                </c:pt>
                <c:pt idx="4">
                  <c:v>0.13702922988406957</c:v>
                </c:pt>
                <c:pt idx="5">
                  <c:v>0.20397722988406955</c:v>
                </c:pt>
                <c:pt idx="6">
                  <c:v>0.27092522988406953</c:v>
                </c:pt>
                <c:pt idx="7">
                  <c:v>0.33787322988406954</c:v>
                </c:pt>
                <c:pt idx="8">
                  <c:v>0.40482122988406954</c:v>
                </c:pt>
                <c:pt idx="9">
                  <c:v>0.47176922988406955</c:v>
                </c:pt>
                <c:pt idx="10">
                  <c:v>0.53871722988406956</c:v>
                </c:pt>
                <c:pt idx="11">
                  <c:v>0.43198000000000003</c:v>
                </c:pt>
                <c:pt idx="12">
                  <c:v>-0.23749999999999999</c:v>
                </c:pt>
                <c:pt idx="13">
                  <c:v>-0.13076277011593043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125B-43B6-A032-9F583E1710B8}"/>
            </c:ext>
          </c:extLst>
        </c:ser>
        <c:ser>
          <c:idx val="17"/>
          <c:order val="18"/>
          <c:tx>
            <c:v>Querkraft18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35-125B-43B6-A032-9F583E1710B8}"/>
              </c:ext>
            </c:extLst>
          </c:dPt>
          <c:xVal>
            <c:numRef>
              <c:f>[1]PlotQ!$AB$20:$AO$20</c:f>
              <c:numCache>
                <c:formatCode>General</c:formatCode>
                <c:ptCount val="14"/>
                <c:pt idx="0">
                  <c:v>9.6237256779433302</c:v>
                </c:pt>
                <c:pt idx="1">
                  <c:v>9.6964685779433317</c:v>
                </c:pt>
                <c:pt idx="2">
                  <c:v>9.7692114779433297</c:v>
                </c:pt>
                <c:pt idx="3">
                  <c:v>9.8419543779433312</c:v>
                </c:pt>
                <c:pt idx="4">
                  <c:v>9.9146972779433291</c:v>
                </c:pt>
                <c:pt idx="5">
                  <c:v>9.9874401779433306</c:v>
                </c:pt>
                <c:pt idx="6">
                  <c:v>10.060183077943329</c:v>
                </c:pt>
                <c:pt idx="7">
                  <c:v>10.13292597794333</c:v>
                </c:pt>
                <c:pt idx="8">
                  <c:v>10.205668877943328</c:v>
                </c:pt>
                <c:pt idx="9">
                  <c:v>10.278411777943329</c:v>
                </c:pt>
                <c:pt idx="10">
                  <c:v>10.351154677943327</c:v>
                </c:pt>
                <c:pt idx="11">
                  <c:v>8.0437499999999975</c:v>
                </c:pt>
                <c:pt idx="12">
                  <c:v>7.3163210000000003</c:v>
                </c:pt>
                <c:pt idx="13">
                  <c:v>9.6237256779433302</c:v>
                </c:pt>
              </c:numCache>
            </c:numRef>
          </c:xVal>
          <c:yVal>
            <c:numRef>
              <c:f>[1]PlotQ!$AR$20:$BE$20</c:f>
              <c:numCache>
                <c:formatCode>General</c:formatCode>
                <c:ptCount val="14"/>
                <c:pt idx="0">
                  <c:v>2.0294151902692765</c:v>
                </c:pt>
                <c:pt idx="1">
                  <c:v>1.9243421902692766</c:v>
                </c:pt>
                <c:pt idx="2">
                  <c:v>1.8192691902692766</c:v>
                </c:pt>
                <c:pt idx="3">
                  <c:v>1.7141961902692766</c:v>
                </c:pt>
                <c:pt idx="4">
                  <c:v>1.6091231902692766</c:v>
                </c:pt>
                <c:pt idx="5">
                  <c:v>1.5040501902692767</c:v>
                </c:pt>
                <c:pt idx="6">
                  <c:v>1.3989771902692767</c:v>
                </c:pt>
                <c:pt idx="7">
                  <c:v>1.2939041902692767</c:v>
                </c:pt>
                <c:pt idx="8">
                  <c:v>1.1888311902692767</c:v>
                </c:pt>
                <c:pt idx="9">
                  <c:v>1.0837581902692768</c:v>
                </c:pt>
                <c:pt idx="10">
                  <c:v>0.97868519026927669</c:v>
                </c:pt>
                <c:pt idx="11">
                  <c:v>-0.61875000000000002</c:v>
                </c:pt>
                <c:pt idx="12">
                  <c:v>0.43197999999999998</c:v>
                </c:pt>
                <c:pt idx="13">
                  <c:v>2.0294151902692765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125B-43B6-A032-9F583E1710B8}"/>
            </c:ext>
          </c:extLst>
        </c:ser>
        <c:ser>
          <c:idx val="18"/>
          <c:order val="19"/>
          <c:tx>
            <c:v>Querkraft19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38-125B-43B6-A032-9F583E1710B8}"/>
              </c:ext>
            </c:extLst>
          </c:dPt>
          <c:xVal>
            <c:numRef>
              <c:f>[1]PlotQ!$AB$21:$AO$21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[1]PlotQ!$AR$21:$BE$21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125B-43B6-A032-9F583E1710B8}"/>
            </c:ext>
          </c:extLst>
        </c:ser>
        <c:ser>
          <c:idx val="19"/>
          <c:order val="20"/>
          <c:tx>
            <c:v>Querkraft20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3B-125B-43B6-A032-9F583E1710B8}"/>
              </c:ext>
            </c:extLst>
          </c:dPt>
          <c:xVal>
            <c:numRef>
              <c:f>[1]PlotQ!$AB$22:$AO$22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[1]PlotQ!$AR$22:$BE$22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125B-43B6-A032-9F583E1710B8}"/>
            </c:ext>
          </c:extLst>
        </c:ser>
        <c:ser>
          <c:idx val="21"/>
          <c:order val="21"/>
          <c:tx>
            <c:v>Querkraft21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3E-125B-43B6-A032-9F583E1710B8}"/>
              </c:ext>
            </c:extLst>
          </c:dPt>
          <c:xVal>
            <c:numRef>
              <c:f>[1]PlotQ!$AB$23:$AO$23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[1]PlotQ!$AR$23:$BE$23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125B-43B6-A032-9F583E1710B8}"/>
            </c:ext>
          </c:extLst>
        </c:ser>
        <c:ser>
          <c:idx val="22"/>
          <c:order val="22"/>
          <c:tx>
            <c:v>Querkraft22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41-125B-43B6-A032-9F583E1710B8}"/>
              </c:ext>
            </c:extLst>
          </c:dPt>
          <c:xVal>
            <c:numRef>
              <c:f>[1]PlotQ!$AB$24:$AO$24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[1]PlotQ!$AR$24:$BE$24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125B-43B6-A032-9F583E1710B8}"/>
            </c:ext>
          </c:extLst>
        </c:ser>
        <c:ser>
          <c:idx val="23"/>
          <c:order val="23"/>
          <c:tx>
            <c:v>Querkraft23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44-125B-43B6-A032-9F583E1710B8}"/>
              </c:ext>
            </c:extLst>
          </c:dPt>
          <c:xVal>
            <c:numRef>
              <c:f>[1]PlotQ!$AB$25:$AO$25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[1]PlotQ!$AR$25:$BE$25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125B-43B6-A032-9F583E1710B8}"/>
            </c:ext>
          </c:extLst>
        </c:ser>
        <c:ser>
          <c:idx val="24"/>
          <c:order val="24"/>
          <c:tx>
            <c:v>Querkraft24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47-125B-43B6-A032-9F583E1710B8}"/>
              </c:ext>
            </c:extLst>
          </c:dPt>
          <c:xVal>
            <c:numRef>
              <c:f>[1]PlotQ!$AB$26:$AO$26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[1]PlotQ!$AR$26:$BE$26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125B-43B6-A032-9F583E1710B8}"/>
            </c:ext>
          </c:extLst>
        </c:ser>
        <c:ser>
          <c:idx val="25"/>
          <c:order val="25"/>
          <c:tx>
            <c:v>Querkraft25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4A-125B-43B6-A032-9F583E1710B8}"/>
              </c:ext>
            </c:extLst>
          </c:dPt>
          <c:xVal>
            <c:numRef>
              <c:f>[1]PlotQ!$AB$27:$AO$27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[1]PlotQ!$AR$27:$BE$27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125B-43B6-A032-9F583E1710B8}"/>
            </c:ext>
          </c:extLst>
        </c:ser>
        <c:ser>
          <c:idx val="26"/>
          <c:order val="26"/>
          <c:tx>
            <c:v>Querkraft26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4D-125B-43B6-A032-9F583E1710B8}"/>
              </c:ext>
            </c:extLst>
          </c:dPt>
          <c:xVal>
            <c:numRef>
              <c:f>[1]PlotQ!$AB$28:$AO$28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[1]PlotQ!$AR$28:$BE$28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125B-43B6-A032-9F583E1710B8}"/>
            </c:ext>
          </c:extLst>
        </c:ser>
        <c:ser>
          <c:idx val="27"/>
          <c:order val="27"/>
          <c:tx>
            <c:v>Querkraft27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50-125B-43B6-A032-9F583E1710B8}"/>
              </c:ext>
            </c:extLst>
          </c:dPt>
          <c:xVal>
            <c:numRef>
              <c:f>[1]PlotQ!$AB$29:$AO$29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[1]PlotQ!$AR$29:$BE$29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1-125B-43B6-A032-9F583E1710B8}"/>
            </c:ext>
          </c:extLst>
        </c:ser>
        <c:ser>
          <c:idx val="28"/>
          <c:order val="28"/>
          <c:tx>
            <c:v>Querkraft28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53-125B-43B6-A032-9F583E1710B8}"/>
              </c:ext>
            </c:extLst>
          </c:dPt>
          <c:xVal>
            <c:numRef>
              <c:f>[1]PlotQ!$AB$30:$AO$30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[1]PlotQ!$AR$30:$BE$30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4-125B-43B6-A032-9F583E1710B8}"/>
            </c:ext>
          </c:extLst>
        </c:ser>
        <c:ser>
          <c:idx val="29"/>
          <c:order val="29"/>
          <c:tx>
            <c:v>Querkraft29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56-125B-43B6-A032-9F583E1710B8}"/>
              </c:ext>
            </c:extLst>
          </c:dPt>
          <c:xVal>
            <c:numRef>
              <c:f>[1]PlotQ!$AB$31:$AO$31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[1]PlotQ!$AR$31:$BE$31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7-125B-43B6-A032-9F583E1710B8}"/>
            </c:ext>
          </c:extLst>
        </c:ser>
        <c:ser>
          <c:idx val="30"/>
          <c:order val="30"/>
          <c:tx>
            <c:v>Querkraft30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59-125B-43B6-A032-9F583E1710B8}"/>
              </c:ext>
            </c:extLst>
          </c:dPt>
          <c:xVal>
            <c:numRef>
              <c:f>[1]PlotQ!$AB$32:$AO$32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[1]PlotQ!$AR$32:$BE$32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A-125B-43B6-A032-9F583E1710B8}"/>
            </c:ext>
          </c:extLst>
        </c:ser>
        <c:ser>
          <c:idx val="31"/>
          <c:order val="31"/>
          <c:tx>
            <c:v>Querkraft31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5C-125B-43B6-A032-9F583E1710B8}"/>
              </c:ext>
            </c:extLst>
          </c:dPt>
          <c:xVal>
            <c:numRef>
              <c:f>[1]PlotQ!$AB$33:$AO$33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[1]PlotQ!$AR$33:$BE$33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D-125B-43B6-A032-9F583E1710B8}"/>
            </c:ext>
          </c:extLst>
        </c:ser>
        <c:ser>
          <c:idx val="32"/>
          <c:order val="32"/>
          <c:tx>
            <c:v>Querkraft32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5F-125B-43B6-A032-9F583E1710B8}"/>
              </c:ext>
            </c:extLst>
          </c:dPt>
          <c:xVal>
            <c:numRef>
              <c:f>[1]PlotQ!$AB$34:$AO$34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[1]PlotQ!$AR$34:$BE$34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0-125B-43B6-A032-9F583E1710B8}"/>
            </c:ext>
          </c:extLst>
        </c:ser>
        <c:ser>
          <c:idx val="33"/>
          <c:order val="33"/>
          <c:tx>
            <c:v>Querkraft33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62-125B-43B6-A032-9F583E1710B8}"/>
              </c:ext>
            </c:extLst>
          </c:dPt>
          <c:xVal>
            <c:numRef>
              <c:f>[1]PlotQ!$AB$35:$AO$35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[1]PlotQ!$AR$35:$BE$35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3-125B-43B6-A032-9F583E1710B8}"/>
            </c:ext>
          </c:extLst>
        </c:ser>
        <c:ser>
          <c:idx val="34"/>
          <c:order val="34"/>
          <c:tx>
            <c:v>Querkraft34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65-125B-43B6-A032-9F583E1710B8}"/>
              </c:ext>
            </c:extLst>
          </c:dPt>
          <c:xVal>
            <c:numRef>
              <c:f>[1]PlotQ!$AB$36:$AO$36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[1]PlotQ!$AR$36:$BE$36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6-125B-43B6-A032-9F583E1710B8}"/>
            </c:ext>
          </c:extLst>
        </c:ser>
        <c:ser>
          <c:idx val="35"/>
          <c:order val="35"/>
          <c:tx>
            <c:v>Querkraft35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68-125B-43B6-A032-9F583E1710B8}"/>
              </c:ext>
            </c:extLst>
          </c:dPt>
          <c:xVal>
            <c:numRef>
              <c:f>[1]PlotQ!$AB$37:$AO$37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[1]PlotQ!$AR$37:$BE$37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9-125B-43B6-A032-9F583E1710B8}"/>
            </c:ext>
          </c:extLst>
        </c:ser>
        <c:ser>
          <c:idx val="36"/>
          <c:order val="36"/>
          <c:tx>
            <c:v>Querkraft36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6B-125B-43B6-A032-9F583E1710B8}"/>
              </c:ext>
            </c:extLst>
          </c:dPt>
          <c:xVal>
            <c:numRef>
              <c:f>[1]PlotQ!$AB$38:$AO$38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[1]PlotQ!$AR$38:$BE$38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C-125B-43B6-A032-9F583E1710B8}"/>
            </c:ext>
          </c:extLst>
        </c:ser>
        <c:ser>
          <c:idx val="37"/>
          <c:order val="37"/>
          <c:tx>
            <c:v>Querkraft37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6E-125B-43B6-A032-9F583E1710B8}"/>
              </c:ext>
            </c:extLst>
          </c:dPt>
          <c:xVal>
            <c:numRef>
              <c:f>[1]PlotQ!$AB$39:$AO$39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[1]PlotQ!$AR$39:$BE$39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F-125B-43B6-A032-9F583E1710B8}"/>
            </c:ext>
          </c:extLst>
        </c:ser>
        <c:ser>
          <c:idx val="38"/>
          <c:order val="38"/>
          <c:tx>
            <c:v>Querkraft38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71-125B-43B6-A032-9F583E1710B8}"/>
              </c:ext>
            </c:extLst>
          </c:dPt>
          <c:xVal>
            <c:numRef>
              <c:f>[1]PlotQ!$AB$40:$AO$40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[1]PlotQ!$AR$40:$BE$40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2-125B-43B6-A032-9F583E1710B8}"/>
            </c:ext>
          </c:extLst>
        </c:ser>
        <c:ser>
          <c:idx val="39"/>
          <c:order val="39"/>
          <c:tx>
            <c:v>Querkraft39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74-125B-43B6-A032-9F583E1710B8}"/>
              </c:ext>
            </c:extLst>
          </c:dPt>
          <c:xVal>
            <c:numRef>
              <c:f>[1]PlotQ!$AB$41:$AO$41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[1]PlotQ!$AR$41:$BE$41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5-125B-43B6-A032-9F583E1710B8}"/>
            </c:ext>
          </c:extLst>
        </c:ser>
        <c:ser>
          <c:idx val="40"/>
          <c:order val="40"/>
          <c:tx>
            <c:v>Querkraft40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77-125B-43B6-A032-9F583E1710B8}"/>
              </c:ext>
            </c:extLst>
          </c:dPt>
          <c:xVal>
            <c:numRef>
              <c:f>[1]PlotQ!$AB$42:$AO$42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[1]PlotQ!$AR$42:$BE$42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8-125B-43B6-A032-9F583E171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119672"/>
        <c:axId val="519122808"/>
      </c:scatterChart>
      <c:valAx>
        <c:axId val="519119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9122808"/>
        <c:crosses val="max"/>
        <c:crossBetween val="midCat"/>
        <c:majorUnit val="1.0000000000000005E-2"/>
      </c:valAx>
      <c:valAx>
        <c:axId val="519122808"/>
        <c:scaling>
          <c:orientation val="maxMin"/>
        </c:scaling>
        <c:delete val="1"/>
        <c:axPos val="r"/>
        <c:numFmt formatCode="General" sourceLinked="1"/>
        <c:majorTickMark val="out"/>
        <c:minorTickMark val="none"/>
        <c:tickLblPos val="none"/>
        <c:crossAx val="519119672"/>
        <c:crosses val="max"/>
        <c:crossBetween val="midCat"/>
        <c:majorUnit val="1.0000000000000005E-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95" footer="0.4921259845000019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2.5113884069576046E-2"/>
          <c:y val="1.7171991808748354E-2"/>
          <c:w val="0.95202872846339748"/>
          <c:h val="0.96399149760477876"/>
        </c:manualLayout>
      </c:layout>
      <c:scatterChart>
        <c:scatterStyle val="lineMarker"/>
        <c:varyColors val="0"/>
        <c:ser>
          <c:idx val="20"/>
          <c:order val="0"/>
          <c:tx>
            <c:v>BoundingBox21</c:v>
          </c:tx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xVal>
            <c:numRef>
              <c:f>[1]PlotM!$BH$6:$BH$9</c:f>
              <c:numCache>
                <c:formatCode>General</c:formatCode>
                <c:ptCount val="4"/>
                <c:pt idx="0">
                  <c:v>-6.1441345415533775</c:v>
                </c:pt>
                <c:pt idx="1">
                  <c:v>14.890016570270625</c:v>
                </c:pt>
                <c:pt idx="2">
                  <c:v>14.890016570270625</c:v>
                </c:pt>
                <c:pt idx="3">
                  <c:v>-6.1441345415533775</c:v>
                </c:pt>
              </c:numCache>
              <c:extLst xmlns:c15="http://schemas.microsoft.com/office/drawing/2012/chart"/>
            </c:numRef>
          </c:xVal>
          <c:yVal>
            <c:numRef>
              <c:f>[1]PlotM!$BI$6:$BI$9</c:f>
              <c:numCache>
                <c:formatCode>General</c:formatCode>
                <c:ptCount val="4"/>
                <c:pt idx="0">
                  <c:v>14.896005138587796</c:v>
                </c:pt>
                <c:pt idx="1">
                  <c:v>14.896005138587796</c:v>
                </c:pt>
                <c:pt idx="2">
                  <c:v>-6.1381459732362069</c:v>
                </c:pt>
                <c:pt idx="3">
                  <c:v>-6.1381459732362069</c:v>
                </c:pt>
              </c:numCache>
              <c:extLst xmlns:c15="http://schemas.microsoft.com/office/drawing/2012/chart"/>
            </c:numRef>
          </c:yVal>
          <c:smooth val="0"/>
          <c:extLst>
            <c:ext xmlns:c16="http://schemas.microsoft.com/office/drawing/2014/chart" uri="{C3380CC4-5D6E-409C-BE32-E72D297353CC}">
              <c16:uniqueId val="{00000000-42B8-486D-B75D-EBF558D7968E}"/>
            </c:ext>
          </c:extLst>
        </c:ser>
        <c:ser>
          <c:idx val="0"/>
          <c:order val="1"/>
          <c:tx>
            <c:v>Moment1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2-42B8-486D-B75D-EBF558D7968E}"/>
              </c:ext>
            </c:extLst>
          </c:dPt>
          <c:xVal>
            <c:numRef>
              <c:f>[1]PlotM!$AB$3:$AO$3</c:f>
              <c:numCache>
                <c:formatCode>General</c:formatCode>
                <c:ptCount val="14"/>
                <c:pt idx="0">
                  <c:v>-4.3688604478514277</c:v>
                </c:pt>
                <c:pt idx="1">
                  <c:v>-3.7692129455716996</c:v>
                </c:pt>
                <c:pt idx="2">
                  <c:v>-3.1963100838516443</c:v>
                </c:pt>
                <c:pt idx="3">
                  <c:v>-2.6501518626912604</c:v>
                </c:pt>
                <c:pt idx="4">
                  <c:v>-2.1307382820905407</c:v>
                </c:pt>
                <c:pt idx="5">
                  <c:v>-1.6380693420494923</c:v>
                </c:pt>
                <c:pt idx="6">
                  <c:v>-1.1721450425681113</c:v>
                </c:pt>
                <c:pt idx="7">
                  <c:v>-0.73296538364639918</c:v>
                </c:pt>
                <c:pt idx="8">
                  <c:v>-0.32053036528435985</c:v>
                </c:pt>
                <c:pt idx="9">
                  <c:v>6.5160012518016508E-2</c:v>
                </c:pt>
                <c:pt idx="10">
                  <c:v>0.42410574976072146</c:v>
                </c:pt>
                <c:pt idx="11">
                  <c:v>-2.5060590000000014</c:v>
                </c:pt>
                <c:pt idx="12">
                  <c:v>-4</c:v>
                </c:pt>
                <c:pt idx="13">
                  <c:v>-4.3688604478514277</c:v>
                </c:pt>
              </c:numCache>
            </c:numRef>
          </c:xVal>
          <c:yVal>
            <c:numRef>
              <c:f>[1]PlotM!$AR$3:$BE$3</c:f>
              <c:numCache>
                <c:formatCode>General</c:formatCode>
                <c:ptCount val="14"/>
                <c:pt idx="0">
                  <c:v>9.8524557616023749</c:v>
                </c:pt>
                <c:pt idx="1">
                  <c:v>9.6590720948470157</c:v>
                </c:pt>
                <c:pt idx="2">
                  <c:v>9.4549905675712882</c:v>
                </c:pt>
                <c:pt idx="3">
                  <c:v>9.2402111797751925</c:v>
                </c:pt>
                <c:pt idx="4">
                  <c:v>9.014733931458732</c:v>
                </c:pt>
                <c:pt idx="5">
                  <c:v>8.7785588226219051</c:v>
                </c:pt>
                <c:pt idx="6">
                  <c:v>8.53168585326471</c:v>
                </c:pt>
                <c:pt idx="7">
                  <c:v>8.2741150233871501</c:v>
                </c:pt>
                <c:pt idx="8">
                  <c:v>8.0058463329892202</c:v>
                </c:pt>
                <c:pt idx="9">
                  <c:v>7.7268797820709265</c:v>
                </c:pt>
                <c:pt idx="10">
                  <c:v>7.4372153706322655</c:v>
                </c:pt>
                <c:pt idx="11">
                  <c:v>6.265149000000001</c:v>
                </c:pt>
                <c:pt idx="12">
                  <c:v>10</c:v>
                </c:pt>
                <c:pt idx="13">
                  <c:v>9.8524557616023749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B8-486D-B75D-EBF558D7968E}"/>
            </c:ext>
          </c:extLst>
        </c:ser>
        <c:ser>
          <c:idx val="1"/>
          <c:order val="2"/>
          <c:tx>
            <c:v>Moment2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5-42B8-486D-B75D-EBF558D7968E}"/>
              </c:ext>
            </c:extLst>
          </c:dPt>
          <c:xVal>
            <c:numRef>
              <c:f>[1]PlotM!$AB$4:$AO$4</c:f>
              <c:numCache>
                <c:formatCode>General</c:formatCode>
                <c:ptCount val="14"/>
                <c:pt idx="0">
                  <c:v>-4.1691326898147078E-2</c:v>
                </c:pt>
                <c:pt idx="1">
                  <c:v>0.29880261706475952</c:v>
                </c:pt>
                <c:pt idx="2">
                  <c:v>0.63799504159278531</c:v>
                </c:pt>
                <c:pt idx="3">
                  <c:v>0.97588594668593143</c:v>
                </c:pt>
                <c:pt idx="4">
                  <c:v>1.3124753323441976</c:v>
                </c:pt>
                <c:pt idx="5">
                  <c:v>1.6477631985675838</c:v>
                </c:pt>
                <c:pt idx="6">
                  <c:v>1.98174954535609</c:v>
                </c:pt>
                <c:pt idx="7">
                  <c:v>2.3144343727097163</c:v>
                </c:pt>
                <c:pt idx="8">
                  <c:v>2.6458176806284621</c:v>
                </c:pt>
                <c:pt idx="9">
                  <c:v>2.9758994691123286</c:v>
                </c:pt>
                <c:pt idx="10">
                  <c:v>3.3046797381613149</c:v>
                </c:pt>
                <c:pt idx="11">
                  <c:v>3.0874999999999999</c:v>
                </c:pt>
                <c:pt idx="12">
                  <c:v>0</c:v>
                </c:pt>
                <c:pt idx="13">
                  <c:v>-4.1691326898147078E-2</c:v>
                </c:pt>
              </c:numCache>
            </c:numRef>
          </c:xVal>
          <c:yVal>
            <c:numRef>
              <c:f>[1]PlotM!$AR$4:$BE$4</c:f>
              <c:numCache>
                <c:formatCode>General</c:formatCode>
                <c:ptCount val="14"/>
                <c:pt idx="0">
                  <c:v>-0.54198724967591205</c:v>
                </c:pt>
                <c:pt idx="1">
                  <c:v>-0.15306597815812681</c:v>
                </c:pt>
                <c:pt idx="2">
                  <c:v>0.21893554070620835</c:v>
                </c:pt>
                <c:pt idx="3">
                  <c:v>0.57401730691710839</c:v>
                </c:pt>
                <c:pt idx="4">
                  <c:v>0.91217932047456651</c:v>
                </c:pt>
                <c:pt idx="5">
                  <c:v>1.2334215813785876</c:v>
                </c:pt>
                <c:pt idx="6">
                  <c:v>1.5377440896291681</c:v>
                </c:pt>
                <c:pt idx="7">
                  <c:v>1.8251468452263095</c:v>
                </c:pt>
                <c:pt idx="8">
                  <c:v>2.0956298481700082</c:v>
                </c:pt>
                <c:pt idx="9">
                  <c:v>2.3491930984602694</c:v>
                </c:pt>
                <c:pt idx="10">
                  <c:v>2.5858365960970966</c:v>
                </c:pt>
                <c:pt idx="11">
                  <c:v>-0.23749999999999996</c:v>
                </c:pt>
                <c:pt idx="12">
                  <c:v>0</c:v>
                </c:pt>
                <c:pt idx="13">
                  <c:v>-0.54198724967591205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2B8-486D-B75D-EBF558D7968E}"/>
            </c:ext>
          </c:extLst>
        </c:ser>
        <c:ser>
          <c:idx val="2"/>
          <c:order val="3"/>
          <c:tx>
            <c:v>Moment3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8-42B8-486D-B75D-EBF558D7968E}"/>
              </c:ext>
            </c:extLst>
          </c:dPt>
          <c:xVal>
            <c:numRef>
              <c:f>[1]PlotM!$AB$5:$AO$5</c:f>
              <c:numCache>
                <c:formatCode>General</c:formatCode>
                <c:ptCount val="14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</c:numCache>
            </c:numRef>
          </c:xVal>
          <c:yVal>
            <c:numRef>
              <c:f>[1]PlotM!$AR$5:$BE$5</c:f>
              <c:numCache>
                <c:formatCode>General</c:formatCode>
                <c:ptCount val="14"/>
                <c:pt idx="0">
                  <c:v>-1</c:v>
                </c:pt>
                <c:pt idx="1">
                  <c:v>0.10000000000000009</c:v>
                </c:pt>
                <c:pt idx="2">
                  <c:v>1.2000000000000002</c:v>
                </c:pt>
                <c:pt idx="3">
                  <c:v>2.3000000000000003</c:v>
                </c:pt>
                <c:pt idx="4">
                  <c:v>3.4000000000000004</c:v>
                </c:pt>
                <c:pt idx="5">
                  <c:v>4.5</c:v>
                </c:pt>
                <c:pt idx="6">
                  <c:v>5.6</c:v>
                </c:pt>
                <c:pt idx="7">
                  <c:v>6.6999999999999993</c:v>
                </c:pt>
                <c:pt idx="8">
                  <c:v>7.7999999999999989</c:v>
                </c:pt>
                <c:pt idx="9">
                  <c:v>8.8999999999999986</c:v>
                </c:pt>
                <c:pt idx="10">
                  <c:v>9.9999999999999982</c:v>
                </c:pt>
                <c:pt idx="11">
                  <c:v>9.9999999999999982</c:v>
                </c:pt>
                <c:pt idx="12">
                  <c:v>-1</c:v>
                </c:pt>
                <c:pt idx="13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2B8-486D-B75D-EBF558D7968E}"/>
            </c:ext>
          </c:extLst>
        </c:ser>
        <c:ser>
          <c:idx val="3"/>
          <c:order val="4"/>
          <c:tx>
            <c:v>Moment4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B-42B8-486D-B75D-EBF558D7968E}"/>
              </c:ext>
            </c:extLst>
          </c:dPt>
          <c:xVal>
            <c:numRef>
              <c:f>[1]PlotM!$AB$6:$AO$6</c:f>
              <c:numCache>
                <c:formatCode>General</c:formatCode>
                <c:ptCount val="14"/>
                <c:pt idx="0">
                  <c:v>-3.6733636734299031</c:v>
                </c:pt>
                <c:pt idx="1">
                  <c:v>-3.1905620193523134</c:v>
                </c:pt>
                <c:pt idx="2">
                  <c:v>-2.7077603652747184</c:v>
                </c:pt>
                <c:pt idx="3">
                  <c:v>-2.2249587111971265</c:v>
                </c:pt>
                <c:pt idx="4">
                  <c:v>-1.7421570571195326</c:v>
                </c:pt>
                <c:pt idx="5">
                  <c:v>-1.2593554030419394</c:v>
                </c:pt>
                <c:pt idx="6">
                  <c:v>-0.7765537489643457</c:v>
                </c:pt>
                <c:pt idx="7">
                  <c:v>-0.29375209488675291</c:v>
                </c:pt>
                <c:pt idx="8">
                  <c:v>0.18904955919083788</c:v>
                </c:pt>
                <c:pt idx="9">
                  <c:v>0.67185121326843245</c:v>
                </c:pt>
                <c:pt idx="10">
                  <c:v>1.1546528673460243</c:v>
                </c:pt>
                <c:pt idx="11">
                  <c:v>-1.1836790000000006</c:v>
                </c:pt>
                <c:pt idx="12">
                  <c:v>-4</c:v>
                </c:pt>
                <c:pt idx="13">
                  <c:v>-3.6733636734299031</c:v>
                </c:pt>
              </c:numCache>
            </c:numRef>
          </c:xVal>
          <c:yVal>
            <c:numRef>
              <c:f>[1]PlotM!$AR$6:$BE$6</c:f>
              <c:numCache>
                <c:formatCode>General</c:formatCode>
                <c:ptCount val="14"/>
                <c:pt idx="0">
                  <c:v>10.226132798236543</c:v>
                </c:pt>
                <c:pt idx="1">
                  <c:v>9.9586020013548531</c:v>
                </c:pt>
                <c:pt idx="2">
                  <c:v>9.6910712044731682</c:v>
                </c:pt>
                <c:pt idx="3">
                  <c:v>9.4235404075914797</c:v>
                </c:pt>
                <c:pt idx="4">
                  <c:v>9.156009610709793</c:v>
                </c:pt>
                <c:pt idx="5">
                  <c:v>8.8884788138281063</c:v>
                </c:pt>
                <c:pt idx="6">
                  <c:v>8.6209480169464197</c:v>
                </c:pt>
                <c:pt idx="7">
                  <c:v>8.353417220064733</c:v>
                </c:pt>
                <c:pt idx="8">
                  <c:v>8.0858864231830445</c:v>
                </c:pt>
                <c:pt idx="9">
                  <c:v>7.8183556263013596</c:v>
                </c:pt>
                <c:pt idx="10">
                  <c:v>7.550824829419672</c:v>
                </c:pt>
                <c:pt idx="11">
                  <c:v>5.9319799999999976</c:v>
                </c:pt>
                <c:pt idx="12">
                  <c:v>10</c:v>
                </c:pt>
                <c:pt idx="13">
                  <c:v>10.226132798236543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42B8-486D-B75D-EBF558D7968E}"/>
            </c:ext>
          </c:extLst>
        </c:ser>
        <c:ser>
          <c:idx val="4"/>
          <c:order val="5"/>
          <c:tx>
            <c:v>Moment5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E-42B8-486D-B75D-EBF558D7968E}"/>
              </c:ext>
            </c:extLst>
          </c:dPt>
          <c:xVal>
            <c:numRef>
              <c:f>[1]PlotM!$AB$7:$AO$7</c:f>
              <c:numCache>
                <c:formatCode>General</c:formatCode>
                <c:ptCount val="14"/>
                <c:pt idx="0">
                  <c:v>3.4405122840797109</c:v>
                </c:pt>
                <c:pt idx="1">
                  <c:v>3.4624443939744793</c:v>
                </c:pt>
                <c:pt idx="2">
                  <c:v>3.4843765038692656</c:v>
                </c:pt>
                <c:pt idx="3">
                  <c:v>3.5063086137640509</c:v>
                </c:pt>
                <c:pt idx="4">
                  <c:v>3.5282407236588291</c:v>
                </c:pt>
                <c:pt idx="5">
                  <c:v>3.5501728335536038</c:v>
                </c:pt>
                <c:pt idx="6">
                  <c:v>3.5721049434483798</c:v>
                </c:pt>
                <c:pt idx="7">
                  <c:v>3.594037053343162</c:v>
                </c:pt>
                <c:pt idx="8">
                  <c:v>3.6159691632379483</c:v>
                </c:pt>
                <c:pt idx="9">
                  <c:v>3.6379012731327176</c:v>
                </c:pt>
                <c:pt idx="10">
                  <c:v>3.659833383027487</c:v>
                </c:pt>
                <c:pt idx="11">
                  <c:v>3.0875000000000004</c:v>
                </c:pt>
                <c:pt idx="12">
                  <c:v>1.6326430000000001</c:v>
                </c:pt>
                <c:pt idx="13">
                  <c:v>3.4405122840797109</c:v>
                </c:pt>
              </c:numCache>
            </c:numRef>
          </c:xVal>
          <c:yVal>
            <c:numRef>
              <c:f>[1]PlotM!$AR$7:$BE$7</c:f>
              <c:numCache>
                <c:formatCode>General</c:formatCode>
                <c:ptCount val="14"/>
                <c:pt idx="0">
                  <c:v>3.1155618782314942</c:v>
                </c:pt>
                <c:pt idx="1">
                  <c:v>2.8198787728667827</c:v>
                </c:pt>
                <c:pt idx="2">
                  <c:v>2.5241956675020836</c:v>
                </c:pt>
                <c:pt idx="3">
                  <c:v>2.228512562137384</c:v>
                </c:pt>
                <c:pt idx="4">
                  <c:v>1.9328294567726787</c:v>
                </c:pt>
                <c:pt idx="5">
                  <c:v>1.6371463514079716</c:v>
                </c:pt>
                <c:pt idx="6">
                  <c:v>1.3414632460432649</c:v>
                </c:pt>
                <c:pt idx="7">
                  <c:v>1.0457801406785627</c:v>
                </c:pt>
                <c:pt idx="8">
                  <c:v>0.75009703531386329</c:v>
                </c:pt>
                <c:pt idx="9">
                  <c:v>0.45441392994915236</c:v>
                </c:pt>
                <c:pt idx="10">
                  <c:v>0.15873082458444118</c:v>
                </c:pt>
                <c:pt idx="11">
                  <c:v>-0.23749999999999996</c:v>
                </c:pt>
                <c:pt idx="12">
                  <c:v>1.8639600000000001</c:v>
                </c:pt>
                <c:pt idx="13">
                  <c:v>3.1155618782314942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42B8-486D-B75D-EBF558D7968E}"/>
            </c:ext>
          </c:extLst>
        </c:ser>
        <c:ser>
          <c:idx val="5"/>
          <c:order val="6"/>
          <c:tx>
            <c:v>Moment6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11-42B8-486D-B75D-EBF558D7968E}"/>
              </c:ext>
            </c:extLst>
          </c:dPt>
          <c:xVal>
            <c:numRef>
              <c:f>[1]PlotM!$AB$8:$AO$8</c:f>
              <c:numCache>
                <c:formatCode>General</c:formatCode>
                <c:ptCount val="14"/>
                <c:pt idx="0">
                  <c:v>2.1422495258462098</c:v>
                </c:pt>
                <c:pt idx="1">
                  <c:v>2.7090776798472422</c:v>
                </c:pt>
                <c:pt idx="2">
                  <c:v>3.2759058338482743</c:v>
                </c:pt>
                <c:pt idx="3">
                  <c:v>3.8427339878493063</c:v>
                </c:pt>
                <c:pt idx="4">
                  <c:v>4.4095621418503379</c:v>
                </c:pt>
                <c:pt idx="5">
                  <c:v>4.9763902958513704</c:v>
                </c:pt>
                <c:pt idx="6">
                  <c:v>5.543218449852402</c:v>
                </c:pt>
                <c:pt idx="7">
                  <c:v>6.1100466038534345</c:v>
                </c:pt>
                <c:pt idx="8">
                  <c:v>6.676874757854466</c:v>
                </c:pt>
                <c:pt idx="9">
                  <c:v>7.2437029118554985</c:v>
                </c:pt>
                <c:pt idx="10">
                  <c:v>7.8105310658565301</c:v>
                </c:pt>
                <c:pt idx="11">
                  <c:v>7.3163209999999994</c:v>
                </c:pt>
                <c:pt idx="12">
                  <c:v>1.6326430000000001</c:v>
                </c:pt>
                <c:pt idx="13">
                  <c:v>2.1422495258462098</c:v>
                </c:pt>
              </c:numCache>
            </c:numRef>
          </c:xVal>
          <c:yVal>
            <c:numRef>
              <c:f>[1]PlotM!$AR$8:$BE$8</c:f>
              <c:numCache>
                <c:formatCode>General</c:formatCode>
                <c:ptCount val="14"/>
                <c:pt idx="0">
                  <c:v>3.8866414617582183</c:v>
                </c:pt>
                <c:pt idx="1">
                  <c:v>3.7373324461769113</c:v>
                </c:pt>
                <c:pt idx="2">
                  <c:v>3.588023430595602</c:v>
                </c:pt>
                <c:pt idx="3">
                  <c:v>3.4387144150142928</c:v>
                </c:pt>
                <c:pt idx="4">
                  <c:v>3.2894053994329844</c:v>
                </c:pt>
                <c:pt idx="5">
                  <c:v>3.1400963838516773</c:v>
                </c:pt>
                <c:pt idx="6">
                  <c:v>2.990787368270369</c:v>
                </c:pt>
                <c:pt idx="7">
                  <c:v>2.8414783526890601</c:v>
                </c:pt>
                <c:pt idx="8">
                  <c:v>2.6921693371077522</c:v>
                </c:pt>
                <c:pt idx="9">
                  <c:v>2.5428603215264447</c:v>
                </c:pt>
                <c:pt idx="10">
                  <c:v>2.3935513059451354</c:v>
                </c:pt>
                <c:pt idx="11">
                  <c:v>0.43198000000000025</c:v>
                </c:pt>
                <c:pt idx="12">
                  <c:v>1.8639600000000001</c:v>
                </c:pt>
                <c:pt idx="13">
                  <c:v>3.8866414617582183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42B8-486D-B75D-EBF558D7968E}"/>
            </c:ext>
          </c:extLst>
        </c:ser>
        <c:ser>
          <c:idx val="6"/>
          <c:order val="7"/>
          <c:tx>
            <c:v>Moment7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14-42B8-486D-B75D-EBF558D7968E}"/>
              </c:ext>
            </c:extLst>
          </c:dPt>
          <c:xVal>
            <c:numRef>
              <c:f>[1]PlotM!$AB$9:$AO$9</c:f>
              <c:numCache>
                <c:formatCode>General</c:formatCode>
                <c:ptCount val="14"/>
                <c:pt idx="0">
                  <c:v>1.3945704126755192</c:v>
                </c:pt>
                <c:pt idx="1">
                  <c:v>1.2618037080476048</c:v>
                </c:pt>
                <c:pt idx="2">
                  <c:v>1.1167616729344583</c:v>
                </c:pt>
                <c:pt idx="3">
                  <c:v>0.95944430733607189</c:v>
                </c:pt>
                <c:pt idx="4">
                  <c:v>0.78985161125245473</c:v>
                </c:pt>
                <c:pt idx="5">
                  <c:v>0.60798358468361169</c:v>
                </c:pt>
                <c:pt idx="6">
                  <c:v>0.41384022762953876</c:v>
                </c:pt>
                <c:pt idx="7">
                  <c:v>0.2074215400902335</c:v>
                </c:pt>
                <c:pt idx="8">
                  <c:v>-1.1272477934312713E-2</c:v>
                </c:pt>
                <c:pt idx="9">
                  <c:v>-0.24224182644406334</c:v>
                </c:pt>
                <c:pt idx="10">
                  <c:v>-0.48548650543907379</c:v>
                </c:pt>
                <c:pt idx="11">
                  <c:v>1.9428902930940239E-16</c:v>
                </c:pt>
                <c:pt idx="12">
                  <c:v>-1.012119</c:v>
                </c:pt>
                <c:pt idx="13">
                  <c:v>1.3945704126755192</c:v>
                </c:pt>
              </c:numCache>
            </c:numRef>
          </c:xVal>
          <c:yVal>
            <c:numRef>
              <c:f>[1]PlotM!$AR$9:$BE$9</c:f>
              <c:numCache>
                <c:formatCode>General</c:formatCode>
                <c:ptCount val="14"/>
                <c:pt idx="0">
                  <c:v>3.4929729553000035</c:v>
                </c:pt>
                <c:pt idx="1">
                  <c:v>3.1463517949546769</c:v>
                </c:pt>
                <c:pt idx="2">
                  <c:v>2.7948205014449892</c:v>
                </c:pt>
                <c:pt idx="3">
                  <c:v>2.4383790747709373</c:v>
                </c:pt>
                <c:pt idx="4">
                  <c:v>2.0770275149325252</c:v>
                </c:pt>
                <c:pt idx="5">
                  <c:v>1.710765821929755</c:v>
                </c:pt>
                <c:pt idx="6">
                  <c:v>1.3395939957626248</c:v>
                </c:pt>
                <c:pt idx="7">
                  <c:v>0.96351203643113359</c:v>
                </c:pt>
                <c:pt idx="8">
                  <c:v>0.58251994393527806</c:v>
                </c:pt>
                <c:pt idx="9">
                  <c:v>0.19661771827507288</c:v>
                </c:pt>
                <c:pt idx="10">
                  <c:v>-0.19419464054950422</c:v>
                </c:pt>
                <c:pt idx="11">
                  <c:v>4.4408920985006262E-16</c:v>
                </c:pt>
                <c:pt idx="12">
                  <c:v>2.530297</c:v>
                </c:pt>
                <c:pt idx="13">
                  <c:v>3.4929729553000035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42B8-486D-B75D-EBF558D7968E}"/>
            </c:ext>
          </c:extLst>
        </c:ser>
        <c:ser>
          <c:idx val="7"/>
          <c:order val="8"/>
          <c:tx>
            <c:v>Moment8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17-42B8-486D-B75D-EBF558D7968E}"/>
              </c:ext>
            </c:extLst>
          </c:dPt>
          <c:xVal>
            <c:numRef>
              <c:f>[1]PlotM!$AB$10:$AO$10</c:f>
              <c:numCache>
                <c:formatCode>General</c:formatCode>
                <c:ptCount val="14"/>
                <c:pt idx="0">
                  <c:v>-0.9178672419556767</c:v>
                </c:pt>
                <c:pt idx="1">
                  <c:v>-0.61131699174485465</c:v>
                </c:pt>
                <c:pt idx="2">
                  <c:v>-0.3047667415340326</c:v>
                </c:pt>
                <c:pt idx="3">
                  <c:v>1.783508676790696E-3</c:v>
                </c:pt>
                <c:pt idx="4">
                  <c:v>0.30833375888761477</c:v>
                </c:pt>
                <c:pt idx="5">
                  <c:v>0.61488400909843777</c:v>
                </c:pt>
                <c:pt idx="6">
                  <c:v>0.92143425930926104</c:v>
                </c:pt>
                <c:pt idx="7">
                  <c:v>1.2279845095200845</c:v>
                </c:pt>
                <c:pt idx="8">
                  <c:v>1.5345347597309054</c:v>
                </c:pt>
                <c:pt idx="9">
                  <c:v>1.8410850099417302</c:v>
                </c:pt>
                <c:pt idx="10">
                  <c:v>2.147635260152553</c:v>
                </c:pt>
                <c:pt idx="11">
                  <c:v>1.6326430000000003</c:v>
                </c:pt>
                <c:pt idx="12">
                  <c:v>-1.012119</c:v>
                </c:pt>
                <c:pt idx="13">
                  <c:v>-0.9178672419556767</c:v>
                </c:pt>
              </c:numCache>
            </c:numRef>
          </c:xVal>
          <c:yVal>
            <c:numRef>
              <c:f>[1]PlotM!$AR$10:$BE$10</c:f>
              <c:numCache>
                <c:formatCode>General</c:formatCode>
                <c:ptCount val="14"/>
                <c:pt idx="0">
                  <c:v>2.9043921922357918</c:v>
                </c:pt>
                <c:pt idx="1">
                  <c:v>3.0047548457080948</c:v>
                </c:pt>
                <c:pt idx="2">
                  <c:v>3.1051174991803978</c:v>
                </c:pt>
                <c:pt idx="3">
                  <c:v>3.2054801526527057</c:v>
                </c:pt>
                <c:pt idx="4">
                  <c:v>3.3058428061250171</c:v>
                </c:pt>
                <c:pt idx="5">
                  <c:v>3.4062054595973241</c:v>
                </c:pt>
                <c:pt idx="6">
                  <c:v>3.5065681130696316</c:v>
                </c:pt>
                <c:pt idx="7">
                  <c:v>3.6069307665419412</c:v>
                </c:pt>
                <c:pt idx="8">
                  <c:v>3.7072934200142384</c:v>
                </c:pt>
                <c:pt idx="9">
                  <c:v>3.8076560734865526</c:v>
                </c:pt>
                <c:pt idx="10">
                  <c:v>3.9080187269588587</c:v>
                </c:pt>
                <c:pt idx="11">
                  <c:v>1.8639599999999994</c:v>
                </c:pt>
                <c:pt idx="12">
                  <c:v>2.530297</c:v>
                </c:pt>
                <c:pt idx="13">
                  <c:v>2.9043921922357918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42B8-486D-B75D-EBF558D7968E}"/>
            </c:ext>
          </c:extLst>
        </c:ser>
        <c:ser>
          <c:idx val="8"/>
          <c:order val="9"/>
          <c:tx>
            <c:v>Moment9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1A-42B8-486D-B75D-EBF558D7968E}"/>
              </c:ext>
            </c:extLst>
          </c:dPt>
          <c:xVal>
            <c:numRef>
              <c:f>[1]PlotM!$AB$11:$AO$11</c:f>
              <c:numCache>
                <c:formatCode>General</c:formatCode>
                <c:ptCount val="14"/>
                <c:pt idx="0">
                  <c:v>3.2153848152144491</c:v>
                </c:pt>
                <c:pt idx="1">
                  <c:v>3.7258931219557074</c:v>
                </c:pt>
                <c:pt idx="2">
                  <c:v>4.2330475825631781</c:v>
                </c:pt>
                <c:pt idx="3">
                  <c:v>4.7368481970368634</c:v>
                </c:pt>
                <c:pt idx="4">
                  <c:v>5.2372949653767611</c:v>
                </c:pt>
                <c:pt idx="5">
                  <c:v>5.734387887582872</c:v>
                </c:pt>
                <c:pt idx="6">
                  <c:v>6.2281269636551961</c:v>
                </c:pt>
                <c:pt idx="7">
                  <c:v>6.7185121935937326</c:v>
                </c:pt>
                <c:pt idx="8">
                  <c:v>7.2055435773984824</c:v>
                </c:pt>
                <c:pt idx="9">
                  <c:v>7.6892211150694454</c:v>
                </c:pt>
                <c:pt idx="10">
                  <c:v>8.1695448066066216</c:v>
                </c:pt>
                <c:pt idx="11">
                  <c:v>8.0437500000000028</c:v>
                </c:pt>
                <c:pt idx="12">
                  <c:v>3.0874999999999999</c:v>
                </c:pt>
                <c:pt idx="13">
                  <c:v>3.2153848152144491</c:v>
                </c:pt>
              </c:numCache>
            </c:numRef>
          </c:xVal>
          <c:yVal>
            <c:numRef>
              <c:f>[1]PlotM!$AR$11:$BE$11</c:f>
              <c:numCache>
                <c:formatCode>General</c:formatCode>
                <c:ptCount val="14"/>
                <c:pt idx="0">
                  <c:v>1.4250025977878378</c:v>
                </c:pt>
                <c:pt idx="1">
                  <c:v>1.5803605854241976</c:v>
                </c:pt>
                <c:pt idx="2">
                  <c:v>1.6921185733213264</c:v>
                </c:pt>
                <c:pt idx="3">
                  <c:v>1.7602765614792233</c:v>
                </c:pt>
                <c:pt idx="4">
                  <c:v>1.7848345498978899</c:v>
                </c:pt>
                <c:pt idx="5">
                  <c:v>1.7657925385773243</c:v>
                </c:pt>
                <c:pt idx="6">
                  <c:v>1.7031505275175283</c:v>
                </c:pt>
                <c:pt idx="7">
                  <c:v>1.5969085167185009</c:v>
                </c:pt>
                <c:pt idx="8">
                  <c:v>1.4470665061802452</c:v>
                </c:pt>
                <c:pt idx="9">
                  <c:v>1.2536244959027538</c:v>
                </c:pt>
                <c:pt idx="10">
                  <c:v>1.0165824858860342</c:v>
                </c:pt>
                <c:pt idx="11">
                  <c:v>-0.61875000000000002</c:v>
                </c:pt>
                <c:pt idx="12">
                  <c:v>-0.23749999999999999</c:v>
                </c:pt>
                <c:pt idx="13">
                  <c:v>1.4250025977878378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42B8-486D-B75D-EBF558D7968E}"/>
            </c:ext>
          </c:extLst>
        </c:ser>
        <c:ser>
          <c:idx val="9"/>
          <c:order val="10"/>
          <c:tx>
            <c:v>Moment10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1D-42B8-486D-B75D-EBF558D7968E}"/>
              </c:ext>
            </c:extLst>
          </c:dPt>
          <c:xVal>
            <c:numRef>
              <c:f>[1]PlotM!$AB$12:$AO$12</c:f>
              <c:numCache>
                <c:formatCode>General</c:formatCode>
                <c:ptCount val="14"/>
                <c:pt idx="0">
                  <c:v>-1.557395697120618E-2</c:v>
                </c:pt>
                <c:pt idx="1">
                  <c:v>0.13374689568546225</c:v>
                </c:pt>
                <c:pt idx="2">
                  <c:v>0.283067748342126</c:v>
                </c:pt>
                <c:pt idx="3">
                  <c:v>0.43238860099879245</c:v>
                </c:pt>
                <c:pt idx="4">
                  <c:v>0.58170945365545912</c:v>
                </c:pt>
                <c:pt idx="5">
                  <c:v>0.73103030631212518</c:v>
                </c:pt>
                <c:pt idx="6">
                  <c:v>0.88035115896879268</c:v>
                </c:pt>
                <c:pt idx="7">
                  <c:v>1.0296720116254596</c:v>
                </c:pt>
                <c:pt idx="8">
                  <c:v>1.178992864282125</c:v>
                </c:pt>
                <c:pt idx="9">
                  <c:v>1.3283137169387935</c:v>
                </c:pt>
                <c:pt idx="10">
                  <c:v>1.47763456959546</c:v>
                </c:pt>
                <c:pt idx="11">
                  <c:v>1.6326430000000003</c:v>
                </c:pt>
                <c:pt idx="12">
                  <c:v>0</c:v>
                </c:pt>
                <c:pt idx="13">
                  <c:v>-1.557395697120618E-2</c:v>
                </c:pt>
              </c:numCache>
            </c:numRef>
          </c:xVal>
          <c:yVal>
            <c:numRef>
              <c:f>[1]PlotM!$AR$12:$BE$12</c:f>
              <c:numCache>
                <c:formatCode>General</c:formatCode>
                <c:ptCount val="14"/>
                <c:pt idx="0">
                  <c:v>1.3641232553993092E-2</c:v>
                </c:pt>
                <c:pt idx="1">
                  <c:v>0.21225030134353737</c:v>
                </c:pt>
                <c:pt idx="2">
                  <c:v>0.41085937013308571</c:v>
                </c:pt>
                <c:pt idx="3">
                  <c:v>0.60946843892263169</c:v>
                </c:pt>
                <c:pt idx="4">
                  <c:v>0.80807750771217757</c:v>
                </c:pt>
                <c:pt idx="5">
                  <c:v>1.0066865765017239</c:v>
                </c:pt>
                <c:pt idx="6">
                  <c:v>1.2052956452912691</c:v>
                </c:pt>
                <c:pt idx="7">
                  <c:v>1.4039047140808145</c:v>
                </c:pt>
                <c:pt idx="8">
                  <c:v>1.6025137828703615</c:v>
                </c:pt>
                <c:pt idx="9">
                  <c:v>1.8011228516599056</c:v>
                </c:pt>
                <c:pt idx="10">
                  <c:v>1.9997319204494517</c:v>
                </c:pt>
                <c:pt idx="11">
                  <c:v>1.8639600000000001</c:v>
                </c:pt>
                <c:pt idx="12">
                  <c:v>0</c:v>
                </c:pt>
                <c:pt idx="13">
                  <c:v>1.3641232553993092E-2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42B8-486D-B75D-EBF558D7968E}"/>
            </c:ext>
          </c:extLst>
        </c:ser>
        <c:ser>
          <c:idx val="10"/>
          <c:order val="11"/>
          <c:tx>
            <c:v>Moment11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20-42B8-486D-B75D-EBF558D7968E}"/>
              </c:ext>
            </c:extLst>
          </c:dPt>
          <c:xVal>
            <c:numRef>
              <c:f>[1]PlotM!$AB$13:$AO$13</c:f>
              <c:numCache>
                <c:formatCode>General</c:formatCode>
                <c:ptCount val="14"/>
                <c:pt idx="0">
                  <c:v>-1.1563634091585979</c:v>
                </c:pt>
                <c:pt idx="1">
                  <c:v>-0.88022837941616983</c:v>
                </c:pt>
                <c:pt idx="2">
                  <c:v>-0.63083800109810717</c:v>
                </c:pt>
                <c:pt idx="3">
                  <c:v>-0.40819227420443327</c:v>
                </c:pt>
                <c:pt idx="4">
                  <c:v>-0.21229119873513502</c:v>
                </c:pt>
                <c:pt idx="5">
                  <c:v>-4.3134774690216648E-2</c:v>
                </c:pt>
                <c:pt idx="6">
                  <c:v>9.9276997930318966E-2</c:v>
                </c:pt>
                <c:pt idx="7">
                  <c:v>0.21494411912647626</c:v>
                </c:pt>
                <c:pt idx="8">
                  <c:v>0.30386658889825502</c:v>
                </c:pt>
                <c:pt idx="9">
                  <c:v>0.36604440724564724</c:v>
                </c:pt>
                <c:pt idx="10">
                  <c:v>0.4014775741686627</c:v>
                </c:pt>
                <c:pt idx="11">
                  <c:v>-1.0121189999999998</c:v>
                </c:pt>
                <c:pt idx="12">
                  <c:v>-2.506059</c:v>
                </c:pt>
                <c:pt idx="13">
                  <c:v>-1.1563634091585979</c:v>
                </c:pt>
              </c:numCache>
            </c:numRef>
          </c:xVal>
          <c:yVal>
            <c:numRef>
              <c:f>[1]PlotM!$AR$13:$BE$13</c:f>
              <c:numCache>
                <c:formatCode>General</c:formatCode>
                <c:ptCount val="14"/>
                <c:pt idx="0">
                  <c:v>6.8050269472336797</c:v>
                </c:pt>
                <c:pt idx="1">
                  <c:v>6.4822381319829026</c:v>
                </c:pt>
                <c:pt idx="2">
                  <c:v>6.1487514618910444</c:v>
                </c:pt>
                <c:pt idx="3">
                  <c:v>5.8045669369580981</c:v>
                </c:pt>
                <c:pt idx="4">
                  <c:v>5.4496845571840673</c:v>
                </c:pt>
                <c:pt idx="5">
                  <c:v>5.084104322568952</c:v>
                </c:pt>
                <c:pt idx="6">
                  <c:v>4.7078262331127494</c:v>
                </c:pt>
                <c:pt idx="7">
                  <c:v>4.3208502888154614</c:v>
                </c:pt>
                <c:pt idx="8">
                  <c:v>3.9231764896770884</c:v>
                </c:pt>
                <c:pt idx="9">
                  <c:v>3.5148048356976274</c:v>
                </c:pt>
                <c:pt idx="10">
                  <c:v>3.0957353268770822</c:v>
                </c:pt>
                <c:pt idx="11">
                  <c:v>2.5302969999999982</c:v>
                </c:pt>
                <c:pt idx="12">
                  <c:v>6.2651490000000001</c:v>
                </c:pt>
                <c:pt idx="13">
                  <c:v>6.8050269472336797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42B8-486D-B75D-EBF558D7968E}"/>
            </c:ext>
          </c:extLst>
        </c:ser>
        <c:ser>
          <c:idx val="11"/>
          <c:order val="12"/>
          <c:tx>
            <c:v>Moment12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23-42B8-486D-B75D-EBF558D7968E}"/>
              </c:ext>
            </c:extLst>
          </c:dPt>
          <c:xVal>
            <c:numRef>
              <c:f>[1]PlotM!$AB$14:$AO$14</c:f>
              <c:numCache>
                <c:formatCode>General</c:formatCode>
                <c:ptCount val="14"/>
                <c:pt idx="0">
                  <c:v>0.1364434959384575</c:v>
                </c:pt>
                <c:pt idx="1">
                  <c:v>0.44809555226551967</c:v>
                </c:pt>
                <c:pt idx="2">
                  <c:v>0.75974760859258672</c:v>
                </c:pt>
                <c:pt idx="3">
                  <c:v>1.0713996649196491</c:v>
                </c:pt>
                <c:pt idx="4">
                  <c:v>1.3830517212467128</c:v>
                </c:pt>
                <c:pt idx="5">
                  <c:v>1.6947037775737781</c:v>
                </c:pt>
                <c:pt idx="6">
                  <c:v>2.0063558339008427</c:v>
                </c:pt>
                <c:pt idx="7">
                  <c:v>2.3180078902279071</c:v>
                </c:pt>
                <c:pt idx="8">
                  <c:v>2.629659946554971</c:v>
                </c:pt>
                <c:pt idx="9">
                  <c:v>2.9413120028820385</c:v>
                </c:pt>
                <c:pt idx="10">
                  <c:v>3.2529640592091056</c:v>
                </c:pt>
                <c:pt idx="11">
                  <c:v>1.6326430000000001</c:v>
                </c:pt>
                <c:pt idx="12">
                  <c:v>-1.1836789999999999</c:v>
                </c:pt>
                <c:pt idx="13">
                  <c:v>0.1364434959384575</c:v>
                </c:pt>
              </c:numCache>
            </c:numRef>
          </c:xVal>
          <c:yVal>
            <c:numRef>
              <c:f>[1]PlotM!$AR$14:$BE$14</c:f>
              <c:numCache>
                <c:formatCode>General</c:formatCode>
                <c:ptCount val="14"/>
                <c:pt idx="0">
                  <c:v>6.8459111085015287</c:v>
                </c:pt>
                <c:pt idx="1">
                  <c:v>6.4598920893646374</c:v>
                </c:pt>
                <c:pt idx="2">
                  <c:v>6.0738730702277497</c:v>
                </c:pt>
                <c:pt idx="3">
                  <c:v>5.6878540510908593</c:v>
                </c:pt>
                <c:pt idx="4">
                  <c:v>5.3018350319539689</c:v>
                </c:pt>
                <c:pt idx="5">
                  <c:v>4.9158160128170802</c:v>
                </c:pt>
                <c:pt idx="6">
                  <c:v>4.5297969936801916</c:v>
                </c:pt>
                <c:pt idx="7">
                  <c:v>4.1437779745433021</c:v>
                </c:pt>
                <c:pt idx="8">
                  <c:v>3.7577589554064121</c:v>
                </c:pt>
                <c:pt idx="9">
                  <c:v>3.3717399362695248</c:v>
                </c:pt>
                <c:pt idx="10">
                  <c:v>2.9857209171326371</c:v>
                </c:pt>
                <c:pt idx="11">
                  <c:v>1.8639600000000012</c:v>
                </c:pt>
                <c:pt idx="12">
                  <c:v>5.9319800000000003</c:v>
                </c:pt>
                <c:pt idx="13">
                  <c:v>6.8459111085015287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42B8-486D-B75D-EBF558D7968E}"/>
            </c:ext>
          </c:extLst>
        </c:ser>
        <c:ser>
          <c:idx val="12"/>
          <c:order val="13"/>
          <c:tx>
            <c:v>Moment13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26-42B8-486D-B75D-EBF558D7968E}"/>
              </c:ext>
            </c:extLst>
          </c:dPt>
          <c:xVal>
            <c:numRef>
              <c:f>[1]PlotM!$AB$15:$AO$15</c:f>
              <c:numCache>
                <c:formatCode>General</c:formatCode>
                <c:ptCount val="14"/>
                <c:pt idx="0">
                  <c:v>8.15138194659162</c:v>
                </c:pt>
                <c:pt idx="1">
                  <c:v>8.6477179995893252</c:v>
                </c:pt>
                <c:pt idx="2">
                  <c:v>9.1440540525870304</c:v>
                </c:pt>
                <c:pt idx="3">
                  <c:v>9.6403901055847356</c:v>
                </c:pt>
                <c:pt idx="4">
                  <c:v>10.136726158582441</c:v>
                </c:pt>
                <c:pt idx="5">
                  <c:v>10.633062211580148</c:v>
                </c:pt>
                <c:pt idx="6">
                  <c:v>11.129398264577853</c:v>
                </c:pt>
                <c:pt idx="7">
                  <c:v>11.625734317575558</c:v>
                </c:pt>
                <c:pt idx="8">
                  <c:v>12.122070370573264</c:v>
                </c:pt>
                <c:pt idx="9">
                  <c:v>12.618406423570969</c:v>
                </c:pt>
                <c:pt idx="10">
                  <c:v>13.114742476568674</c:v>
                </c:pt>
                <c:pt idx="11">
                  <c:v>13.000000000000002</c:v>
                </c:pt>
                <c:pt idx="12">
                  <c:v>7.3163210000000003</c:v>
                </c:pt>
                <c:pt idx="13">
                  <c:v>8.15138194659162</c:v>
                </c:pt>
              </c:numCache>
            </c:numRef>
          </c:xVal>
          <c:yVal>
            <c:numRef>
              <c:f>[1]PlotM!$AR$15:$BE$15</c:f>
              <c:numCache>
                <c:formatCode>General</c:formatCode>
                <c:ptCount val="14"/>
                <c:pt idx="0">
                  <c:v>3.7464245913091734</c:v>
                </c:pt>
                <c:pt idx="1">
                  <c:v>3.3173246261014486</c:v>
                </c:pt>
                <c:pt idx="2">
                  <c:v>2.888224660893727</c:v>
                </c:pt>
                <c:pt idx="3">
                  <c:v>2.4591246956860044</c:v>
                </c:pt>
                <c:pt idx="4">
                  <c:v>2.0300247304782801</c:v>
                </c:pt>
                <c:pt idx="5">
                  <c:v>1.6009247652705572</c:v>
                </c:pt>
                <c:pt idx="6">
                  <c:v>1.1718248000628337</c:v>
                </c:pt>
                <c:pt idx="7">
                  <c:v>0.74272483485511076</c:v>
                </c:pt>
                <c:pt idx="8">
                  <c:v>0.31362486964738778</c:v>
                </c:pt>
                <c:pt idx="9">
                  <c:v>-0.11547509556033253</c:v>
                </c:pt>
                <c:pt idx="10">
                  <c:v>-0.54457506076805817</c:v>
                </c:pt>
                <c:pt idx="11">
                  <c:v>-0.99999999999999978</c:v>
                </c:pt>
                <c:pt idx="12">
                  <c:v>0.43197999999999998</c:v>
                </c:pt>
                <c:pt idx="13">
                  <c:v>3.7464245913091734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42B8-486D-B75D-EBF558D7968E}"/>
            </c:ext>
          </c:extLst>
        </c:ser>
        <c:ser>
          <c:idx val="13"/>
          <c:order val="14"/>
          <c:tx>
            <c:v>Moment14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29-42B8-486D-B75D-EBF558D7968E}"/>
              </c:ext>
            </c:extLst>
          </c:dPt>
          <c:xVal>
            <c:numRef>
              <c:f>[1]PlotM!$AB$16:$AO$16</c:f>
              <c:numCache>
                <c:formatCode>General</c:formatCode>
                <c:ptCount val="14"/>
                <c:pt idx="0">
                  <c:v>8.323287433039992</c:v>
                </c:pt>
                <c:pt idx="1">
                  <c:v>8.8024488924696893</c:v>
                </c:pt>
                <c:pt idx="2">
                  <c:v>9.278256505765599</c:v>
                </c:pt>
                <c:pt idx="3">
                  <c:v>9.7507102729277211</c:v>
                </c:pt>
                <c:pt idx="4">
                  <c:v>10.219810193956057</c:v>
                </c:pt>
                <c:pt idx="5">
                  <c:v>10.685556268850606</c:v>
                </c:pt>
                <c:pt idx="6">
                  <c:v>11.147948497611369</c:v>
                </c:pt>
                <c:pt idx="7">
                  <c:v>11.606986880238344</c:v>
                </c:pt>
                <c:pt idx="8">
                  <c:v>12.062671416731531</c:v>
                </c:pt>
                <c:pt idx="9">
                  <c:v>12.515002107090933</c:v>
                </c:pt>
                <c:pt idx="10">
                  <c:v>12.963978951316545</c:v>
                </c:pt>
                <c:pt idx="11">
                  <c:v>13.000000000000004</c:v>
                </c:pt>
                <c:pt idx="12">
                  <c:v>8.0437499999999993</c:v>
                </c:pt>
                <c:pt idx="13">
                  <c:v>8.323287433039992</c:v>
                </c:pt>
              </c:numCache>
            </c:numRef>
          </c:xVal>
          <c:yVal>
            <c:numRef>
              <c:f>[1]PlotM!$AR$16:$BE$16</c:f>
              <c:numCache>
                <c:formatCode>General</c:formatCode>
                <c:ptCount val="14"/>
                <c:pt idx="0">
                  <c:v>3.0152366295199009</c:v>
                </c:pt>
                <c:pt idx="1">
                  <c:v>2.7630856021059587</c:v>
                </c:pt>
                <c:pt idx="2">
                  <c:v>2.4673345749527789</c:v>
                </c:pt>
                <c:pt idx="3">
                  <c:v>2.1279835480603713</c:v>
                </c:pt>
                <c:pt idx="4">
                  <c:v>1.7450325214287323</c:v>
                </c:pt>
                <c:pt idx="5">
                  <c:v>1.3184814950578625</c:v>
                </c:pt>
                <c:pt idx="6">
                  <c:v>0.84833046894776165</c:v>
                </c:pt>
                <c:pt idx="7">
                  <c:v>0.33457944309842824</c:v>
                </c:pt>
                <c:pt idx="8">
                  <c:v>-0.22277158249013607</c:v>
                </c:pt>
                <c:pt idx="9">
                  <c:v>-0.82372260781792761</c:v>
                </c:pt>
                <c:pt idx="10">
                  <c:v>-1.4682736328849553</c:v>
                </c:pt>
                <c:pt idx="11">
                  <c:v>-0.99999999999999967</c:v>
                </c:pt>
                <c:pt idx="12">
                  <c:v>-0.61875000000000002</c:v>
                </c:pt>
                <c:pt idx="13">
                  <c:v>3.0152366295199009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42B8-486D-B75D-EBF558D7968E}"/>
            </c:ext>
          </c:extLst>
        </c:ser>
        <c:ser>
          <c:idx val="14"/>
          <c:order val="15"/>
          <c:tx>
            <c:v>Moment15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2C-42B8-486D-B75D-EBF558D7968E}"/>
              </c:ext>
            </c:extLst>
          </c:dPt>
          <c:xVal>
            <c:numRef>
              <c:f>[1]PlotM!$AB$17:$AO$17</c:f>
              <c:numCache>
                <c:formatCode>General</c:formatCode>
                <c:ptCount val="14"/>
                <c:pt idx="0">
                  <c:v>-2.0901873195082739</c:v>
                </c:pt>
                <c:pt idx="1">
                  <c:v>-1.9872098386653676</c:v>
                </c:pt>
                <c:pt idx="2">
                  <c:v>-1.884232357822446</c:v>
                </c:pt>
                <c:pt idx="3">
                  <c:v>-1.7812548769795407</c:v>
                </c:pt>
                <c:pt idx="4">
                  <c:v>-1.6782773961366291</c:v>
                </c:pt>
                <c:pt idx="5">
                  <c:v>-1.5752999152937188</c:v>
                </c:pt>
                <c:pt idx="6">
                  <c:v>-1.4723224344508077</c:v>
                </c:pt>
                <c:pt idx="7">
                  <c:v>-1.3693449536078977</c:v>
                </c:pt>
                <c:pt idx="8">
                  <c:v>-1.266367472764989</c:v>
                </c:pt>
                <c:pt idx="9">
                  <c:v>-1.1633899919220763</c:v>
                </c:pt>
                <c:pt idx="10">
                  <c:v>-1.06041251107917</c:v>
                </c:pt>
                <c:pt idx="11">
                  <c:v>-1.1836789999999993</c:v>
                </c:pt>
                <c:pt idx="12">
                  <c:v>-2.506059</c:v>
                </c:pt>
                <c:pt idx="13">
                  <c:v>-2.0901873195082739</c:v>
                </c:pt>
              </c:numCache>
            </c:numRef>
          </c:xVal>
          <c:yVal>
            <c:numRef>
              <c:f>[1]PlotM!$AR$17:$BE$17</c:f>
              <c:numCache>
                <c:formatCode>General</c:formatCode>
                <c:ptCount val="14"/>
                <c:pt idx="0">
                  <c:v>7.9157839415721432</c:v>
                </c:pt>
                <c:pt idx="1">
                  <c:v>7.7663292096521328</c:v>
                </c:pt>
                <c:pt idx="2">
                  <c:v>7.6168744777321837</c:v>
                </c:pt>
                <c:pt idx="3">
                  <c:v>7.4674197458121707</c:v>
                </c:pt>
                <c:pt idx="4">
                  <c:v>7.3179650138921817</c:v>
                </c:pt>
                <c:pt idx="5">
                  <c:v>7.1685102819721882</c:v>
                </c:pt>
                <c:pt idx="6">
                  <c:v>7.0190555500521974</c:v>
                </c:pt>
                <c:pt idx="7">
                  <c:v>6.8696008181322021</c:v>
                </c:pt>
                <c:pt idx="8">
                  <c:v>6.7201460862122033</c:v>
                </c:pt>
                <c:pt idx="9">
                  <c:v>6.5706913542922187</c:v>
                </c:pt>
                <c:pt idx="10">
                  <c:v>6.4212366223722084</c:v>
                </c:pt>
                <c:pt idx="11">
                  <c:v>5.9319800000000003</c:v>
                </c:pt>
                <c:pt idx="12">
                  <c:v>6.2651490000000001</c:v>
                </c:pt>
                <c:pt idx="13">
                  <c:v>7.9157839415721432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42B8-486D-B75D-EBF558D7968E}"/>
            </c:ext>
          </c:extLst>
        </c:ser>
        <c:ser>
          <c:idx val="15"/>
          <c:order val="16"/>
          <c:tx>
            <c:v>Moment16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2F-42B8-486D-B75D-EBF558D7968E}"/>
              </c:ext>
            </c:extLst>
          </c:dPt>
          <c:xVal>
            <c:numRef>
              <c:f>[1]PlotM!$AB$18:$AO$18</c:f>
              <c:numCache>
                <c:formatCode>General</c:formatCode>
                <c:ptCount val="14"/>
                <c:pt idx="0">
                  <c:v>0.55706227623254256</c:v>
                </c:pt>
                <c:pt idx="1">
                  <c:v>0.54549736811539007</c:v>
                </c:pt>
                <c:pt idx="2">
                  <c:v>0.53393245999825356</c:v>
                </c:pt>
                <c:pt idx="3">
                  <c:v>0.52236755188110129</c:v>
                </c:pt>
                <c:pt idx="4">
                  <c:v>0.51080264376395434</c:v>
                </c:pt>
                <c:pt idx="5">
                  <c:v>0.4992377356468054</c:v>
                </c:pt>
                <c:pt idx="6">
                  <c:v>0.48767282752965646</c:v>
                </c:pt>
                <c:pt idx="7">
                  <c:v>0.47610791941250796</c:v>
                </c:pt>
                <c:pt idx="8">
                  <c:v>0.46454301129535214</c:v>
                </c:pt>
                <c:pt idx="9">
                  <c:v>0.4529781031782063</c:v>
                </c:pt>
                <c:pt idx="10">
                  <c:v>0.44141319506105559</c:v>
                </c:pt>
                <c:pt idx="11">
                  <c:v>-1.0121190000000004</c:v>
                </c:pt>
                <c:pt idx="12">
                  <c:v>-1.1836789999999999</c:v>
                </c:pt>
                <c:pt idx="13">
                  <c:v>0.55706227623254256</c:v>
                </c:pt>
              </c:numCache>
            </c:numRef>
          </c:xVal>
          <c:yVal>
            <c:numRef>
              <c:f>[1]PlotM!$AR$18:$BE$18</c:f>
              <c:numCache>
                <c:formatCode>General</c:formatCode>
                <c:ptCount val="14"/>
                <c:pt idx="0">
                  <c:v>6.0197722996794401</c:v>
                </c:pt>
                <c:pt idx="1">
                  <c:v>5.6781554934557326</c:v>
                </c:pt>
                <c:pt idx="2">
                  <c:v>5.336538687232026</c:v>
                </c:pt>
                <c:pt idx="3">
                  <c:v>4.9949218810083185</c:v>
                </c:pt>
                <c:pt idx="4">
                  <c:v>4.6533050747846119</c:v>
                </c:pt>
                <c:pt idx="5">
                  <c:v>4.3116882685609044</c:v>
                </c:pt>
                <c:pt idx="6">
                  <c:v>3.9700714623371973</c:v>
                </c:pt>
                <c:pt idx="7">
                  <c:v>3.6284546561134903</c:v>
                </c:pt>
                <c:pt idx="8">
                  <c:v>3.2868378498897828</c:v>
                </c:pt>
                <c:pt idx="9">
                  <c:v>2.9452210436660757</c:v>
                </c:pt>
                <c:pt idx="10">
                  <c:v>2.6036042374423687</c:v>
                </c:pt>
                <c:pt idx="11">
                  <c:v>2.5302969999999982</c:v>
                </c:pt>
                <c:pt idx="12">
                  <c:v>5.9319800000000003</c:v>
                </c:pt>
                <c:pt idx="13">
                  <c:v>6.0197722996794401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42B8-486D-B75D-EBF558D7968E}"/>
            </c:ext>
          </c:extLst>
        </c:ser>
        <c:ser>
          <c:idx val="16"/>
          <c:order val="17"/>
          <c:tx>
            <c:v>Moment17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32-42B8-486D-B75D-EBF558D7968E}"/>
              </c:ext>
            </c:extLst>
          </c:dPt>
          <c:xVal>
            <c:numRef>
              <c:f>[1]PlotM!$AB$19:$AO$19</c:f>
              <c:numCache>
                <c:formatCode>General</c:formatCode>
                <c:ptCount val="14"/>
                <c:pt idx="0">
                  <c:v>2.7966009560076639</c:v>
                </c:pt>
                <c:pt idx="1">
                  <c:v>3.216732644317581</c:v>
                </c:pt>
                <c:pt idx="2">
                  <c:v>3.6368643326274981</c:v>
                </c:pt>
                <c:pt idx="3">
                  <c:v>4.0569960209374143</c:v>
                </c:pt>
                <c:pt idx="4">
                  <c:v>4.4771277092473314</c:v>
                </c:pt>
                <c:pt idx="5">
                  <c:v>4.8972593975572476</c:v>
                </c:pt>
                <c:pt idx="6">
                  <c:v>5.3173910858671647</c:v>
                </c:pt>
                <c:pt idx="7">
                  <c:v>5.7375227741770818</c:v>
                </c:pt>
                <c:pt idx="8">
                  <c:v>6.157654462486998</c:v>
                </c:pt>
                <c:pt idx="9">
                  <c:v>6.5777861507969151</c:v>
                </c:pt>
                <c:pt idx="10">
                  <c:v>6.9979178391068322</c:v>
                </c:pt>
                <c:pt idx="11">
                  <c:v>7.3163209999999985</c:v>
                </c:pt>
                <c:pt idx="12">
                  <c:v>3.0874999999999999</c:v>
                </c:pt>
                <c:pt idx="13">
                  <c:v>2.7966009560076639</c:v>
                </c:pt>
              </c:numCache>
            </c:numRef>
          </c:xVal>
          <c:yVal>
            <c:numRef>
              <c:f>[1]PlotM!$AR$19:$BE$19</c:f>
              <c:numCache>
                <c:formatCode>General</c:formatCode>
                <c:ptCount val="14"/>
                <c:pt idx="0">
                  <c:v>1.5999857891418929</c:v>
                </c:pt>
                <c:pt idx="1">
                  <c:v>1.6843069723791348</c:v>
                </c:pt>
                <c:pt idx="2">
                  <c:v>1.7686281556163754</c:v>
                </c:pt>
                <c:pt idx="3">
                  <c:v>1.85294933885362</c:v>
                </c:pt>
                <c:pt idx="4">
                  <c:v>1.9372705220908619</c:v>
                </c:pt>
                <c:pt idx="5">
                  <c:v>2.0215917053281043</c:v>
                </c:pt>
                <c:pt idx="6">
                  <c:v>2.1059128885653462</c:v>
                </c:pt>
                <c:pt idx="7">
                  <c:v>2.1902340718025881</c:v>
                </c:pt>
                <c:pt idx="8">
                  <c:v>2.2745552550398287</c:v>
                </c:pt>
                <c:pt idx="9">
                  <c:v>2.3588764382770719</c:v>
                </c:pt>
                <c:pt idx="10">
                  <c:v>2.4431976215143125</c:v>
                </c:pt>
                <c:pt idx="11">
                  <c:v>0.43198000000000003</c:v>
                </c:pt>
                <c:pt idx="12">
                  <c:v>-0.23749999999999999</c:v>
                </c:pt>
                <c:pt idx="13">
                  <c:v>1.5999857891418929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42B8-486D-B75D-EBF558D7968E}"/>
            </c:ext>
          </c:extLst>
        </c:ser>
        <c:ser>
          <c:idx val="17"/>
          <c:order val="18"/>
          <c:tx>
            <c:v>Moment18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35-42B8-486D-B75D-EBF558D7968E}"/>
              </c:ext>
            </c:extLst>
          </c:dPt>
          <c:xVal>
            <c:numRef>
              <c:f>[1]PlotM!$AB$20:$AO$20</c:f>
              <c:numCache>
                <c:formatCode>General</c:formatCode>
                <c:ptCount val="14"/>
                <c:pt idx="0">
                  <c:v>7.843440404854003</c:v>
                </c:pt>
                <c:pt idx="1">
                  <c:v>8.0282845677064749</c:v>
                </c:pt>
                <c:pt idx="2">
                  <c:v>8.213128730559017</c:v>
                </c:pt>
                <c:pt idx="3">
                  <c:v>8.3979728934115254</c:v>
                </c:pt>
                <c:pt idx="4">
                  <c:v>8.582817056264032</c:v>
                </c:pt>
                <c:pt idx="5">
                  <c:v>8.7676612191165511</c:v>
                </c:pt>
                <c:pt idx="6">
                  <c:v>8.952505381969063</c:v>
                </c:pt>
                <c:pt idx="7">
                  <c:v>9.1373495448215873</c:v>
                </c:pt>
                <c:pt idx="8">
                  <c:v>9.322193707674062</c:v>
                </c:pt>
                <c:pt idx="9">
                  <c:v>9.5070378705266005</c:v>
                </c:pt>
                <c:pt idx="10">
                  <c:v>9.6918820333791409</c:v>
                </c:pt>
                <c:pt idx="11">
                  <c:v>8.0437499999999975</c:v>
                </c:pt>
                <c:pt idx="12">
                  <c:v>7.3163210000000003</c:v>
                </c:pt>
                <c:pt idx="13">
                  <c:v>7.843440404854003</c:v>
                </c:pt>
              </c:numCache>
            </c:numRef>
          </c:xVal>
          <c:yVal>
            <c:numRef>
              <c:f>[1]PlotM!$AR$20:$BE$20</c:f>
              <c:numCache>
                <c:formatCode>General</c:formatCode>
                <c:ptCount val="14"/>
                <c:pt idx="0">
                  <c:v>0.79690908887491707</c:v>
                </c:pt>
                <c:pt idx="1">
                  <c:v>0.76944471291297711</c:v>
                </c:pt>
                <c:pt idx="2">
                  <c:v>0.74198033695108612</c:v>
                </c:pt>
                <c:pt idx="3">
                  <c:v>0.71451596098917114</c:v>
                </c:pt>
                <c:pt idx="4">
                  <c:v>0.68705158502725561</c:v>
                </c:pt>
                <c:pt idx="5">
                  <c:v>0.6595872090653484</c:v>
                </c:pt>
                <c:pt idx="6">
                  <c:v>0.63212283310343587</c:v>
                </c:pt>
                <c:pt idx="7">
                  <c:v>0.6046584571415321</c:v>
                </c:pt>
                <c:pt idx="8">
                  <c:v>0.57719408117959459</c:v>
                </c:pt>
                <c:pt idx="9">
                  <c:v>0.54972970521770115</c:v>
                </c:pt>
                <c:pt idx="10">
                  <c:v>0.52226532925580782</c:v>
                </c:pt>
                <c:pt idx="11">
                  <c:v>-0.61875000000000002</c:v>
                </c:pt>
                <c:pt idx="12">
                  <c:v>0.43197999999999998</c:v>
                </c:pt>
                <c:pt idx="13">
                  <c:v>0.79690908887491707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42B8-486D-B75D-EBF558D7968E}"/>
            </c:ext>
          </c:extLst>
        </c:ser>
        <c:ser>
          <c:idx val="18"/>
          <c:order val="19"/>
          <c:tx>
            <c:v>Moment19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38-42B8-486D-B75D-EBF558D7968E}"/>
              </c:ext>
            </c:extLst>
          </c:dPt>
          <c:xVal>
            <c:numRef>
              <c:f>[1]PlotM!$AB$21:$AO$21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[1]PlotM!$AR$21:$BE$21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42B8-486D-B75D-EBF558D7968E}"/>
            </c:ext>
          </c:extLst>
        </c:ser>
        <c:ser>
          <c:idx val="19"/>
          <c:order val="20"/>
          <c:tx>
            <c:v>Moment20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3B-42B8-486D-B75D-EBF558D7968E}"/>
              </c:ext>
            </c:extLst>
          </c:dPt>
          <c:xVal>
            <c:numRef>
              <c:f>[1]PlotM!$AB$22:$AO$22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[1]PlotM!$AR$22:$BE$22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42B8-486D-B75D-EBF558D7968E}"/>
            </c:ext>
          </c:extLst>
        </c:ser>
        <c:ser>
          <c:idx val="21"/>
          <c:order val="21"/>
          <c:tx>
            <c:v>Moment21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3E-42B8-486D-B75D-EBF558D7968E}"/>
              </c:ext>
            </c:extLst>
          </c:dPt>
          <c:xVal>
            <c:numRef>
              <c:f>[1]PlotM!$AB$23:$AO$23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[1]PlotM!$AR$23:$BE$23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42B8-486D-B75D-EBF558D7968E}"/>
            </c:ext>
          </c:extLst>
        </c:ser>
        <c:ser>
          <c:idx val="22"/>
          <c:order val="22"/>
          <c:tx>
            <c:v>Moment22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41-42B8-486D-B75D-EBF558D7968E}"/>
              </c:ext>
            </c:extLst>
          </c:dPt>
          <c:xVal>
            <c:numRef>
              <c:f>[1]PlotM!$AB$24:$AO$24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[1]PlotM!$AR$24:$BE$24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42B8-486D-B75D-EBF558D7968E}"/>
            </c:ext>
          </c:extLst>
        </c:ser>
        <c:ser>
          <c:idx val="23"/>
          <c:order val="23"/>
          <c:tx>
            <c:v>Moment23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44-42B8-486D-B75D-EBF558D7968E}"/>
              </c:ext>
            </c:extLst>
          </c:dPt>
          <c:xVal>
            <c:numRef>
              <c:f>[1]PlotM!$AB$25:$AO$25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[1]PlotM!$AR$25:$BE$25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42B8-486D-B75D-EBF558D7968E}"/>
            </c:ext>
          </c:extLst>
        </c:ser>
        <c:ser>
          <c:idx val="24"/>
          <c:order val="24"/>
          <c:tx>
            <c:v>Moment24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47-42B8-486D-B75D-EBF558D7968E}"/>
              </c:ext>
            </c:extLst>
          </c:dPt>
          <c:xVal>
            <c:numRef>
              <c:f>[1]PlotM!$AB$26:$AO$26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[1]PlotM!$AR$26:$BE$26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42B8-486D-B75D-EBF558D7968E}"/>
            </c:ext>
          </c:extLst>
        </c:ser>
        <c:ser>
          <c:idx val="25"/>
          <c:order val="25"/>
          <c:tx>
            <c:v>Moment25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4A-42B8-486D-B75D-EBF558D7968E}"/>
              </c:ext>
            </c:extLst>
          </c:dPt>
          <c:xVal>
            <c:numRef>
              <c:f>[1]PlotM!$AB$27:$AO$27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[1]PlotM!$AR$27:$BE$27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42B8-486D-B75D-EBF558D7968E}"/>
            </c:ext>
          </c:extLst>
        </c:ser>
        <c:ser>
          <c:idx val="26"/>
          <c:order val="26"/>
          <c:tx>
            <c:v>Moment26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4D-42B8-486D-B75D-EBF558D7968E}"/>
              </c:ext>
            </c:extLst>
          </c:dPt>
          <c:xVal>
            <c:numRef>
              <c:f>[1]PlotM!$AB$28:$AO$28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[1]PlotM!$AR$28:$BE$28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42B8-486D-B75D-EBF558D7968E}"/>
            </c:ext>
          </c:extLst>
        </c:ser>
        <c:ser>
          <c:idx val="27"/>
          <c:order val="27"/>
          <c:tx>
            <c:v>Moment27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50-42B8-486D-B75D-EBF558D7968E}"/>
              </c:ext>
            </c:extLst>
          </c:dPt>
          <c:xVal>
            <c:numRef>
              <c:f>[1]PlotM!$AB$29:$AO$29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[1]PlotM!$AR$29:$BE$29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1-42B8-486D-B75D-EBF558D7968E}"/>
            </c:ext>
          </c:extLst>
        </c:ser>
        <c:ser>
          <c:idx val="28"/>
          <c:order val="28"/>
          <c:tx>
            <c:v>Moment28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53-42B8-486D-B75D-EBF558D7968E}"/>
              </c:ext>
            </c:extLst>
          </c:dPt>
          <c:xVal>
            <c:numRef>
              <c:f>[1]PlotM!$AB$30:$AO$30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[1]PlotM!$AR$30:$BE$30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4-42B8-486D-B75D-EBF558D7968E}"/>
            </c:ext>
          </c:extLst>
        </c:ser>
        <c:ser>
          <c:idx val="29"/>
          <c:order val="29"/>
          <c:tx>
            <c:v>Moment29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56-42B8-486D-B75D-EBF558D7968E}"/>
              </c:ext>
            </c:extLst>
          </c:dPt>
          <c:xVal>
            <c:numRef>
              <c:f>[1]PlotM!$AB$31:$AO$31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[1]PlotM!$AR$31:$BE$31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7-42B8-486D-B75D-EBF558D7968E}"/>
            </c:ext>
          </c:extLst>
        </c:ser>
        <c:ser>
          <c:idx val="30"/>
          <c:order val="30"/>
          <c:tx>
            <c:v>Moment30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59-42B8-486D-B75D-EBF558D7968E}"/>
              </c:ext>
            </c:extLst>
          </c:dPt>
          <c:xVal>
            <c:numRef>
              <c:f>[1]PlotM!$AB$32:$AO$32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[1]PlotM!$AR$32:$BE$32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A-42B8-486D-B75D-EBF558D7968E}"/>
            </c:ext>
          </c:extLst>
        </c:ser>
        <c:ser>
          <c:idx val="31"/>
          <c:order val="31"/>
          <c:tx>
            <c:v>Moment31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5C-42B8-486D-B75D-EBF558D7968E}"/>
              </c:ext>
            </c:extLst>
          </c:dPt>
          <c:xVal>
            <c:numRef>
              <c:f>[1]PlotM!$AB$33:$AO$33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[1]PlotM!$AR$33:$BE$33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D-42B8-486D-B75D-EBF558D7968E}"/>
            </c:ext>
          </c:extLst>
        </c:ser>
        <c:ser>
          <c:idx val="32"/>
          <c:order val="32"/>
          <c:tx>
            <c:v>Moment32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5F-42B8-486D-B75D-EBF558D7968E}"/>
              </c:ext>
            </c:extLst>
          </c:dPt>
          <c:xVal>
            <c:numRef>
              <c:f>[1]PlotM!$AB$34:$AO$34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[1]PlotM!$AR$34:$BE$34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0-42B8-486D-B75D-EBF558D7968E}"/>
            </c:ext>
          </c:extLst>
        </c:ser>
        <c:ser>
          <c:idx val="33"/>
          <c:order val="33"/>
          <c:tx>
            <c:v>Moment33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62-42B8-486D-B75D-EBF558D7968E}"/>
              </c:ext>
            </c:extLst>
          </c:dPt>
          <c:xVal>
            <c:numRef>
              <c:f>[1]PlotM!$AB$35:$AO$35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[1]PlotM!$AR$35:$BE$35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3-42B8-486D-B75D-EBF558D7968E}"/>
            </c:ext>
          </c:extLst>
        </c:ser>
        <c:ser>
          <c:idx val="34"/>
          <c:order val="34"/>
          <c:tx>
            <c:v>Moment34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65-42B8-486D-B75D-EBF558D7968E}"/>
              </c:ext>
            </c:extLst>
          </c:dPt>
          <c:xVal>
            <c:numRef>
              <c:f>[1]PlotM!$AB$36:$AO$36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[1]PlotM!$AR$36:$BE$36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6-42B8-486D-B75D-EBF558D7968E}"/>
            </c:ext>
          </c:extLst>
        </c:ser>
        <c:ser>
          <c:idx val="35"/>
          <c:order val="35"/>
          <c:tx>
            <c:v>Moment35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68-42B8-486D-B75D-EBF558D7968E}"/>
              </c:ext>
            </c:extLst>
          </c:dPt>
          <c:xVal>
            <c:numRef>
              <c:f>[1]PlotM!$AB$37:$AO$37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[1]PlotM!$AR$37:$BE$37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9-42B8-486D-B75D-EBF558D7968E}"/>
            </c:ext>
          </c:extLst>
        </c:ser>
        <c:ser>
          <c:idx val="36"/>
          <c:order val="36"/>
          <c:tx>
            <c:v>Moment36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6B-42B8-486D-B75D-EBF558D7968E}"/>
              </c:ext>
            </c:extLst>
          </c:dPt>
          <c:xVal>
            <c:numRef>
              <c:f>[1]PlotM!$AB$38:$AO$38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[1]PlotM!$AR$38:$BE$38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C-42B8-486D-B75D-EBF558D7968E}"/>
            </c:ext>
          </c:extLst>
        </c:ser>
        <c:ser>
          <c:idx val="37"/>
          <c:order val="37"/>
          <c:tx>
            <c:v>Moment37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6E-42B8-486D-B75D-EBF558D7968E}"/>
              </c:ext>
            </c:extLst>
          </c:dPt>
          <c:xVal>
            <c:numRef>
              <c:f>[1]PlotM!$AB$39:$AO$39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[1]PlotM!$AR$39:$BE$39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F-42B8-486D-B75D-EBF558D7968E}"/>
            </c:ext>
          </c:extLst>
        </c:ser>
        <c:ser>
          <c:idx val="38"/>
          <c:order val="38"/>
          <c:tx>
            <c:v>Moment38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71-42B8-486D-B75D-EBF558D7968E}"/>
              </c:ext>
            </c:extLst>
          </c:dPt>
          <c:xVal>
            <c:numRef>
              <c:f>[1]PlotM!$AB$40:$AO$40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[1]PlotM!$AR$40:$BE$40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2-42B8-486D-B75D-EBF558D7968E}"/>
            </c:ext>
          </c:extLst>
        </c:ser>
        <c:ser>
          <c:idx val="39"/>
          <c:order val="39"/>
          <c:tx>
            <c:v>Moment39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74-42B8-486D-B75D-EBF558D7968E}"/>
              </c:ext>
            </c:extLst>
          </c:dPt>
          <c:xVal>
            <c:numRef>
              <c:f>[1]PlotM!$AB$41:$AO$41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[1]PlotM!$AR$41:$BE$41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5-42B8-486D-B75D-EBF558D7968E}"/>
            </c:ext>
          </c:extLst>
        </c:ser>
        <c:ser>
          <c:idx val="40"/>
          <c:order val="40"/>
          <c:tx>
            <c:v>Moment40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77-42B8-486D-B75D-EBF558D7968E}"/>
              </c:ext>
            </c:extLst>
          </c:dPt>
          <c:xVal>
            <c:numRef>
              <c:f>[1]PlotM!$AB$42:$AO$42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[1]PlotM!$AR$42:$BE$42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8-42B8-486D-B75D-EBF558D79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123984"/>
        <c:axId val="519125160"/>
        <c:extLst/>
      </c:scatterChart>
      <c:valAx>
        <c:axId val="519123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9125160"/>
        <c:crosses val="max"/>
        <c:crossBetween val="midCat"/>
        <c:majorUnit val="1.0000000000000005E-2"/>
      </c:valAx>
      <c:valAx>
        <c:axId val="519125160"/>
        <c:scaling>
          <c:orientation val="maxMin"/>
        </c:scaling>
        <c:delete val="1"/>
        <c:axPos val="r"/>
        <c:numFmt formatCode="General" sourceLinked="1"/>
        <c:majorTickMark val="out"/>
        <c:minorTickMark val="none"/>
        <c:tickLblPos val="none"/>
        <c:crossAx val="519123984"/>
        <c:crosses val="max"/>
        <c:crossBetween val="midCat"/>
        <c:majorUnit val="1.0000000000000005E-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95" footer="0.4921259845000019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2.5113884069576053E-2"/>
          <c:y val="2.1991268002795182E-2"/>
          <c:w val="0.95202872846339748"/>
          <c:h val="0.96399149760477876"/>
        </c:manualLayout>
      </c:layout>
      <c:scatterChart>
        <c:scatterStyle val="lineMarker"/>
        <c:varyColors val="0"/>
        <c:ser>
          <c:idx val="20"/>
          <c:order val="0"/>
          <c:tx>
            <c:v>BoundingBox21</c:v>
          </c:tx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xVal>
            <c:numRef>
              <c:f>[1]PlotS!$BH$6:$BH$9</c:f>
              <c:numCache>
                <c:formatCode>General</c:formatCode>
                <c:ptCount val="4"/>
                <c:pt idx="0">
                  <c:v>-5.6242283656582934</c:v>
                </c:pt>
                <c:pt idx="1">
                  <c:v>14.624228365658297</c:v>
                </c:pt>
                <c:pt idx="2">
                  <c:v>14.624228365658297</c:v>
                </c:pt>
                <c:pt idx="3">
                  <c:v>-5.6242283656582934</c:v>
                </c:pt>
              </c:numCache>
            </c:numRef>
          </c:xVal>
          <c:yVal>
            <c:numRef>
              <c:f>[1]PlotS!$BI$6:$BI$9</c:f>
              <c:numCache>
                <c:formatCode>General</c:formatCode>
                <c:ptCount val="4"/>
                <c:pt idx="0">
                  <c:v>14.624228365658295</c:v>
                </c:pt>
                <c:pt idx="1">
                  <c:v>14.624228365658295</c:v>
                </c:pt>
                <c:pt idx="2">
                  <c:v>-5.6242283656582952</c:v>
                </c:pt>
                <c:pt idx="3">
                  <c:v>-5.6242283656582952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EE9-4C0F-B3C7-36A415BAE36C}"/>
            </c:ext>
          </c:extLst>
        </c:ser>
        <c:ser>
          <c:idx val="41"/>
          <c:order val="1"/>
          <c:tx>
            <c:v>SensA1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2-4EE9-4C0F-B3C7-36A415BAE36C}"/>
              </c:ext>
            </c:extLst>
          </c:dPt>
          <c:xVal>
            <c:numRef>
              <c:f>[1]PlotS!$AB$3:$AO$3</c:f>
              <c:numCache>
                <c:formatCode>General</c:formatCode>
                <c:ptCount val="14"/>
                <c:pt idx="0">
                  <c:v>-4</c:v>
                </c:pt>
                <c:pt idx="1">
                  <c:v>-3.8506059000000001</c:v>
                </c:pt>
                <c:pt idx="2">
                  <c:v>-3.7012118000000003</c:v>
                </c:pt>
                <c:pt idx="3">
                  <c:v>-3.5518177000000004</c:v>
                </c:pt>
                <c:pt idx="4">
                  <c:v>-3.4024236000000005</c:v>
                </c:pt>
                <c:pt idx="5">
                  <c:v>-3.2530295000000007</c:v>
                </c:pt>
                <c:pt idx="6">
                  <c:v>-3.1036354000000008</c:v>
                </c:pt>
                <c:pt idx="7">
                  <c:v>-2.954241300000001</c:v>
                </c:pt>
                <c:pt idx="8">
                  <c:v>-2.8048472000000011</c:v>
                </c:pt>
                <c:pt idx="9">
                  <c:v>-2.6554531000000012</c:v>
                </c:pt>
                <c:pt idx="10">
                  <c:v>-2.5060590000000014</c:v>
                </c:pt>
                <c:pt idx="11">
                  <c:v>-2.5060590000000014</c:v>
                </c:pt>
                <c:pt idx="12">
                  <c:v>-4</c:v>
                </c:pt>
                <c:pt idx="13">
                  <c:v>-4</c:v>
                </c:pt>
              </c:numCache>
            </c:numRef>
          </c:xVal>
          <c:yVal>
            <c:numRef>
              <c:f>[1]PlotS!$AR$3:$BE$3</c:f>
              <c:numCache>
                <c:formatCode>General</c:formatCode>
                <c:ptCount val="14"/>
                <c:pt idx="0">
                  <c:v>10</c:v>
                </c:pt>
                <c:pt idx="1">
                  <c:v>9.6265149000000001</c:v>
                </c:pt>
                <c:pt idx="2">
                  <c:v>9.2530298000000002</c:v>
                </c:pt>
                <c:pt idx="3">
                  <c:v>8.8795447000000003</c:v>
                </c:pt>
                <c:pt idx="4">
                  <c:v>8.5060596000000004</c:v>
                </c:pt>
                <c:pt idx="5">
                  <c:v>8.1325745000000005</c:v>
                </c:pt>
                <c:pt idx="6">
                  <c:v>7.7590894000000006</c:v>
                </c:pt>
                <c:pt idx="7">
                  <c:v>7.3856043000000007</c:v>
                </c:pt>
                <c:pt idx="8">
                  <c:v>7.0121192000000008</c:v>
                </c:pt>
                <c:pt idx="9">
                  <c:v>6.6386341000000009</c:v>
                </c:pt>
                <c:pt idx="10">
                  <c:v>6.265149000000001</c:v>
                </c:pt>
                <c:pt idx="11">
                  <c:v>6.265149000000001</c:v>
                </c:pt>
                <c:pt idx="12">
                  <c:v>10</c:v>
                </c:pt>
                <c:pt idx="1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EE9-4C0F-B3C7-36A415BAE36C}"/>
            </c:ext>
          </c:extLst>
        </c:ser>
        <c:ser>
          <c:idx val="42"/>
          <c:order val="2"/>
          <c:tx>
            <c:v>SensA2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5-4EE9-4C0F-B3C7-36A415BAE36C}"/>
              </c:ext>
            </c:extLst>
          </c:dPt>
          <c:xVal>
            <c:numRef>
              <c:f>[1]PlotS!$AB$4:$AO$4</c:f>
              <c:numCache>
                <c:formatCode>General</c:formatCode>
                <c:ptCount val="14"/>
                <c:pt idx="0">
                  <c:v>0</c:v>
                </c:pt>
                <c:pt idx="1">
                  <c:v>0.30875000000000002</c:v>
                </c:pt>
                <c:pt idx="2">
                  <c:v>0.61750000000000005</c:v>
                </c:pt>
                <c:pt idx="3">
                  <c:v>0.92625000000000002</c:v>
                </c:pt>
                <c:pt idx="4">
                  <c:v>1.2350000000000001</c:v>
                </c:pt>
                <c:pt idx="5">
                  <c:v>1.5437500000000002</c:v>
                </c:pt>
                <c:pt idx="6">
                  <c:v>1.8525000000000003</c:v>
                </c:pt>
                <c:pt idx="7">
                  <c:v>2.1612500000000003</c:v>
                </c:pt>
                <c:pt idx="8">
                  <c:v>2.4700000000000002</c:v>
                </c:pt>
                <c:pt idx="9">
                  <c:v>2.7787500000000001</c:v>
                </c:pt>
                <c:pt idx="10">
                  <c:v>3.0874999999999999</c:v>
                </c:pt>
                <c:pt idx="11">
                  <c:v>3.0874999999999999</c:v>
                </c:pt>
                <c:pt idx="12">
                  <c:v>0</c:v>
                </c:pt>
                <c:pt idx="13">
                  <c:v>0</c:v>
                </c:pt>
              </c:numCache>
            </c:numRef>
          </c:xVal>
          <c:yVal>
            <c:numRef>
              <c:f>[1]PlotS!$AR$4:$BE$4</c:f>
              <c:numCache>
                <c:formatCode>General</c:formatCode>
                <c:ptCount val="14"/>
                <c:pt idx="0">
                  <c:v>0</c:v>
                </c:pt>
                <c:pt idx="1">
                  <c:v>-2.375E-2</c:v>
                </c:pt>
                <c:pt idx="2">
                  <c:v>-4.7500000000000001E-2</c:v>
                </c:pt>
                <c:pt idx="3">
                  <c:v>-7.1250000000000008E-2</c:v>
                </c:pt>
                <c:pt idx="4">
                  <c:v>-9.5000000000000001E-2</c:v>
                </c:pt>
                <c:pt idx="5">
                  <c:v>-0.11874999999999999</c:v>
                </c:pt>
                <c:pt idx="6">
                  <c:v>-0.14249999999999999</c:v>
                </c:pt>
                <c:pt idx="7">
                  <c:v>-0.16624999999999998</c:v>
                </c:pt>
                <c:pt idx="8">
                  <c:v>-0.18999999999999997</c:v>
                </c:pt>
                <c:pt idx="9">
                  <c:v>-0.21374999999999997</c:v>
                </c:pt>
                <c:pt idx="10">
                  <c:v>-0.23749999999999996</c:v>
                </c:pt>
                <c:pt idx="11">
                  <c:v>-0.23749999999999996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EE9-4C0F-B3C7-36A415BAE36C}"/>
            </c:ext>
          </c:extLst>
        </c:ser>
        <c:ser>
          <c:idx val="43"/>
          <c:order val="3"/>
          <c:tx>
            <c:v>SensA3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8-4EE9-4C0F-B3C7-36A415BAE36C}"/>
              </c:ext>
            </c:extLst>
          </c:dPt>
          <c:xVal>
            <c:numRef>
              <c:f>[1]PlotS!$AB$5:$AO$5</c:f>
              <c:numCache>
                <c:formatCode>General</c:formatCode>
                <c:ptCount val="14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</c:numCache>
            </c:numRef>
          </c:xVal>
          <c:yVal>
            <c:numRef>
              <c:f>[1]PlotS!$AR$5:$BE$5</c:f>
              <c:numCache>
                <c:formatCode>General</c:formatCode>
                <c:ptCount val="14"/>
                <c:pt idx="0">
                  <c:v>-1</c:v>
                </c:pt>
                <c:pt idx="1">
                  <c:v>0.10000000000000009</c:v>
                </c:pt>
                <c:pt idx="2">
                  <c:v>1.2000000000000002</c:v>
                </c:pt>
                <c:pt idx="3">
                  <c:v>2.3000000000000003</c:v>
                </c:pt>
                <c:pt idx="4">
                  <c:v>3.4000000000000004</c:v>
                </c:pt>
                <c:pt idx="5">
                  <c:v>4.5</c:v>
                </c:pt>
                <c:pt idx="6">
                  <c:v>5.6</c:v>
                </c:pt>
                <c:pt idx="7">
                  <c:v>6.6999999999999993</c:v>
                </c:pt>
                <c:pt idx="8">
                  <c:v>7.7999999999999989</c:v>
                </c:pt>
                <c:pt idx="9">
                  <c:v>8.8999999999999986</c:v>
                </c:pt>
                <c:pt idx="10">
                  <c:v>9.9999999999999982</c:v>
                </c:pt>
                <c:pt idx="11">
                  <c:v>9.9999999999999982</c:v>
                </c:pt>
                <c:pt idx="12">
                  <c:v>-1</c:v>
                </c:pt>
                <c:pt idx="13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EE9-4C0F-B3C7-36A415BAE36C}"/>
            </c:ext>
          </c:extLst>
        </c:ser>
        <c:ser>
          <c:idx val="44"/>
          <c:order val="4"/>
          <c:tx>
            <c:v>SensA4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B-4EE9-4C0F-B3C7-36A415BAE36C}"/>
              </c:ext>
            </c:extLst>
          </c:dPt>
          <c:xVal>
            <c:numRef>
              <c:f>[1]PlotS!$AB$6:$AO$6</c:f>
              <c:numCache>
                <c:formatCode>General</c:formatCode>
                <c:ptCount val="14"/>
                <c:pt idx="0">
                  <c:v>-4</c:v>
                </c:pt>
                <c:pt idx="1">
                  <c:v>-3.7183679000000001</c:v>
                </c:pt>
                <c:pt idx="2">
                  <c:v>-3.4367358000000001</c:v>
                </c:pt>
                <c:pt idx="3">
                  <c:v>-3.1551037000000002</c:v>
                </c:pt>
                <c:pt idx="4">
                  <c:v>-2.8734716000000002</c:v>
                </c:pt>
                <c:pt idx="5">
                  <c:v>-2.5918395000000003</c:v>
                </c:pt>
                <c:pt idx="6">
                  <c:v>-2.3102074000000004</c:v>
                </c:pt>
                <c:pt idx="7">
                  <c:v>-2.0285753000000004</c:v>
                </c:pt>
                <c:pt idx="8">
                  <c:v>-1.7469432000000005</c:v>
                </c:pt>
                <c:pt idx="9">
                  <c:v>-1.4653111000000005</c:v>
                </c:pt>
                <c:pt idx="10">
                  <c:v>-1.1836790000000006</c:v>
                </c:pt>
                <c:pt idx="11">
                  <c:v>-1.1836790000000006</c:v>
                </c:pt>
                <c:pt idx="12">
                  <c:v>-4</c:v>
                </c:pt>
                <c:pt idx="13">
                  <c:v>-4</c:v>
                </c:pt>
              </c:numCache>
            </c:numRef>
          </c:xVal>
          <c:yVal>
            <c:numRef>
              <c:f>[1]PlotS!$AR$6:$BE$6</c:f>
              <c:numCache>
                <c:formatCode>General</c:formatCode>
                <c:ptCount val="14"/>
                <c:pt idx="0">
                  <c:v>10</c:v>
                </c:pt>
                <c:pt idx="1">
                  <c:v>9.5931979999999992</c:v>
                </c:pt>
                <c:pt idx="2">
                  <c:v>9.1863959999999985</c:v>
                </c:pt>
                <c:pt idx="3">
                  <c:v>8.7795939999999977</c:v>
                </c:pt>
                <c:pt idx="4">
                  <c:v>8.3727919999999969</c:v>
                </c:pt>
                <c:pt idx="5">
                  <c:v>7.965989999999997</c:v>
                </c:pt>
                <c:pt idx="6">
                  <c:v>7.5591879999999971</c:v>
                </c:pt>
                <c:pt idx="7">
                  <c:v>7.1523859999999972</c:v>
                </c:pt>
                <c:pt idx="8">
                  <c:v>6.7455839999999974</c:v>
                </c:pt>
                <c:pt idx="9">
                  <c:v>6.3387819999999975</c:v>
                </c:pt>
                <c:pt idx="10">
                  <c:v>5.9319799999999976</c:v>
                </c:pt>
                <c:pt idx="11">
                  <c:v>5.9319799999999976</c:v>
                </c:pt>
                <c:pt idx="12">
                  <c:v>10</c:v>
                </c:pt>
                <c:pt idx="1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4EE9-4C0F-B3C7-36A415BAE36C}"/>
            </c:ext>
          </c:extLst>
        </c:ser>
        <c:ser>
          <c:idx val="45"/>
          <c:order val="5"/>
          <c:tx>
            <c:v>SensA5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E-4EE9-4C0F-B3C7-36A415BAE36C}"/>
              </c:ext>
            </c:extLst>
          </c:dPt>
          <c:xVal>
            <c:numRef>
              <c:f>[1]PlotS!$AB$7:$AO$7</c:f>
              <c:numCache>
                <c:formatCode>General</c:formatCode>
                <c:ptCount val="14"/>
                <c:pt idx="0">
                  <c:v>1.6326430000000001</c:v>
                </c:pt>
                <c:pt idx="1">
                  <c:v>1.7781287000000001</c:v>
                </c:pt>
                <c:pt idx="2">
                  <c:v>1.9236144000000002</c:v>
                </c:pt>
                <c:pt idx="3">
                  <c:v>2.0691001</c:v>
                </c:pt>
                <c:pt idx="4">
                  <c:v>2.2145858</c:v>
                </c:pt>
                <c:pt idx="5">
                  <c:v>2.3600715000000001</c:v>
                </c:pt>
                <c:pt idx="6">
                  <c:v>2.5055572000000002</c:v>
                </c:pt>
                <c:pt idx="7">
                  <c:v>2.6510429000000002</c:v>
                </c:pt>
                <c:pt idx="8">
                  <c:v>2.7965286000000003</c:v>
                </c:pt>
                <c:pt idx="9">
                  <c:v>2.9420143000000003</c:v>
                </c:pt>
                <c:pt idx="10">
                  <c:v>3.0875000000000004</c:v>
                </c:pt>
                <c:pt idx="11">
                  <c:v>3.0875000000000004</c:v>
                </c:pt>
                <c:pt idx="12">
                  <c:v>1.6326430000000001</c:v>
                </c:pt>
                <c:pt idx="13">
                  <c:v>1.6326430000000001</c:v>
                </c:pt>
              </c:numCache>
            </c:numRef>
          </c:xVal>
          <c:yVal>
            <c:numRef>
              <c:f>[1]PlotS!$AR$7:$BE$7</c:f>
              <c:numCache>
                <c:formatCode>General</c:formatCode>
                <c:ptCount val="14"/>
                <c:pt idx="0">
                  <c:v>1.8639600000000001</c:v>
                </c:pt>
                <c:pt idx="1">
                  <c:v>1.6538140000000001</c:v>
                </c:pt>
                <c:pt idx="2">
                  <c:v>1.4436680000000002</c:v>
                </c:pt>
                <c:pt idx="3">
                  <c:v>1.2335220000000002</c:v>
                </c:pt>
                <c:pt idx="4">
                  <c:v>1.0233760000000003</c:v>
                </c:pt>
                <c:pt idx="5">
                  <c:v>0.81323000000000023</c:v>
                </c:pt>
                <c:pt idx="6">
                  <c:v>0.60308400000000018</c:v>
                </c:pt>
                <c:pt idx="7">
                  <c:v>0.39293800000000012</c:v>
                </c:pt>
                <c:pt idx="8">
                  <c:v>0.18279200000000009</c:v>
                </c:pt>
                <c:pt idx="9">
                  <c:v>-2.7353999999999934E-2</c:v>
                </c:pt>
                <c:pt idx="10">
                  <c:v>-0.23749999999999996</c:v>
                </c:pt>
                <c:pt idx="11">
                  <c:v>-0.23749999999999996</c:v>
                </c:pt>
                <c:pt idx="12">
                  <c:v>1.8639600000000001</c:v>
                </c:pt>
                <c:pt idx="13">
                  <c:v>1.8639600000000001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4EE9-4C0F-B3C7-36A415BAE36C}"/>
            </c:ext>
          </c:extLst>
        </c:ser>
        <c:ser>
          <c:idx val="46"/>
          <c:order val="6"/>
          <c:tx>
            <c:v>SensA6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11-4EE9-4C0F-B3C7-36A415BAE36C}"/>
              </c:ext>
            </c:extLst>
          </c:dPt>
          <c:xVal>
            <c:numRef>
              <c:f>[1]PlotS!$AB$8:$AO$8</c:f>
              <c:numCache>
                <c:formatCode>General</c:formatCode>
                <c:ptCount val="14"/>
                <c:pt idx="0">
                  <c:v>1.6326430000000001</c:v>
                </c:pt>
                <c:pt idx="1">
                  <c:v>2.2010108000000002</c:v>
                </c:pt>
                <c:pt idx="2">
                  <c:v>2.7693786000000005</c:v>
                </c:pt>
                <c:pt idx="3">
                  <c:v>3.3377464000000003</c:v>
                </c:pt>
                <c:pt idx="4">
                  <c:v>3.9061142000000002</c:v>
                </c:pt>
                <c:pt idx="5">
                  <c:v>4.4744820000000001</c:v>
                </c:pt>
                <c:pt idx="6">
                  <c:v>5.0428497999999999</c:v>
                </c:pt>
                <c:pt idx="7">
                  <c:v>5.6112175999999998</c:v>
                </c:pt>
                <c:pt idx="8">
                  <c:v>6.1795853999999997</c:v>
                </c:pt>
                <c:pt idx="9">
                  <c:v>6.7479531999999995</c:v>
                </c:pt>
                <c:pt idx="10">
                  <c:v>7.3163209999999994</c:v>
                </c:pt>
                <c:pt idx="11">
                  <c:v>7.3163209999999994</c:v>
                </c:pt>
                <c:pt idx="12">
                  <c:v>1.6326430000000001</c:v>
                </c:pt>
                <c:pt idx="13">
                  <c:v>1.6326430000000001</c:v>
                </c:pt>
              </c:numCache>
            </c:numRef>
          </c:xVal>
          <c:yVal>
            <c:numRef>
              <c:f>[1]PlotS!$AR$8:$BE$8</c:f>
              <c:numCache>
                <c:formatCode>General</c:formatCode>
                <c:ptCount val="14"/>
                <c:pt idx="0">
                  <c:v>1.8639600000000001</c:v>
                </c:pt>
                <c:pt idx="1">
                  <c:v>1.7207620000000001</c:v>
                </c:pt>
                <c:pt idx="2">
                  <c:v>1.5775640000000002</c:v>
                </c:pt>
                <c:pt idx="3">
                  <c:v>1.4343660000000003</c:v>
                </c:pt>
                <c:pt idx="4">
                  <c:v>1.2911680000000003</c:v>
                </c:pt>
                <c:pt idx="5">
                  <c:v>1.1479700000000004</c:v>
                </c:pt>
                <c:pt idx="6">
                  <c:v>1.0047720000000004</c:v>
                </c:pt>
                <c:pt idx="7">
                  <c:v>0.8615740000000004</c:v>
                </c:pt>
                <c:pt idx="8">
                  <c:v>0.71837600000000035</c:v>
                </c:pt>
                <c:pt idx="9">
                  <c:v>0.5751780000000003</c:v>
                </c:pt>
                <c:pt idx="10">
                  <c:v>0.43198000000000025</c:v>
                </c:pt>
                <c:pt idx="11">
                  <c:v>0.43198000000000025</c:v>
                </c:pt>
                <c:pt idx="12">
                  <c:v>1.8639600000000001</c:v>
                </c:pt>
                <c:pt idx="13">
                  <c:v>1.8639600000000001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4EE9-4C0F-B3C7-36A415BAE36C}"/>
            </c:ext>
          </c:extLst>
        </c:ser>
        <c:ser>
          <c:idx val="47"/>
          <c:order val="7"/>
          <c:tx>
            <c:v>SensA7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14-4EE9-4C0F-B3C7-36A415BAE36C}"/>
              </c:ext>
            </c:extLst>
          </c:dPt>
          <c:xVal>
            <c:numRef>
              <c:f>[1]PlotS!$AB$9:$AO$9</c:f>
              <c:numCache>
                <c:formatCode>General</c:formatCode>
                <c:ptCount val="14"/>
                <c:pt idx="0">
                  <c:v>-1.012119</c:v>
                </c:pt>
                <c:pt idx="1">
                  <c:v>-0.91090709999999997</c:v>
                </c:pt>
                <c:pt idx="2">
                  <c:v>-0.80969519999999995</c:v>
                </c:pt>
                <c:pt idx="3">
                  <c:v>-0.70848329999999993</c:v>
                </c:pt>
                <c:pt idx="4">
                  <c:v>-0.60727139999999991</c:v>
                </c:pt>
                <c:pt idx="5">
                  <c:v>-0.50605949999999988</c:v>
                </c:pt>
                <c:pt idx="6">
                  <c:v>-0.40484759999999986</c:v>
                </c:pt>
                <c:pt idx="7">
                  <c:v>-0.30363569999999984</c:v>
                </c:pt>
                <c:pt idx="8">
                  <c:v>-0.20242379999999982</c:v>
                </c:pt>
                <c:pt idx="9">
                  <c:v>-0.10121189999999981</c:v>
                </c:pt>
                <c:pt idx="10">
                  <c:v>1.9428902930940239E-16</c:v>
                </c:pt>
                <c:pt idx="11">
                  <c:v>1.9428902930940239E-16</c:v>
                </c:pt>
                <c:pt idx="12">
                  <c:v>-1.012119</c:v>
                </c:pt>
                <c:pt idx="13">
                  <c:v>-1.012119</c:v>
                </c:pt>
              </c:numCache>
            </c:numRef>
          </c:xVal>
          <c:yVal>
            <c:numRef>
              <c:f>[1]PlotS!$AR$9:$BE$9</c:f>
              <c:numCache>
                <c:formatCode>General</c:formatCode>
                <c:ptCount val="14"/>
                <c:pt idx="0">
                  <c:v>2.530297</c:v>
                </c:pt>
                <c:pt idx="1">
                  <c:v>2.2772673000000001</c:v>
                </c:pt>
                <c:pt idx="2">
                  <c:v>2.0242376000000002</c:v>
                </c:pt>
                <c:pt idx="3">
                  <c:v>1.7712079000000003</c:v>
                </c:pt>
                <c:pt idx="4">
                  <c:v>1.5181782000000004</c:v>
                </c:pt>
                <c:pt idx="5">
                  <c:v>1.2651485000000005</c:v>
                </c:pt>
                <c:pt idx="6">
                  <c:v>1.0121188000000005</c:v>
                </c:pt>
                <c:pt idx="7">
                  <c:v>0.75908910000000052</c:v>
                </c:pt>
                <c:pt idx="8">
                  <c:v>0.50605940000000049</c:v>
                </c:pt>
                <c:pt idx="9">
                  <c:v>0.25302970000000047</c:v>
                </c:pt>
                <c:pt idx="10">
                  <c:v>4.4408920985006262E-16</c:v>
                </c:pt>
                <c:pt idx="11">
                  <c:v>4.4408920985006262E-16</c:v>
                </c:pt>
                <c:pt idx="12">
                  <c:v>2.530297</c:v>
                </c:pt>
                <c:pt idx="13">
                  <c:v>2.530297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4EE9-4C0F-B3C7-36A415BAE36C}"/>
            </c:ext>
          </c:extLst>
        </c:ser>
        <c:ser>
          <c:idx val="48"/>
          <c:order val="8"/>
          <c:tx>
            <c:v>SensA8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17-4EE9-4C0F-B3C7-36A415BAE36C}"/>
              </c:ext>
            </c:extLst>
          </c:dPt>
          <c:xVal>
            <c:numRef>
              <c:f>[1]PlotS!$AB$10:$AO$10</c:f>
              <c:numCache>
                <c:formatCode>General</c:formatCode>
                <c:ptCount val="14"/>
                <c:pt idx="0">
                  <c:v>-1.012119</c:v>
                </c:pt>
                <c:pt idx="1">
                  <c:v>-0.74764279999999994</c:v>
                </c:pt>
                <c:pt idx="2">
                  <c:v>-0.48316659999999995</c:v>
                </c:pt>
                <c:pt idx="3">
                  <c:v>-0.21869039999999995</c:v>
                </c:pt>
                <c:pt idx="4">
                  <c:v>4.5785800000000043E-2</c:v>
                </c:pt>
                <c:pt idx="5">
                  <c:v>0.31026200000000004</c:v>
                </c:pt>
                <c:pt idx="6">
                  <c:v>0.57473820000000009</c:v>
                </c:pt>
                <c:pt idx="7">
                  <c:v>0.83921440000000014</c:v>
                </c:pt>
                <c:pt idx="8">
                  <c:v>1.1036906000000002</c:v>
                </c:pt>
                <c:pt idx="9">
                  <c:v>1.3681668000000002</c:v>
                </c:pt>
                <c:pt idx="10">
                  <c:v>1.6326430000000003</c:v>
                </c:pt>
                <c:pt idx="11">
                  <c:v>1.6326430000000003</c:v>
                </c:pt>
                <c:pt idx="12">
                  <c:v>-1.012119</c:v>
                </c:pt>
                <c:pt idx="13">
                  <c:v>-1.012119</c:v>
                </c:pt>
              </c:numCache>
            </c:numRef>
          </c:xVal>
          <c:yVal>
            <c:numRef>
              <c:f>[1]PlotS!$AR$10:$BE$10</c:f>
              <c:numCache>
                <c:formatCode>General</c:formatCode>
                <c:ptCount val="14"/>
                <c:pt idx="0">
                  <c:v>2.530297</c:v>
                </c:pt>
                <c:pt idx="1">
                  <c:v>2.4636632999999999</c:v>
                </c:pt>
                <c:pt idx="2">
                  <c:v>2.3970295999999998</c:v>
                </c:pt>
                <c:pt idx="3">
                  <c:v>2.3303958999999996</c:v>
                </c:pt>
                <c:pt idx="4">
                  <c:v>2.2637621999999995</c:v>
                </c:pt>
                <c:pt idx="5">
                  <c:v>2.1971284999999994</c:v>
                </c:pt>
                <c:pt idx="6">
                  <c:v>2.1304947999999992</c:v>
                </c:pt>
                <c:pt idx="7">
                  <c:v>2.0638610999999991</c:v>
                </c:pt>
                <c:pt idx="8">
                  <c:v>1.9972273999999992</c:v>
                </c:pt>
                <c:pt idx="9">
                  <c:v>1.9305936999999993</c:v>
                </c:pt>
                <c:pt idx="10">
                  <c:v>1.8639599999999994</c:v>
                </c:pt>
                <c:pt idx="11">
                  <c:v>1.8639599999999994</c:v>
                </c:pt>
                <c:pt idx="12">
                  <c:v>2.530297</c:v>
                </c:pt>
                <c:pt idx="13">
                  <c:v>2.530297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4EE9-4C0F-B3C7-36A415BAE36C}"/>
            </c:ext>
          </c:extLst>
        </c:ser>
        <c:ser>
          <c:idx val="49"/>
          <c:order val="9"/>
          <c:tx>
            <c:v>SensA9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1A-4EE9-4C0F-B3C7-36A415BAE36C}"/>
              </c:ext>
            </c:extLst>
          </c:dPt>
          <c:xVal>
            <c:numRef>
              <c:f>[1]PlotS!$AB$11:$AO$11</c:f>
              <c:numCache>
                <c:formatCode>General</c:formatCode>
                <c:ptCount val="14"/>
                <c:pt idx="0">
                  <c:v>3.0874999999999999</c:v>
                </c:pt>
                <c:pt idx="1">
                  <c:v>3.5831249999999999</c:v>
                </c:pt>
                <c:pt idx="2">
                  <c:v>4.0787499999999994</c:v>
                </c:pt>
                <c:pt idx="3">
                  <c:v>4.5743749999999999</c:v>
                </c:pt>
                <c:pt idx="4">
                  <c:v>5.07</c:v>
                </c:pt>
                <c:pt idx="5">
                  <c:v>5.5656250000000007</c:v>
                </c:pt>
                <c:pt idx="6">
                  <c:v>6.0612500000000011</c:v>
                </c:pt>
                <c:pt idx="7">
                  <c:v>6.5568750000000016</c:v>
                </c:pt>
                <c:pt idx="8">
                  <c:v>7.052500000000002</c:v>
                </c:pt>
                <c:pt idx="9">
                  <c:v>7.5481250000000024</c:v>
                </c:pt>
                <c:pt idx="10">
                  <c:v>8.0437500000000028</c:v>
                </c:pt>
                <c:pt idx="11">
                  <c:v>8.0437500000000028</c:v>
                </c:pt>
                <c:pt idx="12">
                  <c:v>3.0874999999999999</c:v>
                </c:pt>
                <c:pt idx="13">
                  <c:v>3.0874999999999999</c:v>
                </c:pt>
              </c:numCache>
            </c:numRef>
          </c:xVal>
          <c:yVal>
            <c:numRef>
              <c:f>[1]PlotS!$AR$11:$BE$11</c:f>
              <c:numCache>
                <c:formatCode>General</c:formatCode>
                <c:ptCount val="14"/>
                <c:pt idx="0">
                  <c:v>-0.23749999999999999</c:v>
                </c:pt>
                <c:pt idx="1">
                  <c:v>-0.27562500000000001</c:v>
                </c:pt>
                <c:pt idx="2">
                  <c:v>-0.31375000000000003</c:v>
                </c:pt>
                <c:pt idx="3">
                  <c:v>-0.35187500000000005</c:v>
                </c:pt>
                <c:pt idx="4">
                  <c:v>-0.39000000000000007</c:v>
                </c:pt>
                <c:pt idx="5">
                  <c:v>-0.42812500000000009</c:v>
                </c:pt>
                <c:pt idx="6">
                  <c:v>-0.46625000000000011</c:v>
                </c:pt>
                <c:pt idx="7">
                  <c:v>-0.50437500000000013</c:v>
                </c:pt>
                <c:pt idx="8">
                  <c:v>-0.54250000000000009</c:v>
                </c:pt>
                <c:pt idx="9">
                  <c:v>-0.58062500000000006</c:v>
                </c:pt>
                <c:pt idx="10">
                  <c:v>-0.61875000000000002</c:v>
                </c:pt>
                <c:pt idx="11">
                  <c:v>-0.61875000000000002</c:v>
                </c:pt>
                <c:pt idx="12">
                  <c:v>-0.23749999999999999</c:v>
                </c:pt>
                <c:pt idx="13">
                  <c:v>-0.23749999999999999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4EE9-4C0F-B3C7-36A415BAE36C}"/>
            </c:ext>
          </c:extLst>
        </c:ser>
        <c:ser>
          <c:idx val="50"/>
          <c:order val="10"/>
          <c:tx>
            <c:v>SensA10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1D-4EE9-4C0F-B3C7-36A415BAE36C}"/>
              </c:ext>
            </c:extLst>
          </c:dPt>
          <c:xVal>
            <c:numRef>
              <c:f>[1]PlotS!$AB$12:$AO$12</c:f>
              <c:numCache>
                <c:formatCode>General</c:formatCode>
                <c:ptCount val="14"/>
                <c:pt idx="0">
                  <c:v>0</c:v>
                </c:pt>
                <c:pt idx="1">
                  <c:v>0.16326430000000003</c:v>
                </c:pt>
                <c:pt idx="2">
                  <c:v>0.32652860000000006</c:v>
                </c:pt>
                <c:pt idx="3">
                  <c:v>0.48979290000000009</c:v>
                </c:pt>
                <c:pt idx="4">
                  <c:v>0.65305720000000012</c:v>
                </c:pt>
                <c:pt idx="5">
                  <c:v>0.81632150000000014</c:v>
                </c:pt>
                <c:pt idx="6">
                  <c:v>0.97958580000000017</c:v>
                </c:pt>
                <c:pt idx="7">
                  <c:v>1.1428501000000002</c:v>
                </c:pt>
                <c:pt idx="8">
                  <c:v>1.3061144000000002</c:v>
                </c:pt>
                <c:pt idx="9">
                  <c:v>1.4693787000000003</c:v>
                </c:pt>
                <c:pt idx="10">
                  <c:v>1.6326430000000003</c:v>
                </c:pt>
                <c:pt idx="11">
                  <c:v>1.6326430000000003</c:v>
                </c:pt>
                <c:pt idx="12">
                  <c:v>0</c:v>
                </c:pt>
                <c:pt idx="13">
                  <c:v>0</c:v>
                </c:pt>
              </c:numCache>
            </c:numRef>
          </c:xVal>
          <c:yVal>
            <c:numRef>
              <c:f>[1]PlotS!$AR$12:$BE$12</c:f>
              <c:numCache>
                <c:formatCode>General</c:formatCode>
                <c:ptCount val="14"/>
                <c:pt idx="0">
                  <c:v>0</c:v>
                </c:pt>
                <c:pt idx="1">
                  <c:v>0.18639600000000001</c:v>
                </c:pt>
                <c:pt idx="2">
                  <c:v>0.37279200000000001</c:v>
                </c:pt>
                <c:pt idx="3">
                  <c:v>0.55918800000000002</c:v>
                </c:pt>
                <c:pt idx="4">
                  <c:v>0.74558400000000002</c:v>
                </c:pt>
                <c:pt idx="5">
                  <c:v>0.93198000000000003</c:v>
                </c:pt>
                <c:pt idx="6">
                  <c:v>1.118376</c:v>
                </c:pt>
                <c:pt idx="7">
                  <c:v>1.304772</c:v>
                </c:pt>
                <c:pt idx="8">
                  <c:v>1.491168</c:v>
                </c:pt>
                <c:pt idx="9">
                  <c:v>1.6775640000000001</c:v>
                </c:pt>
                <c:pt idx="10">
                  <c:v>1.8639600000000001</c:v>
                </c:pt>
                <c:pt idx="11">
                  <c:v>1.8639600000000001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4EE9-4C0F-B3C7-36A415BAE36C}"/>
            </c:ext>
          </c:extLst>
        </c:ser>
        <c:ser>
          <c:idx val="51"/>
          <c:order val="11"/>
          <c:tx>
            <c:v>SensA11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20-4EE9-4C0F-B3C7-36A415BAE36C}"/>
              </c:ext>
            </c:extLst>
          </c:dPt>
          <c:xVal>
            <c:numRef>
              <c:f>[1]PlotS!$AB$13:$AO$13</c:f>
              <c:numCache>
                <c:formatCode>General</c:formatCode>
                <c:ptCount val="14"/>
                <c:pt idx="0">
                  <c:v>-2.506059</c:v>
                </c:pt>
                <c:pt idx="1">
                  <c:v>-2.356665</c:v>
                </c:pt>
                <c:pt idx="2">
                  <c:v>-2.207271</c:v>
                </c:pt>
                <c:pt idx="3">
                  <c:v>-2.057877</c:v>
                </c:pt>
                <c:pt idx="4">
                  <c:v>-1.9084829999999999</c:v>
                </c:pt>
                <c:pt idx="5">
                  <c:v>-1.7590889999999999</c:v>
                </c:pt>
                <c:pt idx="6">
                  <c:v>-1.6096949999999999</c:v>
                </c:pt>
                <c:pt idx="7">
                  <c:v>-1.4603009999999998</c:v>
                </c:pt>
                <c:pt idx="8">
                  <c:v>-1.3109069999999998</c:v>
                </c:pt>
                <c:pt idx="9">
                  <c:v>-1.1615129999999998</c:v>
                </c:pt>
                <c:pt idx="10">
                  <c:v>-1.0121189999999998</c:v>
                </c:pt>
                <c:pt idx="11">
                  <c:v>-1.0121189999999998</c:v>
                </c:pt>
                <c:pt idx="12">
                  <c:v>-2.506059</c:v>
                </c:pt>
                <c:pt idx="13">
                  <c:v>-2.506059</c:v>
                </c:pt>
              </c:numCache>
            </c:numRef>
          </c:xVal>
          <c:yVal>
            <c:numRef>
              <c:f>[1]PlotS!$AR$13:$BE$13</c:f>
              <c:numCache>
                <c:formatCode>General</c:formatCode>
                <c:ptCount val="14"/>
                <c:pt idx="0">
                  <c:v>6.2651490000000001</c:v>
                </c:pt>
                <c:pt idx="1">
                  <c:v>5.8916637999999999</c:v>
                </c:pt>
                <c:pt idx="2">
                  <c:v>5.5181785999999997</c:v>
                </c:pt>
                <c:pt idx="3">
                  <c:v>5.1446933999999995</c:v>
                </c:pt>
                <c:pt idx="4">
                  <c:v>4.7712081999999993</c:v>
                </c:pt>
                <c:pt idx="5">
                  <c:v>4.3977229999999992</c:v>
                </c:pt>
                <c:pt idx="6">
                  <c:v>4.024237799999999</c:v>
                </c:pt>
                <c:pt idx="7">
                  <c:v>3.6507525999999988</c:v>
                </c:pt>
                <c:pt idx="8">
                  <c:v>3.2772673999999986</c:v>
                </c:pt>
                <c:pt idx="9">
                  <c:v>2.9037821999999984</c:v>
                </c:pt>
                <c:pt idx="10">
                  <c:v>2.5302969999999982</c:v>
                </c:pt>
                <c:pt idx="11">
                  <c:v>2.5302969999999982</c:v>
                </c:pt>
                <c:pt idx="12">
                  <c:v>6.2651490000000001</c:v>
                </c:pt>
                <c:pt idx="13">
                  <c:v>6.2651490000000001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4EE9-4C0F-B3C7-36A415BAE36C}"/>
            </c:ext>
          </c:extLst>
        </c:ser>
        <c:ser>
          <c:idx val="52"/>
          <c:order val="12"/>
          <c:tx>
            <c:v>SensA12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23-4EE9-4C0F-B3C7-36A415BAE36C}"/>
              </c:ext>
            </c:extLst>
          </c:dPt>
          <c:xVal>
            <c:numRef>
              <c:f>[1]PlotS!$AB$14:$AO$14</c:f>
              <c:numCache>
                <c:formatCode>General</c:formatCode>
                <c:ptCount val="14"/>
                <c:pt idx="0">
                  <c:v>-1.1836789999999999</c:v>
                </c:pt>
                <c:pt idx="1">
                  <c:v>-0.90204679999999993</c:v>
                </c:pt>
                <c:pt idx="2">
                  <c:v>-0.62041459999999993</c:v>
                </c:pt>
                <c:pt idx="3">
                  <c:v>-0.33878239999999993</c:v>
                </c:pt>
                <c:pt idx="4">
                  <c:v>-5.7150199999999929E-2</c:v>
                </c:pt>
                <c:pt idx="5">
                  <c:v>0.22448200000000007</c:v>
                </c:pt>
                <c:pt idx="6">
                  <c:v>0.50611420000000007</c:v>
                </c:pt>
                <c:pt idx="7">
                  <c:v>0.78774640000000007</c:v>
                </c:pt>
                <c:pt idx="8">
                  <c:v>1.0693786000000001</c:v>
                </c:pt>
                <c:pt idx="9">
                  <c:v>1.3510108000000001</c:v>
                </c:pt>
                <c:pt idx="10">
                  <c:v>1.6326430000000001</c:v>
                </c:pt>
                <c:pt idx="11">
                  <c:v>1.6326430000000001</c:v>
                </c:pt>
                <c:pt idx="12">
                  <c:v>-1.1836789999999999</c:v>
                </c:pt>
                <c:pt idx="13">
                  <c:v>-1.1836789999999999</c:v>
                </c:pt>
              </c:numCache>
            </c:numRef>
          </c:xVal>
          <c:yVal>
            <c:numRef>
              <c:f>[1]PlotS!$AR$14:$BE$14</c:f>
              <c:numCache>
                <c:formatCode>General</c:formatCode>
                <c:ptCount val="14"/>
                <c:pt idx="0">
                  <c:v>5.9319800000000003</c:v>
                </c:pt>
                <c:pt idx="1">
                  <c:v>5.5251780000000004</c:v>
                </c:pt>
                <c:pt idx="2">
                  <c:v>5.1183760000000005</c:v>
                </c:pt>
                <c:pt idx="3">
                  <c:v>4.7115740000000006</c:v>
                </c:pt>
                <c:pt idx="4">
                  <c:v>4.3047720000000007</c:v>
                </c:pt>
                <c:pt idx="5">
                  <c:v>3.8979700000000008</c:v>
                </c:pt>
                <c:pt idx="6">
                  <c:v>3.4911680000000009</c:v>
                </c:pt>
                <c:pt idx="7">
                  <c:v>3.0843660000000011</c:v>
                </c:pt>
                <c:pt idx="8">
                  <c:v>2.6775640000000012</c:v>
                </c:pt>
                <c:pt idx="9">
                  <c:v>2.2707620000000013</c:v>
                </c:pt>
                <c:pt idx="10">
                  <c:v>1.8639600000000012</c:v>
                </c:pt>
                <c:pt idx="11">
                  <c:v>1.8639600000000012</c:v>
                </c:pt>
                <c:pt idx="12">
                  <c:v>5.9319800000000003</c:v>
                </c:pt>
                <c:pt idx="13">
                  <c:v>5.9319800000000003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4EE9-4C0F-B3C7-36A415BAE36C}"/>
            </c:ext>
          </c:extLst>
        </c:ser>
        <c:ser>
          <c:idx val="53"/>
          <c:order val="13"/>
          <c:tx>
            <c:v>SensA13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26-4EE9-4C0F-B3C7-36A415BAE36C}"/>
              </c:ext>
            </c:extLst>
          </c:dPt>
          <c:xVal>
            <c:numRef>
              <c:f>[1]PlotS!$AB$15:$AO$15</c:f>
              <c:numCache>
                <c:formatCode>General</c:formatCode>
                <c:ptCount val="14"/>
                <c:pt idx="0">
                  <c:v>7.3163210000000003</c:v>
                </c:pt>
                <c:pt idx="1">
                  <c:v>7.8846889000000004</c:v>
                </c:pt>
                <c:pt idx="2">
                  <c:v>8.4530568000000006</c:v>
                </c:pt>
                <c:pt idx="3">
                  <c:v>9.0214247000000007</c:v>
                </c:pt>
                <c:pt idx="4">
                  <c:v>9.5897926000000009</c:v>
                </c:pt>
                <c:pt idx="5">
                  <c:v>10.158160500000001</c:v>
                </c:pt>
                <c:pt idx="6">
                  <c:v>10.726528400000001</c:v>
                </c:pt>
                <c:pt idx="7">
                  <c:v>11.294896300000001</c:v>
                </c:pt>
                <c:pt idx="8">
                  <c:v>11.863264200000001</c:v>
                </c:pt>
                <c:pt idx="9">
                  <c:v>12.431632100000002</c:v>
                </c:pt>
                <c:pt idx="10">
                  <c:v>13.000000000000002</c:v>
                </c:pt>
                <c:pt idx="11">
                  <c:v>13.000000000000002</c:v>
                </c:pt>
                <c:pt idx="12">
                  <c:v>7.3163210000000003</c:v>
                </c:pt>
                <c:pt idx="13">
                  <c:v>7.3163210000000003</c:v>
                </c:pt>
              </c:numCache>
            </c:numRef>
          </c:xVal>
          <c:yVal>
            <c:numRef>
              <c:f>[1]PlotS!$AR$15:$BE$15</c:f>
              <c:numCache>
                <c:formatCode>General</c:formatCode>
                <c:ptCount val="14"/>
                <c:pt idx="0">
                  <c:v>0.43197999999999998</c:v>
                </c:pt>
                <c:pt idx="1">
                  <c:v>0.28878199999999998</c:v>
                </c:pt>
                <c:pt idx="2">
                  <c:v>0.14558399999999999</c:v>
                </c:pt>
                <c:pt idx="3">
                  <c:v>2.3859999999999992E-3</c:v>
                </c:pt>
                <c:pt idx="4">
                  <c:v>-0.14081199999999999</c:v>
                </c:pt>
                <c:pt idx="5">
                  <c:v>-0.28400999999999998</c:v>
                </c:pt>
                <c:pt idx="6">
                  <c:v>-0.42720799999999998</c:v>
                </c:pt>
                <c:pt idx="7">
                  <c:v>-0.57040599999999997</c:v>
                </c:pt>
                <c:pt idx="8">
                  <c:v>-0.71360399999999991</c:v>
                </c:pt>
                <c:pt idx="9">
                  <c:v>-0.85680199999999984</c:v>
                </c:pt>
                <c:pt idx="10">
                  <c:v>-0.99999999999999978</c:v>
                </c:pt>
                <c:pt idx="11">
                  <c:v>-0.99999999999999978</c:v>
                </c:pt>
                <c:pt idx="12">
                  <c:v>0.43197999999999998</c:v>
                </c:pt>
                <c:pt idx="13">
                  <c:v>0.43197999999999998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4EE9-4C0F-B3C7-36A415BAE36C}"/>
            </c:ext>
          </c:extLst>
        </c:ser>
        <c:ser>
          <c:idx val="54"/>
          <c:order val="14"/>
          <c:tx>
            <c:v>SensA14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29-4EE9-4C0F-B3C7-36A415BAE36C}"/>
              </c:ext>
            </c:extLst>
          </c:dPt>
          <c:xVal>
            <c:numRef>
              <c:f>[1]PlotS!$AB$16:$AO$16</c:f>
              <c:numCache>
                <c:formatCode>General</c:formatCode>
                <c:ptCount val="14"/>
                <c:pt idx="0">
                  <c:v>8.0437499999999993</c:v>
                </c:pt>
                <c:pt idx="1">
                  <c:v>8.5393749999999997</c:v>
                </c:pt>
                <c:pt idx="2">
                  <c:v>9.0350000000000001</c:v>
                </c:pt>
                <c:pt idx="3">
                  <c:v>9.5306250000000006</c:v>
                </c:pt>
                <c:pt idx="4">
                  <c:v>10.026250000000001</c:v>
                </c:pt>
                <c:pt idx="5">
                  <c:v>10.521875000000001</c:v>
                </c:pt>
                <c:pt idx="6">
                  <c:v>11.017500000000002</c:v>
                </c:pt>
                <c:pt idx="7">
                  <c:v>11.513125000000002</c:v>
                </c:pt>
                <c:pt idx="8">
                  <c:v>12.008750000000003</c:v>
                </c:pt>
                <c:pt idx="9">
                  <c:v>12.504375000000003</c:v>
                </c:pt>
                <c:pt idx="10">
                  <c:v>13.000000000000004</c:v>
                </c:pt>
                <c:pt idx="11">
                  <c:v>13.000000000000004</c:v>
                </c:pt>
                <c:pt idx="12">
                  <c:v>8.0437499999999993</c:v>
                </c:pt>
                <c:pt idx="13">
                  <c:v>8.0437499999999993</c:v>
                </c:pt>
              </c:numCache>
            </c:numRef>
          </c:xVal>
          <c:yVal>
            <c:numRef>
              <c:f>[1]PlotS!$AR$16:$BE$16</c:f>
              <c:numCache>
                <c:formatCode>General</c:formatCode>
                <c:ptCount val="14"/>
                <c:pt idx="0">
                  <c:v>-0.61875000000000002</c:v>
                </c:pt>
                <c:pt idx="1">
                  <c:v>-0.65687499999999999</c:v>
                </c:pt>
                <c:pt idx="2">
                  <c:v>-0.69499999999999995</c:v>
                </c:pt>
                <c:pt idx="3">
                  <c:v>-0.73312499999999992</c:v>
                </c:pt>
                <c:pt idx="4">
                  <c:v>-0.77124999999999988</c:v>
                </c:pt>
                <c:pt idx="5">
                  <c:v>-0.80937499999999984</c:v>
                </c:pt>
                <c:pt idx="6">
                  <c:v>-0.84749999999999981</c:v>
                </c:pt>
                <c:pt idx="7">
                  <c:v>-0.88562499999999977</c:v>
                </c:pt>
                <c:pt idx="8">
                  <c:v>-0.92374999999999974</c:v>
                </c:pt>
                <c:pt idx="9">
                  <c:v>-0.9618749999999997</c:v>
                </c:pt>
                <c:pt idx="10">
                  <c:v>-0.99999999999999967</c:v>
                </c:pt>
                <c:pt idx="11">
                  <c:v>-0.99999999999999967</c:v>
                </c:pt>
                <c:pt idx="12">
                  <c:v>-0.61875000000000002</c:v>
                </c:pt>
                <c:pt idx="13">
                  <c:v>-0.61875000000000002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4EE9-4C0F-B3C7-36A415BAE36C}"/>
            </c:ext>
          </c:extLst>
        </c:ser>
        <c:ser>
          <c:idx val="55"/>
          <c:order val="15"/>
          <c:tx>
            <c:v>SensA15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2C-4EE9-4C0F-B3C7-36A415BAE36C}"/>
              </c:ext>
            </c:extLst>
          </c:dPt>
          <c:xVal>
            <c:numRef>
              <c:f>[1]PlotS!$AB$17:$AO$17</c:f>
              <c:numCache>
                <c:formatCode>General</c:formatCode>
                <c:ptCount val="14"/>
                <c:pt idx="0">
                  <c:v>-2.506059</c:v>
                </c:pt>
                <c:pt idx="1">
                  <c:v>-2.373821</c:v>
                </c:pt>
                <c:pt idx="2">
                  <c:v>-2.2415829999999999</c:v>
                </c:pt>
                <c:pt idx="3">
                  <c:v>-2.1093449999999998</c:v>
                </c:pt>
                <c:pt idx="4">
                  <c:v>-1.9771069999999997</c:v>
                </c:pt>
                <c:pt idx="5">
                  <c:v>-1.8448689999999996</c:v>
                </c:pt>
                <c:pt idx="6">
                  <c:v>-1.7126309999999996</c:v>
                </c:pt>
                <c:pt idx="7">
                  <c:v>-1.5803929999999995</c:v>
                </c:pt>
                <c:pt idx="8">
                  <c:v>-1.4481549999999994</c:v>
                </c:pt>
                <c:pt idx="9">
                  <c:v>-1.3159169999999993</c:v>
                </c:pt>
                <c:pt idx="10">
                  <c:v>-1.1836789999999993</c:v>
                </c:pt>
                <c:pt idx="11">
                  <c:v>-1.1836789999999993</c:v>
                </c:pt>
                <c:pt idx="12">
                  <c:v>-2.506059</c:v>
                </c:pt>
                <c:pt idx="13">
                  <c:v>-2.506059</c:v>
                </c:pt>
              </c:numCache>
            </c:numRef>
          </c:xVal>
          <c:yVal>
            <c:numRef>
              <c:f>[1]PlotS!$AR$17:$BE$17</c:f>
              <c:numCache>
                <c:formatCode>General</c:formatCode>
                <c:ptCount val="14"/>
                <c:pt idx="0">
                  <c:v>6.2651490000000001</c:v>
                </c:pt>
                <c:pt idx="1">
                  <c:v>6.2318321000000001</c:v>
                </c:pt>
                <c:pt idx="2">
                  <c:v>6.1985152000000001</c:v>
                </c:pt>
                <c:pt idx="3">
                  <c:v>6.1651983000000001</c:v>
                </c:pt>
                <c:pt idx="4">
                  <c:v>6.1318814000000001</c:v>
                </c:pt>
                <c:pt idx="5">
                  <c:v>6.0985645000000002</c:v>
                </c:pt>
                <c:pt idx="6">
                  <c:v>6.0652476000000002</c:v>
                </c:pt>
                <c:pt idx="7">
                  <c:v>6.0319307000000002</c:v>
                </c:pt>
                <c:pt idx="8">
                  <c:v>5.9986138000000002</c:v>
                </c:pt>
                <c:pt idx="9">
                  <c:v>5.9652969000000002</c:v>
                </c:pt>
                <c:pt idx="10">
                  <c:v>5.9319800000000003</c:v>
                </c:pt>
                <c:pt idx="11">
                  <c:v>5.9319800000000003</c:v>
                </c:pt>
                <c:pt idx="12">
                  <c:v>6.2651490000000001</c:v>
                </c:pt>
                <c:pt idx="13">
                  <c:v>6.2651490000000001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4EE9-4C0F-B3C7-36A415BAE36C}"/>
            </c:ext>
          </c:extLst>
        </c:ser>
        <c:ser>
          <c:idx val="56"/>
          <c:order val="16"/>
          <c:tx>
            <c:v>SensA16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2F-4EE9-4C0F-B3C7-36A415BAE36C}"/>
              </c:ext>
            </c:extLst>
          </c:dPt>
          <c:xVal>
            <c:numRef>
              <c:f>[1]PlotS!$AB$18:$AO$18</c:f>
              <c:numCache>
                <c:formatCode>General</c:formatCode>
                <c:ptCount val="14"/>
                <c:pt idx="0">
                  <c:v>-1.1836789999999999</c:v>
                </c:pt>
                <c:pt idx="1">
                  <c:v>-1.166523</c:v>
                </c:pt>
                <c:pt idx="2">
                  <c:v>-1.149367</c:v>
                </c:pt>
                <c:pt idx="3">
                  <c:v>-1.1322110000000001</c:v>
                </c:pt>
                <c:pt idx="4">
                  <c:v>-1.1150550000000001</c:v>
                </c:pt>
                <c:pt idx="5">
                  <c:v>-1.0978990000000002</c:v>
                </c:pt>
                <c:pt idx="6">
                  <c:v>-1.0807430000000002</c:v>
                </c:pt>
                <c:pt idx="7">
                  <c:v>-1.0635870000000003</c:v>
                </c:pt>
                <c:pt idx="8">
                  <c:v>-1.0464310000000003</c:v>
                </c:pt>
                <c:pt idx="9">
                  <c:v>-1.0292750000000004</c:v>
                </c:pt>
                <c:pt idx="10">
                  <c:v>-1.0121190000000004</c:v>
                </c:pt>
                <c:pt idx="11">
                  <c:v>-1.0121190000000004</c:v>
                </c:pt>
                <c:pt idx="12">
                  <c:v>-1.1836789999999999</c:v>
                </c:pt>
                <c:pt idx="13">
                  <c:v>-1.1836789999999999</c:v>
                </c:pt>
              </c:numCache>
            </c:numRef>
          </c:xVal>
          <c:yVal>
            <c:numRef>
              <c:f>[1]PlotS!$AR$18:$BE$18</c:f>
              <c:numCache>
                <c:formatCode>General</c:formatCode>
                <c:ptCount val="14"/>
                <c:pt idx="0">
                  <c:v>5.9319800000000003</c:v>
                </c:pt>
                <c:pt idx="1">
                  <c:v>5.5918117000000001</c:v>
                </c:pt>
                <c:pt idx="2">
                  <c:v>5.2516433999999999</c:v>
                </c:pt>
                <c:pt idx="3">
                  <c:v>4.9114750999999996</c:v>
                </c:pt>
                <c:pt idx="4">
                  <c:v>4.5713067999999994</c:v>
                </c:pt>
                <c:pt idx="5">
                  <c:v>4.2311384999999992</c:v>
                </c:pt>
                <c:pt idx="6">
                  <c:v>3.890970199999999</c:v>
                </c:pt>
                <c:pt idx="7">
                  <c:v>3.5508018999999988</c:v>
                </c:pt>
                <c:pt idx="8">
                  <c:v>3.2106335999999986</c:v>
                </c:pt>
                <c:pt idx="9">
                  <c:v>2.8704652999999984</c:v>
                </c:pt>
                <c:pt idx="10">
                  <c:v>2.5302969999999982</c:v>
                </c:pt>
                <c:pt idx="11">
                  <c:v>2.5302969999999982</c:v>
                </c:pt>
                <c:pt idx="12">
                  <c:v>5.9319800000000003</c:v>
                </c:pt>
                <c:pt idx="13">
                  <c:v>5.9319800000000003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4EE9-4C0F-B3C7-36A415BAE36C}"/>
            </c:ext>
          </c:extLst>
        </c:ser>
        <c:ser>
          <c:idx val="57"/>
          <c:order val="17"/>
          <c:tx>
            <c:v>SensA17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32-4EE9-4C0F-B3C7-36A415BAE36C}"/>
              </c:ext>
            </c:extLst>
          </c:dPt>
          <c:xVal>
            <c:numRef>
              <c:f>[1]PlotS!$AB$19:$AO$19</c:f>
              <c:numCache>
                <c:formatCode>General</c:formatCode>
                <c:ptCount val="14"/>
                <c:pt idx="0">
                  <c:v>3.0874999999999999</c:v>
                </c:pt>
                <c:pt idx="1">
                  <c:v>3.5103821000000002</c:v>
                </c:pt>
                <c:pt idx="2">
                  <c:v>3.9332642</c:v>
                </c:pt>
                <c:pt idx="3">
                  <c:v>4.3561462999999998</c:v>
                </c:pt>
                <c:pt idx="4">
                  <c:v>4.7790283999999996</c:v>
                </c:pt>
                <c:pt idx="5">
                  <c:v>5.2019104999999994</c:v>
                </c:pt>
                <c:pt idx="6">
                  <c:v>5.6247925999999993</c:v>
                </c:pt>
                <c:pt idx="7">
                  <c:v>6.0476746999999991</c:v>
                </c:pt>
                <c:pt idx="8">
                  <c:v>6.4705567999999989</c:v>
                </c:pt>
                <c:pt idx="9">
                  <c:v>6.8934388999999987</c:v>
                </c:pt>
                <c:pt idx="10">
                  <c:v>7.3163209999999985</c:v>
                </c:pt>
                <c:pt idx="11">
                  <c:v>7.3163209999999985</c:v>
                </c:pt>
                <c:pt idx="12">
                  <c:v>3.0874999999999999</c:v>
                </c:pt>
                <c:pt idx="13">
                  <c:v>3.0874999999999999</c:v>
                </c:pt>
              </c:numCache>
            </c:numRef>
          </c:xVal>
          <c:yVal>
            <c:numRef>
              <c:f>[1]PlotS!$AR$19:$BE$19</c:f>
              <c:numCache>
                <c:formatCode>General</c:formatCode>
                <c:ptCount val="14"/>
                <c:pt idx="0">
                  <c:v>-0.23749999999999999</c:v>
                </c:pt>
                <c:pt idx="1">
                  <c:v>-0.17055199999999998</c:v>
                </c:pt>
                <c:pt idx="2">
                  <c:v>-0.10360399999999999</c:v>
                </c:pt>
                <c:pt idx="3">
                  <c:v>-3.6655999999999994E-2</c:v>
                </c:pt>
                <c:pt idx="4">
                  <c:v>3.0291999999999999E-2</c:v>
                </c:pt>
                <c:pt idx="5">
                  <c:v>9.7239999999999993E-2</c:v>
                </c:pt>
                <c:pt idx="6">
                  <c:v>0.164188</c:v>
                </c:pt>
                <c:pt idx="7">
                  <c:v>0.23113600000000001</c:v>
                </c:pt>
                <c:pt idx="8">
                  <c:v>0.29808400000000002</c:v>
                </c:pt>
                <c:pt idx="9">
                  <c:v>0.36503200000000002</c:v>
                </c:pt>
                <c:pt idx="10">
                  <c:v>0.43198000000000003</c:v>
                </c:pt>
                <c:pt idx="11">
                  <c:v>0.43198000000000003</c:v>
                </c:pt>
                <c:pt idx="12">
                  <c:v>-0.23749999999999999</c:v>
                </c:pt>
                <c:pt idx="13">
                  <c:v>-0.23749999999999999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4EE9-4C0F-B3C7-36A415BAE36C}"/>
            </c:ext>
          </c:extLst>
        </c:ser>
        <c:ser>
          <c:idx val="58"/>
          <c:order val="18"/>
          <c:tx>
            <c:v>SensA18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35-4EE9-4C0F-B3C7-36A415BAE36C}"/>
              </c:ext>
            </c:extLst>
          </c:dPt>
          <c:xVal>
            <c:numRef>
              <c:f>[1]PlotS!$AB$20:$AO$20</c:f>
              <c:numCache>
                <c:formatCode>General</c:formatCode>
                <c:ptCount val="14"/>
                <c:pt idx="0">
                  <c:v>7.3163210000000003</c:v>
                </c:pt>
                <c:pt idx="1">
                  <c:v>7.3890639</c:v>
                </c:pt>
                <c:pt idx="2">
                  <c:v>7.4618067999999997</c:v>
                </c:pt>
                <c:pt idx="3">
                  <c:v>7.5345496999999995</c:v>
                </c:pt>
                <c:pt idx="4">
                  <c:v>7.6072925999999992</c:v>
                </c:pt>
                <c:pt idx="5">
                  <c:v>7.6800354999999989</c:v>
                </c:pt>
                <c:pt idx="6">
                  <c:v>7.7527783999999986</c:v>
                </c:pt>
                <c:pt idx="7">
                  <c:v>7.8255212999999983</c:v>
                </c:pt>
                <c:pt idx="8">
                  <c:v>7.8982641999999981</c:v>
                </c:pt>
                <c:pt idx="9">
                  <c:v>7.9710070999999978</c:v>
                </c:pt>
                <c:pt idx="10">
                  <c:v>8.0437499999999975</c:v>
                </c:pt>
                <c:pt idx="11">
                  <c:v>8.0437499999999975</c:v>
                </c:pt>
                <c:pt idx="12">
                  <c:v>7.3163210000000003</c:v>
                </c:pt>
                <c:pt idx="13">
                  <c:v>7.3163210000000003</c:v>
                </c:pt>
              </c:numCache>
            </c:numRef>
          </c:xVal>
          <c:yVal>
            <c:numRef>
              <c:f>[1]PlotS!$AR$20:$BE$20</c:f>
              <c:numCache>
                <c:formatCode>General</c:formatCode>
                <c:ptCount val="14"/>
                <c:pt idx="0">
                  <c:v>0.43197999999999998</c:v>
                </c:pt>
                <c:pt idx="1">
                  <c:v>0.32690699999999995</c:v>
                </c:pt>
                <c:pt idx="2">
                  <c:v>0.22183399999999995</c:v>
                </c:pt>
                <c:pt idx="3">
                  <c:v>0.11676099999999995</c:v>
                </c:pt>
                <c:pt idx="4">
                  <c:v>1.1687999999999948E-2</c:v>
                </c:pt>
                <c:pt idx="5">
                  <c:v>-9.3385000000000051E-2</c:v>
                </c:pt>
                <c:pt idx="6">
                  <c:v>-0.19845800000000005</c:v>
                </c:pt>
                <c:pt idx="7">
                  <c:v>-0.30353100000000005</c:v>
                </c:pt>
                <c:pt idx="8">
                  <c:v>-0.40860400000000008</c:v>
                </c:pt>
                <c:pt idx="9">
                  <c:v>-0.51367700000000005</c:v>
                </c:pt>
                <c:pt idx="10">
                  <c:v>-0.61875000000000002</c:v>
                </c:pt>
                <c:pt idx="11">
                  <c:v>-0.61875000000000002</c:v>
                </c:pt>
                <c:pt idx="12">
                  <c:v>0.43197999999999998</c:v>
                </c:pt>
                <c:pt idx="13">
                  <c:v>0.43197999999999998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4EE9-4C0F-B3C7-36A415BAE36C}"/>
            </c:ext>
          </c:extLst>
        </c:ser>
        <c:ser>
          <c:idx val="59"/>
          <c:order val="19"/>
          <c:tx>
            <c:v>SensA19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38-4EE9-4C0F-B3C7-36A415BAE36C}"/>
              </c:ext>
            </c:extLst>
          </c:dPt>
          <c:xVal>
            <c:numRef>
              <c:f>[1]PlotS!$AB$21:$AO$21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[1]PlotS!$AR$21:$BE$21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4EE9-4C0F-B3C7-36A415BAE36C}"/>
            </c:ext>
          </c:extLst>
        </c:ser>
        <c:ser>
          <c:idx val="60"/>
          <c:order val="20"/>
          <c:tx>
            <c:v>SensA20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3B-4EE9-4C0F-B3C7-36A415BAE36C}"/>
              </c:ext>
            </c:extLst>
          </c:dPt>
          <c:xVal>
            <c:numRef>
              <c:f>[1]PlotS!$AB$22:$AO$22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[1]PlotS!$AR$22:$BE$22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4EE9-4C0F-B3C7-36A415BAE36C}"/>
            </c:ext>
          </c:extLst>
        </c:ser>
        <c:ser>
          <c:idx val="61"/>
          <c:order val="21"/>
          <c:tx>
            <c:v>SensA21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3E-4EE9-4C0F-B3C7-36A415BAE36C}"/>
              </c:ext>
            </c:extLst>
          </c:dPt>
          <c:xVal>
            <c:numRef>
              <c:f>[1]PlotS!$AB$23:$AO$23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[1]PlotS!$AR$23:$BE$23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4EE9-4C0F-B3C7-36A415BAE36C}"/>
            </c:ext>
          </c:extLst>
        </c:ser>
        <c:ser>
          <c:idx val="62"/>
          <c:order val="22"/>
          <c:tx>
            <c:v>SensA22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41-4EE9-4C0F-B3C7-36A415BAE36C}"/>
              </c:ext>
            </c:extLst>
          </c:dPt>
          <c:xVal>
            <c:numRef>
              <c:f>[1]PlotS!$AB$24:$AO$24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[1]PlotS!$AR$24:$BE$24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4EE9-4C0F-B3C7-36A415BAE36C}"/>
            </c:ext>
          </c:extLst>
        </c:ser>
        <c:ser>
          <c:idx val="63"/>
          <c:order val="23"/>
          <c:tx>
            <c:v>SensA23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44-4EE9-4C0F-B3C7-36A415BAE36C}"/>
              </c:ext>
            </c:extLst>
          </c:dPt>
          <c:xVal>
            <c:numRef>
              <c:f>[1]PlotS!$AB$25:$AO$25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[1]PlotS!$AR$25:$BE$25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4EE9-4C0F-B3C7-36A415BAE36C}"/>
            </c:ext>
          </c:extLst>
        </c:ser>
        <c:ser>
          <c:idx val="64"/>
          <c:order val="24"/>
          <c:tx>
            <c:v>SensA24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47-4EE9-4C0F-B3C7-36A415BAE36C}"/>
              </c:ext>
            </c:extLst>
          </c:dPt>
          <c:xVal>
            <c:numRef>
              <c:f>[1]PlotS!$AB$26:$AO$26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[1]PlotS!$AR$26:$BE$26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4EE9-4C0F-B3C7-36A415BAE36C}"/>
            </c:ext>
          </c:extLst>
        </c:ser>
        <c:ser>
          <c:idx val="65"/>
          <c:order val="25"/>
          <c:tx>
            <c:v>SensA25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4A-4EE9-4C0F-B3C7-36A415BAE36C}"/>
              </c:ext>
            </c:extLst>
          </c:dPt>
          <c:xVal>
            <c:numRef>
              <c:f>[1]PlotS!$AB$27:$AO$27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[1]PlotS!$AR$27:$BE$27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4EE9-4C0F-B3C7-36A415BAE36C}"/>
            </c:ext>
          </c:extLst>
        </c:ser>
        <c:ser>
          <c:idx val="66"/>
          <c:order val="26"/>
          <c:tx>
            <c:v>SensA26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4D-4EE9-4C0F-B3C7-36A415BAE36C}"/>
              </c:ext>
            </c:extLst>
          </c:dPt>
          <c:xVal>
            <c:numRef>
              <c:f>[1]PlotS!$AB$28:$AO$28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[1]PlotS!$AR$28:$BE$28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4EE9-4C0F-B3C7-36A415BAE36C}"/>
            </c:ext>
          </c:extLst>
        </c:ser>
        <c:ser>
          <c:idx val="67"/>
          <c:order val="27"/>
          <c:tx>
            <c:v>SensA27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50-4EE9-4C0F-B3C7-36A415BAE36C}"/>
              </c:ext>
            </c:extLst>
          </c:dPt>
          <c:xVal>
            <c:numRef>
              <c:f>[1]PlotS!$AB$29:$AO$29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[1]PlotS!$AR$29:$BE$29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1-4EE9-4C0F-B3C7-36A415BAE36C}"/>
            </c:ext>
          </c:extLst>
        </c:ser>
        <c:ser>
          <c:idx val="68"/>
          <c:order val="28"/>
          <c:tx>
            <c:v>SensA28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53-4EE9-4C0F-B3C7-36A415BAE36C}"/>
              </c:ext>
            </c:extLst>
          </c:dPt>
          <c:xVal>
            <c:numRef>
              <c:f>[1]PlotS!$AB$30:$AO$30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[1]PlotS!$AR$30:$BE$30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4-4EE9-4C0F-B3C7-36A415BAE36C}"/>
            </c:ext>
          </c:extLst>
        </c:ser>
        <c:ser>
          <c:idx val="69"/>
          <c:order val="29"/>
          <c:tx>
            <c:v>SensA29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56-4EE9-4C0F-B3C7-36A415BAE36C}"/>
              </c:ext>
            </c:extLst>
          </c:dPt>
          <c:xVal>
            <c:numRef>
              <c:f>[1]PlotS!$AB$31:$AO$31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[1]PlotS!$AR$31:$BE$31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7-4EE9-4C0F-B3C7-36A415BAE36C}"/>
            </c:ext>
          </c:extLst>
        </c:ser>
        <c:ser>
          <c:idx val="70"/>
          <c:order val="30"/>
          <c:tx>
            <c:v>SensA30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59-4EE9-4C0F-B3C7-36A415BAE36C}"/>
              </c:ext>
            </c:extLst>
          </c:dPt>
          <c:xVal>
            <c:numRef>
              <c:f>[1]PlotS!$AB$32:$AO$32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[1]PlotS!$AR$32:$BE$32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A-4EE9-4C0F-B3C7-36A415BAE36C}"/>
            </c:ext>
          </c:extLst>
        </c:ser>
        <c:ser>
          <c:idx val="71"/>
          <c:order val="31"/>
          <c:tx>
            <c:v>SensA31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5C-4EE9-4C0F-B3C7-36A415BAE36C}"/>
              </c:ext>
            </c:extLst>
          </c:dPt>
          <c:xVal>
            <c:numRef>
              <c:f>[1]PlotS!$AB$33:$AO$33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[1]PlotS!$AR$33:$BE$33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D-4EE9-4C0F-B3C7-36A415BAE36C}"/>
            </c:ext>
          </c:extLst>
        </c:ser>
        <c:ser>
          <c:idx val="72"/>
          <c:order val="32"/>
          <c:tx>
            <c:v>SensA32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5F-4EE9-4C0F-B3C7-36A415BAE36C}"/>
              </c:ext>
            </c:extLst>
          </c:dPt>
          <c:xVal>
            <c:numRef>
              <c:f>[1]PlotS!$AB$34:$AO$34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[1]PlotS!$AR$34:$BE$34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0-4EE9-4C0F-B3C7-36A415BAE36C}"/>
            </c:ext>
          </c:extLst>
        </c:ser>
        <c:ser>
          <c:idx val="73"/>
          <c:order val="33"/>
          <c:tx>
            <c:v>SensA33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62-4EE9-4C0F-B3C7-36A415BAE36C}"/>
              </c:ext>
            </c:extLst>
          </c:dPt>
          <c:xVal>
            <c:numRef>
              <c:f>[1]PlotS!$AB$35:$AO$35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[1]PlotS!$AR$35:$BE$35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3-4EE9-4C0F-B3C7-36A415BAE36C}"/>
            </c:ext>
          </c:extLst>
        </c:ser>
        <c:ser>
          <c:idx val="74"/>
          <c:order val="34"/>
          <c:tx>
            <c:v>SensA34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65-4EE9-4C0F-B3C7-36A415BAE36C}"/>
              </c:ext>
            </c:extLst>
          </c:dPt>
          <c:xVal>
            <c:numRef>
              <c:f>[1]PlotS!$AB$36:$AO$36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[1]PlotS!$AR$36:$BE$36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6-4EE9-4C0F-B3C7-36A415BAE36C}"/>
            </c:ext>
          </c:extLst>
        </c:ser>
        <c:ser>
          <c:idx val="75"/>
          <c:order val="35"/>
          <c:tx>
            <c:v>SensA35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68-4EE9-4C0F-B3C7-36A415BAE36C}"/>
              </c:ext>
            </c:extLst>
          </c:dPt>
          <c:xVal>
            <c:numRef>
              <c:f>[1]PlotS!$AB$37:$AO$37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[1]PlotS!$AR$37:$BE$37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9-4EE9-4C0F-B3C7-36A415BAE36C}"/>
            </c:ext>
          </c:extLst>
        </c:ser>
        <c:ser>
          <c:idx val="76"/>
          <c:order val="36"/>
          <c:tx>
            <c:v>SensA36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6B-4EE9-4C0F-B3C7-36A415BAE36C}"/>
              </c:ext>
            </c:extLst>
          </c:dPt>
          <c:xVal>
            <c:numRef>
              <c:f>[1]PlotS!$AB$38:$AO$38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[1]PlotS!$AR$38:$BE$38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C-4EE9-4C0F-B3C7-36A415BAE36C}"/>
            </c:ext>
          </c:extLst>
        </c:ser>
        <c:ser>
          <c:idx val="77"/>
          <c:order val="37"/>
          <c:tx>
            <c:v>SensA37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6E-4EE9-4C0F-B3C7-36A415BAE36C}"/>
              </c:ext>
            </c:extLst>
          </c:dPt>
          <c:xVal>
            <c:numRef>
              <c:f>[1]PlotS!$AB$39:$AO$39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[1]PlotS!$AR$39:$BE$39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6F-4EE9-4C0F-B3C7-36A415BAE36C}"/>
            </c:ext>
          </c:extLst>
        </c:ser>
        <c:ser>
          <c:idx val="78"/>
          <c:order val="38"/>
          <c:tx>
            <c:v>SensA38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71-4EE9-4C0F-B3C7-36A415BAE36C}"/>
              </c:ext>
            </c:extLst>
          </c:dPt>
          <c:xVal>
            <c:numRef>
              <c:f>[1]PlotS!$AB$40:$AO$40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[1]PlotS!$AR$40:$BE$40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2-4EE9-4C0F-B3C7-36A415BAE36C}"/>
            </c:ext>
          </c:extLst>
        </c:ser>
        <c:ser>
          <c:idx val="79"/>
          <c:order val="39"/>
          <c:tx>
            <c:v>SensA39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74-4EE9-4C0F-B3C7-36A415BAE36C}"/>
              </c:ext>
            </c:extLst>
          </c:dPt>
          <c:xVal>
            <c:numRef>
              <c:f>[1]PlotS!$AB$41:$AO$41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[1]PlotS!$AR$41:$BE$41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5-4EE9-4C0F-B3C7-36A415BAE36C}"/>
            </c:ext>
          </c:extLst>
        </c:ser>
        <c:ser>
          <c:idx val="80"/>
          <c:order val="40"/>
          <c:tx>
            <c:v>SensA40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77-4EE9-4C0F-B3C7-36A415BAE36C}"/>
              </c:ext>
            </c:extLst>
          </c:dPt>
          <c:xVal>
            <c:numRef>
              <c:f>[1]PlotS!$AB$42:$AO$42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xVal>
          <c:yVal>
            <c:numRef>
              <c:f>[1]PlotS!$AR$42:$BE$42</c:f>
              <c:numCache>
                <c:formatCode>General</c:formatCode>
                <c:ptCount val="14"/>
                <c:pt idx="0">
                  <c:v>4.5</c:v>
                </c:pt>
                <c:pt idx="1">
                  <c:v>4.5</c:v>
                </c:pt>
                <c:pt idx="2">
                  <c:v>4.5</c:v>
                </c:pt>
                <c:pt idx="3">
                  <c:v>4.5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4.5</c:v>
                </c:pt>
                <c:pt idx="12">
                  <c:v>4.5</c:v>
                </c:pt>
                <c:pt idx="13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78-4EE9-4C0F-B3C7-36A415BAE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120456"/>
        <c:axId val="519122024"/>
        <c:extLst/>
      </c:scatterChart>
      <c:valAx>
        <c:axId val="519120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9122024"/>
        <c:crosses val="max"/>
        <c:crossBetween val="midCat"/>
        <c:majorUnit val="1.0000000000000005E-2"/>
      </c:valAx>
      <c:valAx>
        <c:axId val="519122024"/>
        <c:scaling>
          <c:orientation val="maxMin"/>
        </c:scaling>
        <c:delete val="1"/>
        <c:axPos val="r"/>
        <c:numFmt formatCode="General" sourceLinked="1"/>
        <c:majorTickMark val="out"/>
        <c:minorTickMark val="none"/>
        <c:tickLblPos val="none"/>
        <c:crossAx val="519120456"/>
        <c:crosses val="max"/>
        <c:crossBetween val="midCat"/>
        <c:majorUnit val="1.0000000000000005E-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95" footer="0.4921259845000019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604300019290464E-2"/>
          <c:y val="2.0815777839513636E-2"/>
          <c:w val="0.89626795514196422"/>
          <c:h val="0.91456392598571445"/>
        </c:manualLayout>
      </c:layout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'L-V'!$B$2:$B$501</c:f>
              <c:numCache>
                <c:formatCode>General</c:formatCode>
                <c:ptCount val="500"/>
                <c:pt idx="0">
                  <c:v>0</c:v>
                </c:pt>
                <c:pt idx="1">
                  <c:v>6.128876296447941E-17</c:v>
                </c:pt>
                <c:pt idx="2">
                  <c:v>3.7920278693868387E-17</c:v>
                </c:pt>
                <c:pt idx="3">
                  <c:v>1.6454088147725164E-17</c:v>
                </c:pt>
                <c:pt idx="4">
                  <c:v>4.0398485339297657E-17</c:v>
                </c:pt>
                <c:pt idx="5">
                  <c:v>1.7115035235657085E-17</c:v>
                </c:pt>
                <c:pt idx="6">
                  <c:v>4.5913275322131541E-17</c:v>
                </c:pt>
                <c:pt idx="7">
                  <c:v>5.5193560198151767E-17</c:v>
                </c:pt>
                <c:pt idx="8">
                  <c:v>9.1420610104291458E-17</c:v>
                </c:pt>
                <c:pt idx="9">
                  <c:v>7.2810674213293839E-17</c:v>
                </c:pt>
                <c:pt idx="10">
                  <c:v>6.48592318302829E-17</c:v>
                </c:pt>
                <c:pt idx="11">
                  <c:v>7.176820826579531E-17</c:v>
                </c:pt>
                <c:pt idx="12">
                  <c:v>7.9887535225930012E-17</c:v>
                </c:pt>
                <c:pt idx="13">
                  <c:v>9.4238476961569701E-17</c:v>
                </c:pt>
                <c:pt idx="14">
                  <c:v>8.361628675630675E-17</c:v>
                </c:pt>
                <c:pt idx="15">
                  <c:v>8.9170070033216383E-17</c:v>
                </c:pt>
                <c:pt idx="16">
                  <c:v>9.9748062323989402E-17</c:v>
                </c:pt>
                <c:pt idx="17">
                  <c:v>9.7635132019618649E-17</c:v>
                </c:pt>
                <c:pt idx="18">
                  <c:v>1.3276766315667307E-16</c:v>
                </c:pt>
                <c:pt idx="19">
                  <c:v>1.1021065299314392E-16</c:v>
                </c:pt>
                <c:pt idx="20">
                  <c:v>1.2069613340420901E-16</c:v>
                </c:pt>
                <c:pt idx="21">
                  <c:v>1.330550720235883E-16</c:v>
                </c:pt>
                <c:pt idx="22">
                  <c:v>1.6833410015584831E-16</c:v>
                </c:pt>
                <c:pt idx="23">
                  <c:v>1.1499908244520519E-16</c:v>
                </c:pt>
                <c:pt idx="24">
                  <c:v>1.0897070925492693E-16</c:v>
                </c:pt>
                <c:pt idx="25">
                  <c:v>9.1708561601688517E-17</c:v>
                </c:pt>
                <c:pt idx="26">
                  <c:v>1.1886347174370592E-16</c:v>
                </c:pt>
                <c:pt idx="27">
                  <c:v>1.3797102625632564E-16</c:v>
                </c:pt>
                <c:pt idx="28">
                  <c:v>2.2379258976058857E-16</c:v>
                </c:pt>
                <c:pt idx="29">
                  <c:v>2.11142258572464E-16</c:v>
                </c:pt>
                <c:pt idx="30">
                  <c:v>2.2735825436139435E-16</c:v>
                </c:pt>
                <c:pt idx="31">
                  <c:v>1.6984056148742989E-16</c:v>
                </c:pt>
                <c:pt idx="32">
                  <c:v>5.8003029517851373E-17</c:v>
                </c:pt>
                <c:pt idx="33">
                  <c:v>2.0143881125611879E-17</c:v>
                </c:pt>
                <c:pt idx="34">
                  <c:v>1.9483720521006374E-16</c:v>
                </c:pt>
                <c:pt idx="35">
                  <c:v>9.7724070479080351E-17</c:v>
                </c:pt>
                <c:pt idx="36">
                  <c:v>3.5274442242944022E-17</c:v>
                </c:pt>
                <c:pt idx="37">
                  <c:v>1.2822777831762684E-16</c:v>
                </c:pt>
                <c:pt idx="38">
                  <c:v>-5.9426203687916207E-17</c:v>
                </c:pt>
                <c:pt idx="39">
                  <c:v>1.1892537132330449E-16</c:v>
                </c:pt>
                <c:pt idx="40">
                  <c:v>1.012752164057746E-16</c:v>
                </c:pt>
                <c:pt idx="41">
                  <c:v>2.9356944341972372E-16</c:v>
                </c:pt>
                <c:pt idx="42">
                  <c:v>6.8707590368512355E-18</c:v>
                </c:pt>
                <c:pt idx="43">
                  <c:v>7.6642790233015203E-17</c:v>
                </c:pt>
                <c:pt idx="44">
                  <c:v>1.2038123567117742E-16</c:v>
                </c:pt>
                <c:pt idx="45">
                  <c:v>-6.181835707986036E-17</c:v>
                </c:pt>
                <c:pt idx="46">
                  <c:v>2.9127162832228001E-16</c:v>
                </c:pt>
                <c:pt idx="47">
                  <c:v>1.414270530300212E-16</c:v>
                </c:pt>
                <c:pt idx="48">
                  <c:v>-7.8890787550887289E-18</c:v>
                </c:pt>
                <c:pt idx="49">
                  <c:v>8.7518058001049979E-17</c:v>
                </c:pt>
                <c:pt idx="50">
                  <c:v>2.6928333791710557E-17</c:v>
                </c:pt>
                <c:pt idx="51">
                  <c:v>-2.4590258490364916E-16</c:v>
                </c:pt>
                <c:pt idx="52">
                  <c:v>2.5983990324578783E-16</c:v>
                </c:pt>
                <c:pt idx="53">
                  <c:v>3.7740527052804694E-16</c:v>
                </c:pt>
                <c:pt idx="54">
                  <c:v>-2.2169700377930182E-16</c:v>
                </c:pt>
                <c:pt idx="55">
                  <c:v>-2.9849986338701339E-16</c:v>
                </c:pt>
                <c:pt idx="56">
                  <c:v>1.4176969109207536E-16</c:v>
                </c:pt>
                <c:pt idx="57">
                  <c:v>3.429245974183537E-16</c:v>
                </c:pt>
                <c:pt idx="58">
                  <c:v>1.7630203321155111E-16</c:v>
                </c:pt>
                <c:pt idx="59">
                  <c:v>-2.8619509517158897E-17</c:v>
                </c:pt>
                <c:pt idx="60">
                  <c:v>-1.4149301572078863E-16</c:v>
                </c:pt>
                <c:pt idx="61">
                  <c:v>6.3913790859914391E-17</c:v>
                </c:pt>
                <c:pt idx="62">
                  <c:v>4.5387408151718509E-16</c:v>
                </c:pt>
                <c:pt idx="63">
                  <c:v>1.8661021242139913E-16</c:v>
                </c:pt>
                <c:pt idx="64">
                  <c:v>2.123310163743762E-16</c:v>
                </c:pt>
                <c:pt idx="65">
                  <c:v>-2.1143048800254687E-16</c:v>
                </c:pt>
                <c:pt idx="66">
                  <c:v>2.0650292677145419E-16</c:v>
                </c:pt>
                <c:pt idx="67">
                  <c:v>-6.7973977118128875E-17</c:v>
                </c:pt>
                <c:pt idx="68">
                  <c:v>8.2605024708491681E-16</c:v>
                </c:pt>
                <c:pt idx="69">
                  <c:v>3.0430333609490583E-16</c:v>
                </c:pt>
                <c:pt idx="70">
                  <c:v>9.0943452622301469E-17</c:v>
                </c:pt>
                <c:pt idx="71">
                  <c:v>3.6632327378132291E-16</c:v>
                </c:pt>
                <c:pt idx="72">
                  <c:v>1.4370187912388083E-16</c:v>
                </c:pt>
                <c:pt idx="73">
                  <c:v>2.6455618269609978E-16</c:v>
                </c:pt>
                <c:pt idx="74">
                  <c:v>1.1962962627938724E-16</c:v>
                </c:pt>
                <c:pt idx="75">
                  <c:v>3.0799070874232021E-16</c:v>
                </c:pt>
                <c:pt idx="76">
                  <c:v>3.0809436439924046E-16</c:v>
                </c:pt>
                <c:pt idx="77">
                  <c:v>8.3933775880761343E-16</c:v>
                </c:pt>
                <c:pt idx="78">
                  <c:v>3.0438004551619155E-16</c:v>
                </c:pt>
                <c:pt idx="79">
                  <c:v>4.0174034181420578E-16</c:v>
                </c:pt>
                <c:pt idx="80">
                  <c:v>8.0844863774317643E-16</c:v>
                </c:pt>
                <c:pt idx="81">
                  <c:v>6.7506344786328557E-16</c:v>
                </c:pt>
                <c:pt idx="82">
                  <c:v>3.0850493715064238E-16</c:v>
                </c:pt>
                <c:pt idx="83">
                  <c:v>4.2736814419655229E-16</c:v>
                </c:pt>
                <c:pt idx="84">
                  <c:v>2.7246204411863659E-16</c:v>
                </c:pt>
                <c:pt idx="85">
                  <c:v>2.3141032763216091E-16</c:v>
                </c:pt>
                <c:pt idx="86">
                  <c:v>-4.916582625305089E-16</c:v>
                </c:pt>
                <c:pt idx="87">
                  <c:v>1.0481931078318296E-15</c:v>
                </c:pt>
                <c:pt idx="88">
                  <c:v>-2.547337504117225E-16</c:v>
                </c:pt>
                <c:pt idx="89">
                  <c:v>3.2028112371975561E-17</c:v>
                </c:pt>
                <c:pt idx="90">
                  <c:v>-1.5633234474241432E-16</c:v>
                </c:pt>
                <c:pt idx="91">
                  <c:v>2.3871333982426908E-16</c:v>
                </c:pt>
                <c:pt idx="92">
                  <c:v>-3.7606973779824332E-16</c:v>
                </c:pt>
                <c:pt idx="93">
                  <c:v>-1.4288401852072556E-15</c:v>
                </c:pt>
                <c:pt idx="94">
                  <c:v>-1.4648795577585743E-16</c:v>
                </c:pt>
                <c:pt idx="95">
                  <c:v>9.1325165373003659E-16</c:v>
                </c:pt>
                <c:pt idx="96">
                  <c:v>-4.1204635050212646E-16</c:v>
                </c:pt>
                <c:pt idx="97">
                  <c:v>7.2405159836773803E-16</c:v>
                </c:pt>
                <c:pt idx="98">
                  <c:v>-3.1241166486161603E-16</c:v>
                </c:pt>
                <c:pt idx="99">
                  <c:v>4.7350788171806615E-16</c:v>
                </c:pt>
                <c:pt idx="100">
                  <c:v>6.3520708015384292E-17</c:v>
                </c:pt>
                <c:pt idx="101">
                  <c:v>8.6228863929161583E-18</c:v>
                </c:pt>
                <c:pt idx="102">
                  <c:v>-2.7246961447560268E-16</c:v>
                </c:pt>
                <c:pt idx="103">
                  <c:v>8.6228863929161583E-18</c:v>
                </c:pt>
                <c:pt idx="104">
                  <c:v>-2.7246961447560268E-16</c:v>
                </c:pt>
                <c:pt idx="105">
                  <c:v>3.9425917807921084E-18</c:v>
                </c:pt>
                <c:pt idx="106">
                  <c:v>2.7970653328240664E-18</c:v>
                </c:pt>
                <c:pt idx="107">
                  <c:v>1.0825666709783646E-17</c:v>
                </c:pt>
                <c:pt idx="108">
                  <c:v>8.7689921316920121E-18</c:v>
                </c:pt>
                <c:pt idx="109">
                  <c:v>8.7689921316920121E-18</c:v>
                </c:pt>
                <c:pt idx="110">
                  <c:v>-3.8421475367948147E-16</c:v>
                </c:pt>
                <c:pt idx="111">
                  <c:v>9.7624332349541157E-17</c:v>
                </c:pt>
                <c:pt idx="112">
                  <c:v>9.7624332349541157E-17</c:v>
                </c:pt>
                <c:pt idx="113">
                  <c:v>9.7624332349541157E-17</c:v>
                </c:pt>
                <c:pt idx="114">
                  <c:v>2.8327296385245965E-17</c:v>
                </c:pt>
                <c:pt idx="115">
                  <c:v>1.9516650250319865E-16</c:v>
                </c:pt>
                <c:pt idx="116">
                  <c:v>1.9516650250319865E-16</c:v>
                </c:pt>
                <c:pt idx="117">
                  <c:v>4.1968142607933792E-16</c:v>
                </c:pt>
                <c:pt idx="118">
                  <c:v>-7.950923045935154E-16</c:v>
                </c:pt>
                <c:pt idx="119">
                  <c:v>9.5878359217233628E-16</c:v>
                </c:pt>
                <c:pt idx="120">
                  <c:v>-1.6481584028333121E-15</c:v>
                </c:pt>
                <c:pt idx="121">
                  <c:v>-1.6481584028333121E-15</c:v>
                </c:pt>
                <c:pt idx="122">
                  <c:v>-4.640136482309703E-16</c:v>
                </c:pt>
                <c:pt idx="123">
                  <c:v>8.7853062972760403E-15</c:v>
                </c:pt>
                <c:pt idx="124">
                  <c:v>2.6091766333566277E-17</c:v>
                </c:pt>
                <c:pt idx="125">
                  <c:v>3.0349203735011382E-16</c:v>
                </c:pt>
                <c:pt idx="126">
                  <c:v>1.0880891219771597E-14</c:v>
                </c:pt>
                <c:pt idx="127">
                  <c:v>-3.1907189021983251E-14</c:v>
                </c:pt>
                <c:pt idx="128">
                  <c:v>-3.3433342493159948E-14</c:v>
                </c:pt>
                <c:pt idx="129">
                  <c:v>-8.5021872287221849E-15</c:v>
                </c:pt>
                <c:pt idx="130">
                  <c:v>-4.1090521183371771E-15</c:v>
                </c:pt>
                <c:pt idx="131">
                  <c:v>8.0234319117214293E-18</c:v>
                </c:pt>
                <c:pt idx="132">
                  <c:v>8.0234319117214293E-18</c:v>
                </c:pt>
                <c:pt idx="133">
                  <c:v>8.0234319117214293E-18</c:v>
                </c:pt>
                <c:pt idx="134">
                  <c:v>8.0234319117214293E-18</c:v>
                </c:pt>
                <c:pt idx="135">
                  <c:v>8.0234319117214293E-18</c:v>
                </c:pt>
                <c:pt idx="136">
                  <c:v>8.0234319117214293E-18</c:v>
                </c:pt>
                <c:pt idx="137">
                  <c:v>8.0234319117214293E-18</c:v>
                </c:pt>
                <c:pt idx="138">
                  <c:v>4.4832954281080135E-17</c:v>
                </c:pt>
                <c:pt idx="139">
                  <c:v>4.6398777402140964E-17</c:v>
                </c:pt>
                <c:pt idx="140">
                  <c:v>4.6398777402140964E-17</c:v>
                </c:pt>
                <c:pt idx="141">
                  <c:v>-3.0913896778144183E-16</c:v>
                </c:pt>
                <c:pt idx="142">
                  <c:v>-3.0913896778144183E-16</c:v>
                </c:pt>
                <c:pt idx="143">
                  <c:v>-1.7262680542841358E-14</c:v>
                </c:pt>
                <c:pt idx="144">
                  <c:v>-1.3226315286323388E-14</c:v>
                </c:pt>
                <c:pt idx="145">
                  <c:v>-1.7262680542841358E-14</c:v>
                </c:pt>
                <c:pt idx="146">
                  <c:v>-1.3226315286323388E-14</c:v>
                </c:pt>
                <c:pt idx="147">
                  <c:v>1.7837796008752767E-15</c:v>
                </c:pt>
                <c:pt idx="148">
                  <c:v>-8.0687610898166895E-4</c:v>
                </c:pt>
                <c:pt idx="149">
                  <c:v>-8.0687610898166895E-4</c:v>
                </c:pt>
                <c:pt idx="150">
                  <c:v>-5.0104957073926926E-2</c:v>
                </c:pt>
                <c:pt idx="151">
                  <c:v>-5.0104957073926926E-2</c:v>
                </c:pt>
                <c:pt idx="152">
                  <c:v>-0.21587833762168884</c:v>
                </c:pt>
                <c:pt idx="153">
                  <c:v>-0.21587876975536346</c:v>
                </c:pt>
                <c:pt idx="154">
                  <c:v>-0.21587881445884705</c:v>
                </c:pt>
                <c:pt idx="155">
                  <c:v>-0.21587881445884705</c:v>
                </c:pt>
                <c:pt idx="156">
                  <c:v>-0.21587881445884705</c:v>
                </c:pt>
                <c:pt idx="157">
                  <c:v>-0.21587881445884705</c:v>
                </c:pt>
                <c:pt idx="158">
                  <c:v>-0.21587881445884705</c:v>
                </c:pt>
                <c:pt idx="159">
                  <c:v>-0.25226539373397827</c:v>
                </c:pt>
                <c:pt idx="160">
                  <c:v>-0.25226587057113647</c:v>
                </c:pt>
                <c:pt idx="161">
                  <c:v>-0.25226595997810364</c:v>
                </c:pt>
                <c:pt idx="162">
                  <c:v>-0.25226595997810364</c:v>
                </c:pt>
                <c:pt idx="163">
                  <c:v>0.32962796092033386</c:v>
                </c:pt>
                <c:pt idx="164">
                  <c:v>0.32962754368782043</c:v>
                </c:pt>
                <c:pt idx="165">
                  <c:v>-0.29684954881668091</c:v>
                </c:pt>
                <c:pt idx="166">
                  <c:v>-0.29684907197952271</c:v>
                </c:pt>
                <c:pt idx="167">
                  <c:v>-0.3504769504070282</c:v>
                </c:pt>
                <c:pt idx="168">
                  <c:v>0.64631283283233643</c:v>
                </c:pt>
                <c:pt idx="169">
                  <c:v>0.34103506803512573</c:v>
                </c:pt>
                <c:pt idx="170">
                  <c:v>0.34103545546531677</c:v>
                </c:pt>
                <c:pt idx="171">
                  <c:v>0.34103572368621826</c:v>
                </c:pt>
                <c:pt idx="172">
                  <c:v>0.34103590250015259</c:v>
                </c:pt>
                <c:pt idx="173">
                  <c:v>-0.3504769504070282</c:v>
                </c:pt>
                <c:pt idx="174">
                  <c:v>-0.35047441720962524</c:v>
                </c:pt>
                <c:pt idx="175">
                  <c:v>-0.35047408938407898</c:v>
                </c:pt>
                <c:pt idx="176">
                  <c:v>-0.35047385096549988</c:v>
                </c:pt>
                <c:pt idx="177">
                  <c:v>-0.35047364234924316</c:v>
                </c:pt>
                <c:pt idx="178">
                  <c:v>0.64641082286834717</c:v>
                </c:pt>
                <c:pt idx="179">
                  <c:v>0.42639684677124023</c:v>
                </c:pt>
                <c:pt idx="180">
                  <c:v>0.38122573494911194</c:v>
                </c:pt>
                <c:pt idx="181">
                  <c:v>0.36961662769317627</c:v>
                </c:pt>
                <c:pt idx="182">
                  <c:v>-0.6961403489112854</c:v>
                </c:pt>
                <c:pt idx="183">
                  <c:v>-0.36334657669067383</c:v>
                </c:pt>
                <c:pt idx="184">
                  <c:v>-0.36231380701065063</c:v>
                </c:pt>
                <c:pt idx="185">
                  <c:v>-0.36231088638305664</c:v>
                </c:pt>
                <c:pt idx="186">
                  <c:v>-0.36231070756912231</c:v>
                </c:pt>
                <c:pt idx="187">
                  <c:v>-2.7018634136766195E-3</c:v>
                </c:pt>
                <c:pt idx="188">
                  <c:v>-2.7018636465072632E-3</c:v>
                </c:pt>
                <c:pt idx="189">
                  <c:v>-2.4302245583385229E-4</c:v>
                </c:pt>
                <c:pt idx="190">
                  <c:v>-2.4302245583385229E-4</c:v>
                </c:pt>
                <c:pt idx="191">
                  <c:v>-0.15724743902683258</c:v>
                </c:pt>
                <c:pt idx="192">
                  <c:v>-0.15724745392799377</c:v>
                </c:pt>
                <c:pt idx="193">
                  <c:v>-0.15724745392799377</c:v>
                </c:pt>
                <c:pt idx="194">
                  <c:v>-0.15724745392799377</c:v>
                </c:pt>
                <c:pt idx="195">
                  <c:v>-0.24083240330219269</c:v>
                </c:pt>
                <c:pt idx="196">
                  <c:v>-0.24083267152309418</c:v>
                </c:pt>
                <c:pt idx="197">
                  <c:v>-0.41165336966514587</c:v>
                </c:pt>
                <c:pt idx="198">
                  <c:v>-0.41165226697921753</c:v>
                </c:pt>
                <c:pt idx="199">
                  <c:v>0.15699464082717896</c:v>
                </c:pt>
                <c:pt idx="200">
                  <c:v>0.15699456632137299</c:v>
                </c:pt>
                <c:pt idx="201">
                  <c:v>0.35750871896743774</c:v>
                </c:pt>
                <c:pt idx="202">
                  <c:v>0.35750964283943176</c:v>
                </c:pt>
                <c:pt idx="203">
                  <c:v>0.5313144326210022</c:v>
                </c:pt>
                <c:pt idx="204">
                  <c:v>0.48346751928329468</c:v>
                </c:pt>
                <c:pt idx="205">
                  <c:v>0.48088815808296204</c:v>
                </c:pt>
                <c:pt idx="206">
                  <c:v>0.4807426929473877</c:v>
                </c:pt>
                <c:pt idx="207">
                  <c:v>0.48073643445968628</c:v>
                </c:pt>
                <c:pt idx="208">
                  <c:v>-0.48871994018554688</c:v>
                </c:pt>
                <c:pt idx="209">
                  <c:v>-0.48872071504592896</c:v>
                </c:pt>
                <c:pt idx="210">
                  <c:v>-0.48872122168540955</c:v>
                </c:pt>
                <c:pt idx="211">
                  <c:v>-0.4887215793132782</c:v>
                </c:pt>
                <c:pt idx="212">
                  <c:v>-0.51750999689102173</c:v>
                </c:pt>
                <c:pt idx="213">
                  <c:v>-0.51723408699035645</c:v>
                </c:pt>
                <c:pt idx="214">
                  <c:v>-0.51723450422286987</c:v>
                </c:pt>
                <c:pt idx="215">
                  <c:v>-0.51751023530960083</c:v>
                </c:pt>
                <c:pt idx="216">
                  <c:v>-0.51723408699035645</c:v>
                </c:pt>
                <c:pt idx="217">
                  <c:v>-0.51723450422286987</c:v>
                </c:pt>
                <c:pt idx="218">
                  <c:v>-0.51723486185073853</c:v>
                </c:pt>
                <c:pt idx="219">
                  <c:v>-0.5172351598739624</c:v>
                </c:pt>
                <c:pt idx="220">
                  <c:v>-0.5172353982925415</c:v>
                </c:pt>
                <c:pt idx="221">
                  <c:v>-0.51723557710647583</c:v>
                </c:pt>
                <c:pt idx="222">
                  <c:v>-0.12356437742710114</c:v>
                </c:pt>
                <c:pt idx="223">
                  <c:v>1.4331319835036993E-3</c:v>
                </c:pt>
                <c:pt idx="224">
                  <c:v>1.4331319835036993E-3</c:v>
                </c:pt>
                <c:pt idx="225">
                  <c:v>1.4331319835036993E-3</c:v>
                </c:pt>
                <c:pt idx="226">
                  <c:v>1.4331319835036993E-3</c:v>
                </c:pt>
                <c:pt idx="227">
                  <c:v>2.8736107051372528E-3</c:v>
                </c:pt>
                <c:pt idx="228">
                  <c:v>2.3557404056191444E-2</c:v>
                </c:pt>
                <c:pt idx="229">
                  <c:v>2.3557392880320549E-2</c:v>
                </c:pt>
                <c:pt idx="230">
                  <c:v>2.5074711069464684E-2</c:v>
                </c:pt>
                <c:pt idx="231">
                  <c:v>2.5074727833271027E-2</c:v>
                </c:pt>
                <c:pt idx="232">
                  <c:v>2.5074727833271027E-2</c:v>
                </c:pt>
                <c:pt idx="233">
                  <c:v>2.5683330371975899E-2</c:v>
                </c:pt>
                <c:pt idx="234">
                  <c:v>2.5683233514428139E-2</c:v>
                </c:pt>
                <c:pt idx="235">
                  <c:v>2.6293745264410973E-2</c:v>
                </c:pt>
                <c:pt idx="236">
                  <c:v>2.6293134316802025E-2</c:v>
                </c:pt>
                <c:pt idx="237">
                  <c:v>2.598804235458374E-2</c:v>
                </c:pt>
                <c:pt idx="238">
                  <c:v>2.5987938046455383E-2</c:v>
                </c:pt>
                <c:pt idx="239">
                  <c:v>-5</c:v>
                </c:pt>
                <c:pt idx="240">
                  <c:v>6.3293652534484863</c:v>
                </c:pt>
                <c:pt idx="241">
                  <c:v>0.7192460298538208</c:v>
                </c:pt>
                <c:pt idx="242">
                  <c:v>0.7192460298538208</c:v>
                </c:pt>
                <c:pt idx="243">
                  <c:v>0.7192460298538208</c:v>
                </c:pt>
                <c:pt idx="244">
                  <c:v>0.7192460298538208</c:v>
                </c:pt>
                <c:pt idx="245">
                  <c:v>0.7192460298538208</c:v>
                </c:pt>
                <c:pt idx="246">
                  <c:v>0.7192460298538208</c:v>
                </c:pt>
                <c:pt idx="247">
                  <c:v>0.7192460298538208</c:v>
                </c:pt>
                <c:pt idx="248">
                  <c:v>0.7192460298538208</c:v>
                </c:pt>
                <c:pt idx="249">
                  <c:v>0.7192460298538208</c:v>
                </c:pt>
                <c:pt idx="250">
                  <c:v>0.7192460298538208</c:v>
                </c:pt>
                <c:pt idx="251">
                  <c:v>0.7192460298538208</c:v>
                </c:pt>
                <c:pt idx="252">
                  <c:v>0.7192460298538208</c:v>
                </c:pt>
                <c:pt idx="253">
                  <c:v>0.7192460298538208</c:v>
                </c:pt>
                <c:pt idx="254">
                  <c:v>0.99342674016952515</c:v>
                </c:pt>
                <c:pt idx="255">
                  <c:v>0.99342674016952515</c:v>
                </c:pt>
                <c:pt idx="256">
                  <c:v>0.99342674016952515</c:v>
                </c:pt>
                <c:pt idx="257">
                  <c:v>1.0314089059829712</c:v>
                </c:pt>
                <c:pt idx="258">
                  <c:v>0.7192460298538208</c:v>
                </c:pt>
                <c:pt idx="259">
                  <c:v>0.7192460298538208</c:v>
                </c:pt>
                <c:pt idx="260">
                  <c:v>0.7192460298538208</c:v>
                </c:pt>
                <c:pt idx="261">
                  <c:v>1.0312191247940063</c:v>
                </c:pt>
                <c:pt idx="262">
                  <c:v>1.0312192440032959</c:v>
                </c:pt>
                <c:pt idx="263">
                  <c:v>1.0261341333389282</c:v>
                </c:pt>
                <c:pt idx="264">
                  <c:v>1.0261341333389282</c:v>
                </c:pt>
                <c:pt idx="265">
                  <c:v>1.0261341333389282</c:v>
                </c:pt>
                <c:pt idx="266">
                  <c:v>0.98883223533630371</c:v>
                </c:pt>
                <c:pt idx="267">
                  <c:v>0.98883217573165894</c:v>
                </c:pt>
                <c:pt idx="268">
                  <c:v>1.0261341333389282</c:v>
                </c:pt>
                <c:pt idx="269">
                  <c:v>1.0261341333389282</c:v>
                </c:pt>
                <c:pt idx="270">
                  <c:v>0.7192460298538208</c:v>
                </c:pt>
                <c:pt idx="271">
                  <c:v>1.0261341333389282</c:v>
                </c:pt>
                <c:pt idx="272">
                  <c:v>0.25777426362037659</c:v>
                </c:pt>
                <c:pt idx="273">
                  <c:v>0</c:v>
                </c:pt>
                <c:pt idx="274">
                  <c:v>0.38974454998970032</c:v>
                </c:pt>
                <c:pt idx="275">
                  <c:v>0.38974454998970032</c:v>
                </c:pt>
                <c:pt idx="276">
                  <c:v>0.38974454998970032</c:v>
                </c:pt>
                <c:pt idx="277">
                  <c:v>0.38974454998970032</c:v>
                </c:pt>
                <c:pt idx="278">
                  <c:v>0.26843908429145813</c:v>
                </c:pt>
                <c:pt idx="279">
                  <c:v>0.26843908429145813</c:v>
                </c:pt>
                <c:pt idx="280">
                  <c:v>0.38974454998970032</c:v>
                </c:pt>
                <c:pt idx="281">
                  <c:v>0.38974460959434509</c:v>
                </c:pt>
                <c:pt idx="282">
                  <c:v>0.38974460959434509</c:v>
                </c:pt>
                <c:pt idx="283">
                  <c:v>0.38974460959434509</c:v>
                </c:pt>
              </c:numCache>
            </c:numRef>
          </c:xVal>
          <c:yVal>
            <c:numRef>
              <c:f>'L-V'!$C$2:$C$501</c:f>
              <c:numCache>
                <c:formatCode>General</c:formatCode>
                <c:ptCount val="500"/>
                <c:pt idx="0">
                  <c:v>0</c:v>
                </c:pt>
                <c:pt idx="1">
                  <c:v>8.6187210083007813</c:v>
                </c:pt>
                <c:pt idx="2">
                  <c:v>9.3578224182128906</c:v>
                </c:pt>
                <c:pt idx="3">
                  <c:v>9.9658441543579102</c:v>
                </c:pt>
                <c:pt idx="4">
                  <c:v>10.270585060119629</c:v>
                </c:pt>
                <c:pt idx="5">
                  <c:v>10.880367279052734</c:v>
                </c:pt>
                <c:pt idx="6">
                  <c:v>11.573309898376465</c:v>
                </c:pt>
                <c:pt idx="7">
                  <c:v>12.810746192932129</c:v>
                </c:pt>
                <c:pt idx="8">
                  <c:v>13.988739967346191</c:v>
                </c:pt>
                <c:pt idx="9">
                  <c:v>16.177709579467773</c:v>
                </c:pt>
                <c:pt idx="10">
                  <c:v>16.444623947143555</c:v>
                </c:pt>
                <c:pt idx="11">
                  <c:v>16.724208831787109</c:v>
                </c:pt>
                <c:pt idx="12">
                  <c:v>18.413276672363281</c:v>
                </c:pt>
                <c:pt idx="13">
                  <c:v>19.311187744140625</c:v>
                </c:pt>
                <c:pt idx="14">
                  <c:v>20.664358139038086</c:v>
                </c:pt>
                <c:pt idx="15">
                  <c:v>22.262470245361328</c:v>
                </c:pt>
                <c:pt idx="16">
                  <c:v>23.813121795654297</c:v>
                </c:pt>
                <c:pt idx="17">
                  <c:v>24.576982498168945</c:v>
                </c:pt>
                <c:pt idx="18">
                  <c:v>25.355756759643555</c:v>
                </c:pt>
                <c:pt idx="19">
                  <c:v>25.915904998779297</c:v>
                </c:pt>
                <c:pt idx="20">
                  <c:v>26.811042785644531</c:v>
                </c:pt>
                <c:pt idx="21">
                  <c:v>27.346942901611328</c:v>
                </c:pt>
                <c:pt idx="22">
                  <c:v>27.959524154663086</c:v>
                </c:pt>
                <c:pt idx="23">
                  <c:v>28.157585144042969</c:v>
                </c:pt>
                <c:pt idx="24">
                  <c:v>28.417871475219727</c:v>
                </c:pt>
                <c:pt idx="25">
                  <c:v>28.587924957275391</c:v>
                </c:pt>
                <c:pt idx="26">
                  <c:v>28.619880676269531</c:v>
                </c:pt>
                <c:pt idx="27">
                  <c:v>29.156595230102539</c:v>
                </c:pt>
                <c:pt idx="28">
                  <c:v>29.813270568847656</c:v>
                </c:pt>
                <c:pt idx="29">
                  <c:v>30.264614105224609</c:v>
                </c:pt>
                <c:pt idx="30">
                  <c:v>30.522802352905273</c:v>
                </c:pt>
                <c:pt idx="31">
                  <c:v>30.624124526977539</c:v>
                </c:pt>
                <c:pt idx="32">
                  <c:v>30.790410995483398</c:v>
                </c:pt>
                <c:pt idx="33">
                  <c:v>30.962120056152344</c:v>
                </c:pt>
                <c:pt idx="34">
                  <c:v>31.116621017456055</c:v>
                </c:pt>
                <c:pt idx="35">
                  <c:v>31.249103546142578</c:v>
                </c:pt>
                <c:pt idx="36">
                  <c:v>31.335235595703125</c:v>
                </c:pt>
                <c:pt idx="37">
                  <c:v>31.361238479614258</c:v>
                </c:pt>
                <c:pt idx="38">
                  <c:v>31.376365661621094</c:v>
                </c:pt>
                <c:pt idx="39">
                  <c:v>31.638763427734375</c:v>
                </c:pt>
                <c:pt idx="40">
                  <c:v>31.74018669128418</c:v>
                </c:pt>
                <c:pt idx="41">
                  <c:v>31.791208267211914</c:v>
                </c:pt>
                <c:pt idx="42">
                  <c:v>31.860357284545898</c:v>
                </c:pt>
                <c:pt idx="43">
                  <c:v>31.907136917114258</c:v>
                </c:pt>
                <c:pt idx="44">
                  <c:v>31.957000732421875</c:v>
                </c:pt>
                <c:pt idx="45">
                  <c:v>32.025211334228516</c:v>
                </c:pt>
                <c:pt idx="46">
                  <c:v>32.043296813964844</c:v>
                </c:pt>
                <c:pt idx="47">
                  <c:v>32.053756713867188</c:v>
                </c:pt>
                <c:pt idx="48">
                  <c:v>32.123703002929688</c:v>
                </c:pt>
                <c:pt idx="49">
                  <c:v>32.158905029296875</c:v>
                </c:pt>
                <c:pt idx="50">
                  <c:v>32.181911468505859</c:v>
                </c:pt>
                <c:pt idx="51">
                  <c:v>32.217792510986328</c:v>
                </c:pt>
                <c:pt idx="52">
                  <c:v>32.245964050292969</c:v>
                </c:pt>
                <c:pt idx="53">
                  <c:v>32.279830932617188</c:v>
                </c:pt>
                <c:pt idx="54">
                  <c:v>32.304798126220703</c:v>
                </c:pt>
                <c:pt idx="55">
                  <c:v>32.321578979492188</c:v>
                </c:pt>
                <c:pt idx="56">
                  <c:v>32.33135986328125</c:v>
                </c:pt>
                <c:pt idx="57">
                  <c:v>32.334815979003906</c:v>
                </c:pt>
                <c:pt idx="58">
                  <c:v>32.335670471191406</c:v>
                </c:pt>
                <c:pt idx="59">
                  <c:v>32.385173797607422</c:v>
                </c:pt>
                <c:pt idx="60">
                  <c:v>32.402069091796875</c:v>
                </c:pt>
                <c:pt idx="61">
                  <c:v>32.420162200927734</c:v>
                </c:pt>
                <c:pt idx="62">
                  <c:v>32.436561584472656</c:v>
                </c:pt>
                <c:pt idx="63">
                  <c:v>32.460151672363281</c:v>
                </c:pt>
                <c:pt idx="64">
                  <c:v>32.471012115478516</c:v>
                </c:pt>
                <c:pt idx="65">
                  <c:v>32.483661651611328</c:v>
                </c:pt>
                <c:pt idx="66">
                  <c:v>32.487339019775391</c:v>
                </c:pt>
                <c:pt idx="67">
                  <c:v>32.487857818603516</c:v>
                </c:pt>
                <c:pt idx="68">
                  <c:v>32.490440368652344</c:v>
                </c:pt>
                <c:pt idx="69">
                  <c:v>32.530891418457031</c:v>
                </c:pt>
                <c:pt idx="70">
                  <c:v>32.546207427978516</c:v>
                </c:pt>
                <c:pt idx="71">
                  <c:v>32.561824798583984</c:v>
                </c:pt>
                <c:pt idx="72">
                  <c:v>32.576446533203125</c:v>
                </c:pt>
                <c:pt idx="73">
                  <c:v>32.583667755126953</c:v>
                </c:pt>
                <c:pt idx="74">
                  <c:v>32.588909149169922</c:v>
                </c:pt>
                <c:pt idx="75">
                  <c:v>32.590618133544922</c:v>
                </c:pt>
                <c:pt idx="76">
                  <c:v>32.5926513671875</c:v>
                </c:pt>
                <c:pt idx="77">
                  <c:v>32.613796234130859</c:v>
                </c:pt>
                <c:pt idx="78">
                  <c:v>32.626262664794922</c:v>
                </c:pt>
                <c:pt idx="79">
                  <c:v>32.639141082763672</c:v>
                </c:pt>
                <c:pt idx="80">
                  <c:v>32.648265838623047</c:v>
                </c:pt>
                <c:pt idx="81">
                  <c:v>32.655178070068359</c:v>
                </c:pt>
                <c:pt idx="82">
                  <c:v>32.659130096435547</c:v>
                </c:pt>
                <c:pt idx="83">
                  <c:v>32.659370422363281</c:v>
                </c:pt>
                <c:pt idx="84">
                  <c:v>32.659610748291016</c:v>
                </c:pt>
                <c:pt idx="85">
                  <c:v>32.680118560791016</c:v>
                </c:pt>
                <c:pt idx="86">
                  <c:v>32.689605712890625</c:v>
                </c:pt>
                <c:pt idx="87">
                  <c:v>32.698184967041016</c:v>
                </c:pt>
                <c:pt idx="88">
                  <c:v>32.708488464355469</c:v>
                </c:pt>
                <c:pt idx="89">
                  <c:v>32.712326049804688</c:v>
                </c:pt>
                <c:pt idx="90">
                  <c:v>32.713577270507813</c:v>
                </c:pt>
                <c:pt idx="91">
                  <c:v>32.713752746582031</c:v>
                </c:pt>
                <c:pt idx="92">
                  <c:v>32.729156494140625</c:v>
                </c:pt>
                <c:pt idx="93">
                  <c:v>32.739284515380859</c:v>
                </c:pt>
                <c:pt idx="94">
                  <c:v>32.744400024414063</c:v>
                </c:pt>
                <c:pt idx="95">
                  <c:v>32.747749328613281</c:v>
                </c:pt>
                <c:pt idx="96">
                  <c:v>32.748317718505859</c:v>
                </c:pt>
                <c:pt idx="97">
                  <c:v>32.749309539794922</c:v>
                </c:pt>
                <c:pt idx="98">
                  <c:v>32.76324462890625</c:v>
                </c:pt>
                <c:pt idx="99">
                  <c:v>32.770149230957031</c:v>
                </c:pt>
                <c:pt idx="100">
                  <c:v>32.77197265625</c:v>
                </c:pt>
                <c:pt idx="101">
                  <c:v>32.772212982177734</c:v>
                </c:pt>
                <c:pt idx="102">
                  <c:v>32.772212982177734</c:v>
                </c:pt>
                <c:pt idx="103">
                  <c:v>32.772212982177734</c:v>
                </c:pt>
                <c:pt idx="104">
                  <c:v>32.772212982177734</c:v>
                </c:pt>
                <c:pt idx="105">
                  <c:v>1</c:v>
                </c:pt>
                <c:pt idx="106">
                  <c:v>1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7</c:v>
                </c:pt>
                <c:pt idx="111">
                  <c:v>7</c:v>
                </c:pt>
                <c:pt idx="112">
                  <c:v>7</c:v>
                </c:pt>
                <c:pt idx="113">
                  <c:v>7</c:v>
                </c:pt>
                <c:pt idx="114">
                  <c:v>7.0300002098083496</c:v>
                </c:pt>
                <c:pt idx="115">
                  <c:v>7.0300002098083496</c:v>
                </c:pt>
                <c:pt idx="116">
                  <c:v>7.0300002098083496</c:v>
                </c:pt>
                <c:pt idx="117">
                  <c:v>7.0500001907348633</c:v>
                </c:pt>
                <c:pt idx="118">
                  <c:v>7.0500001907348633</c:v>
                </c:pt>
                <c:pt idx="119">
                  <c:v>7.070000171661377</c:v>
                </c:pt>
                <c:pt idx="120">
                  <c:v>7.070000171661377</c:v>
                </c:pt>
                <c:pt idx="121">
                  <c:v>7.070000171661377</c:v>
                </c:pt>
                <c:pt idx="122">
                  <c:v>7.0900001525878906</c:v>
                </c:pt>
                <c:pt idx="123">
                  <c:v>7.0900001525878906</c:v>
                </c:pt>
                <c:pt idx="124">
                  <c:v>7.0999999046325684</c:v>
                </c:pt>
                <c:pt idx="125">
                  <c:v>7.0999999046325684</c:v>
                </c:pt>
                <c:pt idx="126">
                  <c:v>7.0989999771118164</c:v>
                </c:pt>
                <c:pt idx="127">
                  <c:v>7.0989999771118164</c:v>
                </c:pt>
                <c:pt idx="128">
                  <c:v>7.0989999771118164</c:v>
                </c:pt>
                <c:pt idx="129">
                  <c:v>7.0949997901916504</c:v>
                </c:pt>
                <c:pt idx="130">
                  <c:v>7.0949997901916504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5</c:v>
                </c:pt>
                <c:pt idx="139">
                  <c:v>5</c:v>
                </c:pt>
                <c:pt idx="140">
                  <c:v>5</c:v>
                </c:pt>
                <c:pt idx="141">
                  <c:v>5.5999999046325684</c:v>
                </c:pt>
                <c:pt idx="142">
                  <c:v>5.5999999046325684</c:v>
                </c:pt>
                <c:pt idx="143">
                  <c:v>5.6560001373291016</c:v>
                </c:pt>
                <c:pt idx="144">
                  <c:v>5.6560001373291016</c:v>
                </c:pt>
                <c:pt idx="145">
                  <c:v>5.6560001373291016</c:v>
                </c:pt>
                <c:pt idx="146">
                  <c:v>5.6560001373291016</c:v>
                </c:pt>
                <c:pt idx="147">
                  <c:v>5.6560001373291016</c:v>
                </c:pt>
                <c:pt idx="148">
                  <c:v>1</c:v>
                </c:pt>
                <c:pt idx="149">
                  <c:v>1</c:v>
                </c:pt>
                <c:pt idx="150">
                  <c:v>8</c:v>
                </c:pt>
                <c:pt idx="151">
                  <c:v>8</c:v>
                </c:pt>
                <c:pt idx="152">
                  <c:v>8.8000001907348633</c:v>
                </c:pt>
                <c:pt idx="153">
                  <c:v>8.8000001907348633</c:v>
                </c:pt>
                <c:pt idx="154">
                  <c:v>8.8000001907348633</c:v>
                </c:pt>
                <c:pt idx="155">
                  <c:v>8.8000001907348633</c:v>
                </c:pt>
                <c:pt idx="156">
                  <c:v>8.8000001907348633</c:v>
                </c:pt>
                <c:pt idx="157">
                  <c:v>8.8000001907348633</c:v>
                </c:pt>
                <c:pt idx="158">
                  <c:v>8.8000001907348633</c:v>
                </c:pt>
                <c:pt idx="159">
                  <c:v>8.8500003814697266</c:v>
                </c:pt>
                <c:pt idx="160">
                  <c:v>8.8500003814697266</c:v>
                </c:pt>
                <c:pt idx="161">
                  <c:v>8.8500003814697266</c:v>
                </c:pt>
                <c:pt idx="162">
                  <c:v>8.8500003814697266</c:v>
                </c:pt>
                <c:pt idx="163">
                  <c:v>9</c:v>
                </c:pt>
                <c:pt idx="164">
                  <c:v>9</c:v>
                </c:pt>
                <c:pt idx="165">
                  <c:v>8.8999996185302734</c:v>
                </c:pt>
                <c:pt idx="166">
                  <c:v>8.8999996185302734</c:v>
                </c:pt>
                <c:pt idx="167">
                  <c:v>8.9499998092651367</c:v>
                </c:pt>
                <c:pt idx="168">
                  <c:v>8.9700002670288086</c:v>
                </c:pt>
                <c:pt idx="169">
                  <c:v>8.9899997711181641</c:v>
                </c:pt>
                <c:pt idx="170">
                  <c:v>8.9899997711181641</c:v>
                </c:pt>
                <c:pt idx="171">
                  <c:v>8.9899997711181641</c:v>
                </c:pt>
                <c:pt idx="172">
                  <c:v>8.9899997711181641</c:v>
                </c:pt>
                <c:pt idx="173">
                  <c:v>8.9499998092651367</c:v>
                </c:pt>
                <c:pt idx="174">
                  <c:v>8.9499998092651367</c:v>
                </c:pt>
                <c:pt idx="175">
                  <c:v>8.9499998092651367</c:v>
                </c:pt>
                <c:pt idx="176">
                  <c:v>8.9499998092651367</c:v>
                </c:pt>
                <c:pt idx="177">
                  <c:v>8.9499998092651367</c:v>
                </c:pt>
                <c:pt idx="178">
                  <c:v>8.9700002670288086</c:v>
                </c:pt>
                <c:pt idx="179">
                  <c:v>8.9700002670288086</c:v>
                </c:pt>
                <c:pt idx="180">
                  <c:v>8.9700002670288086</c:v>
                </c:pt>
                <c:pt idx="181">
                  <c:v>8.9700002670288086</c:v>
                </c:pt>
                <c:pt idx="182">
                  <c:v>8.9600000381469727</c:v>
                </c:pt>
                <c:pt idx="183">
                  <c:v>8.9600000381469727</c:v>
                </c:pt>
                <c:pt idx="184">
                  <c:v>8.9600000381469727</c:v>
                </c:pt>
                <c:pt idx="185">
                  <c:v>8.9600000381469727</c:v>
                </c:pt>
                <c:pt idx="186">
                  <c:v>8.9600000381469727</c:v>
                </c:pt>
                <c:pt idx="187">
                  <c:v>8.9600000381469727</c:v>
                </c:pt>
                <c:pt idx="188">
                  <c:v>8.9600000381469727</c:v>
                </c:pt>
                <c:pt idx="189">
                  <c:v>1</c:v>
                </c:pt>
                <c:pt idx="190">
                  <c:v>1</c:v>
                </c:pt>
                <c:pt idx="191">
                  <c:v>40</c:v>
                </c:pt>
                <c:pt idx="192">
                  <c:v>40</c:v>
                </c:pt>
                <c:pt idx="193">
                  <c:v>40</c:v>
                </c:pt>
                <c:pt idx="194">
                  <c:v>40</c:v>
                </c:pt>
                <c:pt idx="195">
                  <c:v>41</c:v>
                </c:pt>
                <c:pt idx="196">
                  <c:v>41</c:v>
                </c:pt>
                <c:pt idx="197">
                  <c:v>42</c:v>
                </c:pt>
                <c:pt idx="198">
                  <c:v>42</c:v>
                </c:pt>
                <c:pt idx="199">
                  <c:v>45</c:v>
                </c:pt>
                <c:pt idx="200">
                  <c:v>45</c:v>
                </c:pt>
                <c:pt idx="201">
                  <c:v>43</c:v>
                </c:pt>
                <c:pt idx="202">
                  <c:v>43</c:v>
                </c:pt>
                <c:pt idx="203">
                  <c:v>42.5</c:v>
                </c:pt>
                <c:pt idx="204">
                  <c:v>42.5</c:v>
                </c:pt>
                <c:pt idx="205">
                  <c:v>42.5</c:v>
                </c:pt>
                <c:pt idx="206">
                  <c:v>42.5</c:v>
                </c:pt>
                <c:pt idx="207">
                  <c:v>42.5</c:v>
                </c:pt>
                <c:pt idx="208">
                  <c:v>42.299999237060547</c:v>
                </c:pt>
                <c:pt idx="209">
                  <c:v>42.299999237060547</c:v>
                </c:pt>
                <c:pt idx="210">
                  <c:v>42.299999237060547</c:v>
                </c:pt>
                <c:pt idx="211">
                  <c:v>42.299999237060547</c:v>
                </c:pt>
                <c:pt idx="212">
                  <c:v>42.400001525878906</c:v>
                </c:pt>
                <c:pt idx="213">
                  <c:v>42.400001525878906</c:v>
                </c:pt>
                <c:pt idx="214">
                  <c:v>42.400001525878906</c:v>
                </c:pt>
                <c:pt idx="215">
                  <c:v>42.400001525878906</c:v>
                </c:pt>
                <c:pt idx="216">
                  <c:v>42.400001525878906</c:v>
                </c:pt>
                <c:pt idx="217">
                  <c:v>42.400001525878906</c:v>
                </c:pt>
                <c:pt idx="218">
                  <c:v>42.400001525878906</c:v>
                </c:pt>
                <c:pt idx="219">
                  <c:v>42.400001525878906</c:v>
                </c:pt>
                <c:pt idx="220">
                  <c:v>42.400001525878906</c:v>
                </c:pt>
                <c:pt idx="221">
                  <c:v>42.400001525878906</c:v>
                </c:pt>
                <c:pt idx="222">
                  <c:v>42.400001525878906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8</c:v>
                </c:pt>
                <c:pt idx="229">
                  <c:v>8</c:v>
                </c:pt>
                <c:pt idx="230">
                  <c:v>8.5</c:v>
                </c:pt>
                <c:pt idx="231">
                  <c:v>8.5</c:v>
                </c:pt>
                <c:pt idx="232">
                  <c:v>8.5</c:v>
                </c:pt>
                <c:pt idx="233">
                  <c:v>8.6999998092651367</c:v>
                </c:pt>
                <c:pt idx="234">
                  <c:v>8.6999998092651367</c:v>
                </c:pt>
                <c:pt idx="235">
                  <c:v>8.8999996185302734</c:v>
                </c:pt>
                <c:pt idx="236">
                  <c:v>8.8999996185302734</c:v>
                </c:pt>
                <c:pt idx="237">
                  <c:v>8.8000001907348633</c:v>
                </c:pt>
                <c:pt idx="238">
                  <c:v>8.8000001907348633</c:v>
                </c:pt>
                <c:pt idx="239">
                  <c:v>8.8000001907348633</c:v>
                </c:pt>
                <c:pt idx="240">
                  <c:v>8.8000001907348633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0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74-4811-A8E3-0F17CD3D4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400760"/>
        <c:axId val="519397624"/>
      </c:scatterChart>
      <c:valAx>
        <c:axId val="519400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19397624"/>
        <c:crosses val="autoZero"/>
        <c:crossBetween val="midCat"/>
      </c:valAx>
      <c:valAx>
        <c:axId val="5193976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194007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271453</xdr:colOff>
      <xdr:row>46</xdr:row>
      <xdr:rowOff>117853</xdr:rowOff>
    </xdr:from>
    <xdr:to>
      <xdr:col>11</xdr:col>
      <xdr:colOff>393839</xdr:colOff>
      <xdr:row>78</xdr:row>
      <xdr:rowOff>36512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13</xdr:col>
      <xdr:colOff>243979</xdr:colOff>
      <xdr:row>46</xdr:row>
      <xdr:rowOff>127380</xdr:rowOff>
    </xdr:from>
    <xdr:to>
      <xdr:col>21</xdr:col>
      <xdr:colOff>309786</xdr:colOff>
      <xdr:row>78</xdr:row>
      <xdr:rowOff>26988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304739</xdr:colOff>
      <xdr:row>47</xdr:row>
      <xdr:rowOff>158931</xdr:rowOff>
    </xdr:from>
    <xdr:to>
      <xdr:col>8</xdr:col>
      <xdr:colOff>380939</xdr:colOff>
      <xdr:row>49</xdr:row>
      <xdr:rowOff>117566</xdr:rowOff>
    </xdr:to>
    <xdr:sp macro="" textlink="">
      <xdr:nvSpPr>
        <xdr:cNvPr id="4" name="Textfeld 3"/>
        <xdr:cNvSpPr txBox="1"/>
      </xdr:nvSpPr>
      <xdr:spPr>
        <a:xfrm>
          <a:off x="3116519" y="8556171"/>
          <a:ext cx="1615440" cy="29391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200" b="1"/>
            <a:t>unverformtes  System</a:t>
          </a:r>
        </a:p>
      </xdr:txBody>
    </xdr:sp>
    <xdr:clientData/>
  </xdr:twoCellAnchor>
  <xdr:twoCellAnchor>
    <xdr:from>
      <xdr:col>15</xdr:col>
      <xdr:colOff>680866</xdr:colOff>
      <xdr:row>47</xdr:row>
      <xdr:rowOff>158931</xdr:rowOff>
    </xdr:from>
    <xdr:to>
      <xdr:col>18</xdr:col>
      <xdr:colOff>177946</xdr:colOff>
      <xdr:row>49</xdr:row>
      <xdr:rowOff>113212</xdr:rowOff>
    </xdr:to>
    <xdr:sp macro="" textlink="">
      <xdr:nvSpPr>
        <xdr:cNvPr id="5" name="Textfeld 4"/>
        <xdr:cNvSpPr txBox="1"/>
      </xdr:nvSpPr>
      <xdr:spPr>
        <a:xfrm>
          <a:off x="10000126" y="8556171"/>
          <a:ext cx="1508760" cy="28956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200" b="1"/>
            <a:t>verformtes  System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449580</xdr:colOff>
          <xdr:row>55</xdr:row>
          <xdr:rowOff>0</xdr:rowOff>
        </xdr:from>
        <xdr:to>
          <xdr:col>13</xdr:col>
          <xdr:colOff>68580</xdr:colOff>
          <xdr:row>56</xdr:row>
          <xdr:rowOff>76200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Berechnen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245415</xdr:colOff>
      <xdr:row>47</xdr:row>
      <xdr:rowOff>8611</xdr:rowOff>
    </xdr:from>
    <xdr:to>
      <xdr:col>15</xdr:col>
      <xdr:colOff>494222</xdr:colOff>
      <xdr:row>62</xdr:row>
      <xdr:rowOff>114300</xdr:rowOff>
    </xdr:to>
    <xdr:grpSp>
      <xdr:nvGrpSpPr>
        <xdr:cNvPr id="2" name="Gruppieren 1"/>
        <xdr:cNvGrpSpPr/>
      </xdr:nvGrpSpPr>
      <xdr:grpSpPr>
        <a:xfrm>
          <a:off x="7615044" y="8357954"/>
          <a:ext cx="1805464" cy="2554975"/>
          <a:chOff x="8753475" y="2333625"/>
          <a:chExt cx="2266951" cy="2952750"/>
        </a:xfrm>
      </xdr:grpSpPr>
      <xdr:grpSp>
        <xdr:nvGrpSpPr>
          <xdr:cNvPr id="3" name="Gruppieren 2"/>
          <xdr:cNvGrpSpPr/>
        </xdr:nvGrpSpPr>
        <xdr:grpSpPr>
          <a:xfrm>
            <a:off x="8779668" y="2366957"/>
            <a:ext cx="2240758" cy="2814643"/>
            <a:chOff x="9441656" y="5810250"/>
            <a:chExt cx="1085850" cy="1409700"/>
          </a:xfrm>
        </xdr:grpSpPr>
        <xdr:sp macro="" textlink="">
          <xdr:nvSpPr>
            <xdr:cNvPr id="5" name="Rectangle 142"/>
            <xdr:cNvSpPr>
              <a:spLocks noChangeArrowheads="1"/>
            </xdr:cNvSpPr>
          </xdr:nvSpPr>
          <xdr:spPr bwMode="auto">
            <a:xfrm>
              <a:off x="9441656" y="5810250"/>
              <a:ext cx="1085850" cy="140970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 Box 141"/>
            <xdr:cNvSpPr txBox="1">
              <a:spLocks noChangeArrowheads="1"/>
            </xdr:cNvSpPr>
          </xdr:nvSpPr>
          <xdr:spPr bwMode="auto">
            <a:xfrm>
              <a:off x="9451181" y="5810250"/>
              <a:ext cx="838200" cy="17621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t" upright="1"/>
            <a:lstStyle/>
            <a:p>
              <a:pPr algn="l" rtl="0">
                <a:defRPr sz="1000"/>
              </a:pPr>
              <a:r>
                <a:rPr lang="de-DE" sz="1000" b="0" i="0" u="none" strike="noStrike" baseline="0">
                  <a:ln>
                    <a:noFill/>
                  </a:ln>
                  <a:solidFill>
                    <a:srgbClr val="000000"/>
                  </a:solidFill>
                  <a:latin typeface="Arial"/>
                  <a:cs typeface="Arial"/>
                </a:rPr>
                <a:t>Grundelement</a:t>
              </a:r>
            </a:p>
          </xdr:txBody>
        </xdr:sp>
        <xdr:grpSp>
          <xdr:nvGrpSpPr>
            <xdr:cNvPr id="7" name="Group 109"/>
            <xdr:cNvGrpSpPr>
              <a:grpSpLocks/>
            </xdr:cNvGrpSpPr>
          </xdr:nvGrpSpPr>
          <xdr:grpSpPr bwMode="auto">
            <a:xfrm>
              <a:off x="9451181" y="6015038"/>
              <a:ext cx="838200" cy="242887"/>
              <a:chOff x="8626" y="13077"/>
              <a:chExt cx="1320" cy="392"/>
            </a:xfrm>
          </xdr:grpSpPr>
          <xdr:sp macro="" textlink="">
            <xdr:nvSpPr>
              <xdr:cNvPr id="114" name="Line 140"/>
              <xdr:cNvSpPr>
                <a:spLocks noChangeShapeType="1"/>
              </xdr:cNvSpPr>
            </xdr:nvSpPr>
            <xdr:spPr bwMode="auto">
              <a:xfrm>
                <a:off x="8708" y="13273"/>
                <a:ext cx="1155" cy="0"/>
              </a:xfrm>
              <a:prstGeom prst="line">
                <a:avLst/>
              </a:prstGeom>
              <a:noFill/>
              <a:ln w="190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grpSp>
            <xdr:nvGrpSpPr>
              <xdr:cNvPr id="115" name="Group 125"/>
              <xdr:cNvGrpSpPr>
                <a:grpSpLocks/>
              </xdr:cNvGrpSpPr>
            </xdr:nvGrpSpPr>
            <xdr:grpSpPr bwMode="auto">
              <a:xfrm rot="16200000" flipV="1">
                <a:off x="8474" y="13229"/>
                <a:ext cx="392" cy="87"/>
                <a:chOff x="10468" y="9915"/>
                <a:chExt cx="392" cy="87"/>
              </a:xfrm>
            </xdr:grpSpPr>
            <xdr:sp macro="" textlink="">
              <xdr:nvSpPr>
                <xdr:cNvPr id="131" name="Line 139"/>
                <xdr:cNvSpPr>
                  <a:spLocks noChangeShapeType="1"/>
                </xdr:cNvSpPr>
              </xdr:nvSpPr>
              <xdr:spPr bwMode="auto">
                <a:xfrm flipV="1">
                  <a:off x="10468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32" name="Line 138"/>
                <xdr:cNvSpPr>
                  <a:spLocks noChangeShapeType="1"/>
                </xdr:cNvSpPr>
              </xdr:nvSpPr>
              <xdr:spPr bwMode="auto">
                <a:xfrm>
                  <a:off x="10469" y="9915"/>
                  <a:ext cx="387" cy="0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33" name="Line 137"/>
                <xdr:cNvSpPr>
                  <a:spLocks noChangeShapeType="1"/>
                </xdr:cNvSpPr>
              </xdr:nvSpPr>
              <xdr:spPr bwMode="auto">
                <a:xfrm flipV="1">
                  <a:off x="10764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34" name="Line 136"/>
                <xdr:cNvSpPr>
                  <a:spLocks noChangeShapeType="1"/>
                </xdr:cNvSpPr>
              </xdr:nvSpPr>
              <xdr:spPr bwMode="auto">
                <a:xfrm flipV="1">
                  <a:off x="10505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35" name="Line 135"/>
                <xdr:cNvSpPr>
                  <a:spLocks noChangeShapeType="1"/>
                </xdr:cNvSpPr>
              </xdr:nvSpPr>
              <xdr:spPr bwMode="auto">
                <a:xfrm flipV="1">
                  <a:off x="10542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36" name="Line 134"/>
                <xdr:cNvSpPr>
                  <a:spLocks noChangeShapeType="1"/>
                </xdr:cNvSpPr>
              </xdr:nvSpPr>
              <xdr:spPr bwMode="auto">
                <a:xfrm flipV="1">
                  <a:off x="10579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37" name="Line 133"/>
                <xdr:cNvSpPr>
                  <a:spLocks noChangeShapeType="1"/>
                </xdr:cNvSpPr>
              </xdr:nvSpPr>
              <xdr:spPr bwMode="auto">
                <a:xfrm flipV="1">
                  <a:off x="10616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38" name="Line 132"/>
                <xdr:cNvSpPr>
                  <a:spLocks noChangeShapeType="1"/>
                </xdr:cNvSpPr>
              </xdr:nvSpPr>
              <xdr:spPr bwMode="auto">
                <a:xfrm flipV="1">
                  <a:off x="10653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39" name="Line 131"/>
                <xdr:cNvSpPr>
                  <a:spLocks noChangeShapeType="1"/>
                </xdr:cNvSpPr>
              </xdr:nvSpPr>
              <xdr:spPr bwMode="auto">
                <a:xfrm flipV="1">
                  <a:off x="10690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40" name="Line 130"/>
                <xdr:cNvSpPr>
                  <a:spLocks noChangeShapeType="1"/>
                </xdr:cNvSpPr>
              </xdr:nvSpPr>
              <xdr:spPr bwMode="auto">
                <a:xfrm flipV="1">
                  <a:off x="10727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41" name="Line 129"/>
                <xdr:cNvSpPr>
                  <a:spLocks noChangeShapeType="1"/>
                </xdr:cNvSpPr>
              </xdr:nvSpPr>
              <xdr:spPr bwMode="auto">
                <a:xfrm flipV="1">
                  <a:off x="10801" y="9943"/>
                  <a:ext cx="59" cy="59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42" name="Line 128"/>
                <xdr:cNvSpPr>
                  <a:spLocks noChangeShapeType="1"/>
                </xdr:cNvSpPr>
              </xdr:nvSpPr>
              <xdr:spPr bwMode="auto">
                <a:xfrm flipV="1">
                  <a:off x="10838" y="9985"/>
                  <a:ext cx="17" cy="17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43" name="Line 127"/>
                <xdr:cNvSpPr>
                  <a:spLocks noChangeShapeType="1"/>
                </xdr:cNvSpPr>
              </xdr:nvSpPr>
              <xdr:spPr bwMode="auto">
                <a:xfrm flipV="1">
                  <a:off x="10469" y="9916"/>
                  <a:ext cx="50" cy="50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44" name="Line 126"/>
                <xdr:cNvSpPr>
                  <a:spLocks noChangeShapeType="1"/>
                </xdr:cNvSpPr>
              </xdr:nvSpPr>
              <xdr:spPr bwMode="auto">
                <a:xfrm flipV="1">
                  <a:off x="10469" y="9916"/>
                  <a:ext cx="14" cy="14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  <xdr:grpSp>
            <xdr:nvGrpSpPr>
              <xdr:cNvPr id="116" name="Group 110"/>
              <xdr:cNvGrpSpPr>
                <a:grpSpLocks/>
              </xdr:cNvGrpSpPr>
            </xdr:nvGrpSpPr>
            <xdr:grpSpPr bwMode="auto">
              <a:xfrm rot="5400000" flipV="1">
                <a:off x="9707" y="13229"/>
                <a:ext cx="392" cy="87"/>
                <a:chOff x="10468" y="9915"/>
                <a:chExt cx="392" cy="87"/>
              </a:xfrm>
            </xdr:grpSpPr>
            <xdr:sp macro="" textlink="">
              <xdr:nvSpPr>
                <xdr:cNvPr id="117" name="Line 124"/>
                <xdr:cNvSpPr>
                  <a:spLocks noChangeShapeType="1"/>
                </xdr:cNvSpPr>
              </xdr:nvSpPr>
              <xdr:spPr bwMode="auto">
                <a:xfrm flipV="1">
                  <a:off x="10468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18" name="Line 123"/>
                <xdr:cNvSpPr>
                  <a:spLocks noChangeShapeType="1"/>
                </xdr:cNvSpPr>
              </xdr:nvSpPr>
              <xdr:spPr bwMode="auto">
                <a:xfrm>
                  <a:off x="10469" y="9915"/>
                  <a:ext cx="387" cy="0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19" name="Line 122"/>
                <xdr:cNvSpPr>
                  <a:spLocks noChangeShapeType="1"/>
                </xdr:cNvSpPr>
              </xdr:nvSpPr>
              <xdr:spPr bwMode="auto">
                <a:xfrm flipV="1">
                  <a:off x="10764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20" name="Line 121"/>
                <xdr:cNvSpPr>
                  <a:spLocks noChangeShapeType="1"/>
                </xdr:cNvSpPr>
              </xdr:nvSpPr>
              <xdr:spPr bwMode="auto">
                <a:xfrm flipV="1">
                  <a:off x="10505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21" name="Line 120"/>
                <xdr:cNvSpPr>
                  <a:spLocks noChangeShapeType="1"/>
                </xdr:cNvSpPr>
              </xdr:nvSpPr>
              <xdr:spPr bwMode="auto">
                <a:xfrm flipV="1">
                  <a:off x="10542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22" name="Line 119"/>
                <xdr:cNvSpPr>
                  <a:spLocks noChangeShapeType="1"/>
                </xdr:cNvSpPr>
              </xdr:nvSpPr>
              <xdr:spPr bwMode="auto">
                <a:xfrm flipV="1">
                  <a:off x="10579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23" name="Line 118"/>
                <xdr:cNvSpPr>
                  <a:spLocks noChangeShapeType="1"/>
                </xdr:cNvSpPr>
              </xdr:nvSpPr>
              <xdr:spPr bwMode="auto">
                <a:xfrm flipV="1">
                  <a:off x="10616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24" name="Line 117"/>
                <xdr:cNvSpPr>
                  <a:spLocks noChangeShapeType="1"/>
                </xdr:cNvSpPr>
              </xdr:nvSpPr>
              <xdr:spPr bwMode="auto">
                <a:xfrm flipV="1">
                  <a:off x="10653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25" name="Line 116"/>
                <xdr:cNvSpPr>
                  <a:spLocks noChangeShapeType="1"/>
                </xdr:cNvSpPr>
              </xdr:nvSpPr>
              <xdr:spPr bwMode="auto">
                <a:xfrm flipV="1">
                  <a:off x="10690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26" name="Line 115"/>
                <xdr:cNvSpPr>
                  <a:spLocks noChangeShapeType="1"/>
                </xdr:cNvSpPr>
              </xdr:nvSpPr>
              <xdr:spPr bwMode="auto">
                <a:xfrm flipV="1">
                  <a:off x="10727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27" name="Line 114"/>
                <xdr:cNvSpPr>
                  <a:spLocks noChangeShapeType="1"/>
                </xdr:cNvSpPr>
              </xdr:nvSpPr>
              <xdr:spPr bwMode="auto">
                <a:xfrm flipV="1">
                  <a:off x="10801" y="9943"/>
                  <a:ext cx="59" cy="59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28" name="Line 113"/>
                <xdr:cNvSpPr>
                  <a:spLocks noChangeShapeType="1"/>
                </xdr:cNvSpPr>
              </xdr:nvSpPr>
              <xdr:spPr bwMode="auto">
                <a:xfrm flipV="1">
                  <a:off x="10838" y="9985"/>
                  <a:ext cx="17" cy="17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29" name="Line 112"/>
                <xdr:cNvSpPr>
                  <a:spLocks noChangeShapeType="1"/>
                </xdr:cNvSpPr>
              </xdr:nvSpPr>
              <xdr:spPr bwMode="auto">
                <a:xfrm flipV="1">
                  <a:off x="10469" y="9916"/>
                  <a:ext cx="50" cy="50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130" name="Line 111"/>
                <xdr:cNvSpPr>
                  <a:spLocks noChangeShapeType="1"/>
                </xdr:cNvSpPr>
              </xdr:nvSpPr>
              <xdr:spPr bwMode="auto">
                <a:xfrm flipV="1">
                  <a:off x="10469" y="9916"/>
                  <a:ext cx="14" cy="14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</xdr:grpSp>
        <xdr:grpSp>
          <xdr:nvGrpSpPr>
            <xdr:cNvPr id="8" name="Group 75"/>
            <xdr:cNvGrpSpPr>
              <a:grpSpLocks/>
            </xdr:cNvGrpSpPr>
          </xdr:nvGrpSpPr>
          <xdr:grpSpPr bwMode="auto">
            <a:xfrm>
              <a:off x="9451181" y="6329363"/>
              <a:ext cx="838200" cy="242887"/>
              <a:chOff x="8626" y="13617"/>
              <a:chExt cx="1320" cy="392"/>
            </a:xfrm>
          </xdr:grpSpPr>
          <xdr:sp macro="" textlink="">
            <xdr:nvSpPr>
              <xdr:cNvPr id="81" name="Line 108"/>
              <xdr:cNvSpPr>
                <a:spLocks noChangeShapeType="1"/>
              </xdr:cNvSpPr>
            </xdr:nvSpPr>
            <xdr:spPr bwMode="auto">
              <a:xfrm>
                <a:off x="8708" y="13813"/>
                <a:ext cx="1155" cy="0"/>
              </a:xfrm>
              <a:prstGeom prst="line">
                <a:avLst/>
              </a:prstGeom>
              <a:noFill/>
              <a:ln w="190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grpSp>
            <xdr:nvGrpSpPr>
              <xdr:cNvPr id="82" name="Group 91"/>
              <xdr:cNvGrpSpPr>
                <a:grpSpLocks/>
              </xdr:cNvGrpSpPr>
            </xdr:nvGrpSpPr>
            <xdr:grpSpPr bwMode="auto">
              <a:xfrm rot="16200000" flipV="1">
                <a:off x="8494" y="13749"/>
                <a:ext cx="392" cy="128"/>
                <a:chOff x="8494" y="13209"/>
                <a:chExt cx="392" cy="128"/>
              </a:xfrm>
            </xdr:grpSpPr>
            <xdr:grpSp>
              <xdr:nvGrpSpPr>
                <xdr:cNvPr id="98" name="Group 93"/>
                <xdr:cNvGrpSpPr>
                  <a:grpSpLocks/>
                </xdr:cNvGrpSpPr>
              </xdr:nvGrpSpPr>
              <xdr:grpSpPr bwMode="auto">
                <a:xfrm>
                  <a:off x="8494" y="13250"/>
                  <a:ext cx="392" cy="87"/>
                  <a:chOff x="10468" y="9915"/>
                  <a:chExt cx="392" cy="87"/>
                </a:xfrm>
              </xdr:grpSpPr>
              <xdr:sp macro="" textlink="">
                <xdr:nvSpPr>
                  <xdr:cNvPr id="100" name="Line 107"/>
                  <xdr:cNvSpPr>
                    <a:spLocks noChangeShapeType="1"/>
                  </xdr:cNvSpPr>
                </xdr:nvSpPr>
                <xdr:spPr bwMode="auto">
                  <a:xfrm flipV="1">
                    <a:off x="10468" y="9916"/>
                    <a:ext cx="86" cy="86"/>
                  </a:xfrm>
                  <a:prstGeom prst="line">
                    <a:avLst/>
                  </a:prstGeom>
                  <a:noFill/>
                  <a:ln w="6350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01" name="Line 106"/>
                  <xdr:cNvSpPr>
                    <a:spLocks noChangeShapeType="1"/>
                  </xdr:cNvSpPr>
                </xdr:nvSpPr>
                <xdr:spPr bwMode="auto">
                  <a:xfrm>
                    <a:off x="10469" y="9915"/>
                    <a:ext cx="387" cy="0"/>
                  </a:xfrm>
                  <a:prstGeom prst="line">
                    <a:avLst/>
                  </a:prstGeom>
                  <a:noFill/>
                  <a:ln w="6350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02" name="Line 105"/>
                  <xdr:cNvSpPr>
                    <a:spLocks noChangeShapeType="1"/>
                  </xdr:cNvSpPr>
                </xdr:nvSpPr>
                <xdr:spPr bwMode="auto">
                  <a:xfrm flipV="1">
                    <a:off x="10764" y="9916"/>
                    <a:ext cx="86" cy="86"/>
                  </a:xfrm>
                  <a:prstGeom prst="line">
                    <a:avLst/>
                  </a:prstGeom>
                  <a:noFill/>
                  <a:ln w="6350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03" name="Line 104"/>
                  <xdr:cNvSpPr>
                    <a:spLocks noChangeShapeType="1"/>
                  </xdr:cNvSpPr>
                </xdr:nvSpPr>
                <xdr:spPr bwMode="auto">
                  <a:xfrm flipV="1">
                    <a:off x="10505" y="9916"/>
                    <a:ext cx="86" cy="86"/>
                  </a:xfrm>
                  <a:prstGeom prst="line">
                    <a:avLst/>
                  </a:prstGeom>
                  <a:noFill/>
                  <a:ln w="6350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04" name="Line 103"/>
                  <xdr:cNvSpPr>
                    <a:spLocks noChangeShapeType="1"/>
                  </xdr:cNvSpPr>
                </xdr:nvSpPr>
                <xdr:spPr bwMode="auto">
                  <a:xfrm flipV="1">
                    <a:off x="10542" y="9916"/>
                    <a:ext cx="86" cy="86"/>
                  </a:xfrm>
                  <a:prstGeom prst="line">
                    <a:avLst/>
                  </a:prstGeom>
                  <a:noFill/>
                  <a:ln w="6350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05" name="Line 102"/>
                  <xdr:cNvSpPr>
                    <a:spLocks noChangeShapeType="1"/>
                  </xdr:cNvSpPr>
                </xdr:nvSpPr>
                <xdr:spPr bwMode="auto">
                  <a:xfrm flipV="1">
                    <a:off x="10579" y="9916"/>
                    <a:ext cx="86" cy="86"/>
                  </a:xfrm>
                  <a:prstGeom prst="line">
                    <a:avLst/>
                  </a:prstGeom>
                  <a:noFill/>
                  <a:ln w="6350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06" name="Line 101"/>
                  <xdr:cNvSpPr>
                    <a:spLocks noChangeShapeType="1"/>
                  </xdr:cNvSpPr>
                </xdr:nvSpPr>
                <xdr:spPr bwMode="auto">
                  <a:xfrm flipV="1">
                    <a:off x="10616" y="9916"/>
                    <a:ext cx="86" cy="86"/>
                  </a:xfrm>
                  <a:prstGeom prst="line">
                    <a:avLst/>
                  </a:prstGeom>
                  <a:noFill/>
                  <a:ln w="6350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07" name="Line 100"/>
                  <xdr:cNvSpPr>
                    <a:spLocks noChangeShapeType="1"/>
                  </xdr:cNvSpPr>
                </xdr:nvSpPr>
                <xdr:spPr bwMode="auto">
                  <a:xfrm flipV="1">
                    <a:off x="10653" y="9916"/>
                    <a:ext cx="86" cy="86"/>
                  </a:xfrm>
                  <a:prstGeom prst="line">
                    <a:avLst/>
                  </a:prstGeom>
                  <a:noFill/>
                  <a:ln w="6350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08" name="Line 99"/>
                  <xdr:cNvSpPr>
                    <a:spLocks noChangeShapeType="1"/>
                  </xdr:cNvSpPr>
                </xdr:nvSpPr>
                <xdr:spPr bwMode="auto">
                  <a:xfrm flipV="1">
                    <a:off x="10690" y="9916"/>
                    <a:ext cx="86" cy="86"/>
                  </a:xfrm>
                  <a:prstGeom prst="line">
                    <a:avLst/>
                  </a:prstGeom>
                  <a:noFill/>
                  <a:ln w="6350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09" name="Line 98"/>
                  <xdr:cNvSpPr>
                    <a:spLocks noChangeShapeType="1"/>
                  </xdr:cNvSpPr>
                </xdr:nvSpPr>
                <xdr:spPr bwMode="auto">
                  <a:xfrm flipV="1">
                    <a:off x="10727" y="9916"/>
                    <a:ext cx="86" cy="86"/>
                  </a:xfrm>
                  <a:prstGeom prst="line">
                    <a:avLst/>
                  </a:prstGeom>
                  <a:noFill/>
                  <a:ln w="6350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10" name="Line 97"/>
                  <xdr:cNvSpPr>
                    <a:spLocks noChangeShapeType="1"/>
                  </xdr:cNvSpPr>
                </xdr:nvSpPr>
                <xdr:spPr bwMode="auto">
                  <a:xfrm flipV="1">
                    <a:off x="10801" y="9943"/>
                    <a:ext cx="59" cy="59"/>
                  </a:xfrm>
                  <a:prstGeom prst="line">
                    <a:avLst/>
                  </a:prstGeom>
                  <a:noFill/>
                  <a:ln w="6350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11" name="Line 96"/>
                  <xdr:cNvSpPr>
                    <a:spLocks noChangeShapeType="1"/>
                  </xdr:cNvSpPr>
                </xdr:nvSpPr>
                <xdr:spPr bwMode="auto">
                  <a:xfrm flipV="1">
                    <a:off x="10838" y="9985"/>
                    <a:ext cx="17" cy="17"/>
                  </a:xfrm>
                  <a:prstGeom prst="line">
                    <a:avLst/>
                  </a:prstGeom>
                  <a:noFill/>
                  <a:ln w="6350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12" name="Line 95"/>
                  <xdr:cNvSpPr>
                    <a:spLocks noChangeShapeType="1"/>
                  </xdr:cNvSpPr>
                </xdr:nvSpPr>
                <xdr:spPr bwMode="auto">
                  <a:xfrm flipV="1">
                    <a:off x="10469" y="9916"/>
                    <a:ext cx="50" cy="50"/>
                  </a:xfrm>
                  <a:prstGeom prst="line">
                    <a:avLst/>
                  </a:prstGeom>
                  <a:noFill/>
                  <a:ln w="6350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113" name="Line 94"/>
                  <xdr:cNvSpPr>
                    <a:spLocks noChangeShapeType="1"/>
                  </xdr:cNvSpPr>
                </xdr:nvSpPr>
                <xdr:spPr bwMode="auto">
                  <a:xfrm flipV="1">
                    <a:off x="10469" y="9916"/>
                    <a:ext cx="14" cy="14"/>
                  </a:xfrm>
                  <a:prstGeom prst="line">
                    <a:avLst/>
                  </a:prstGeom>
                  <a:noFill/>
                  <a:ln w="6350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sp macro="" textlink="">
              <xdr:nvSpPr>
                <xdr:cNvPr id="99" name="Oval 92"/>
                <xdr:cNvSpPr>
                  <a:spLocks noChangeArrowheads="1"/>
                </xdr:cNvSpPr>
              </xdr:nvSpPr>
              <xdr:spPr bwMode="auto">
                <a:xfrm>
                  <a:off x="8644" y="13209"/>
                  <a:ext cx="99" cy="99"/>
                </a:xfrm>
                <a:prstGeom prst="ellipse">
                  <a:avLst/>
                </a:prstGeom>
                <a:solidFill>
                  <a:srgbClr val="FFFFFF"/>
                </a:solidFill>
                <a:ln w="6350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83" name="Group 76"/>
              <xdr:cNvGrpSpPr>
                <a:grpSpLocks/>
              </xdr:cNvGrpSpPr>
            </xdr:nvGrpSpPr>
            <xdr:grpSpPr bwMode="auto">
              <a:xfrm rot="5400000" flipV="1">
                <a:off x="9707" y="13769"/>
                <a:ext cx="392" cy="87"/>
                <a:chOff x="10468" y="9915"/>
                <a:chExt cx="392" cy="87"/>
              </a:xfrm>
            </xdr:grpSpPr>
            <xdr:sp macro="" textlink="">
              <xdr:nvSpPr>
                <xdr:cNvPr id="84" name="Line 90"/>
                <xdr:cNvSpPr>
                  <a:spLocks noChangeShapeType="1"/>
                </xdr:cNvSpPr>
              </xdr:nvSpPr>
              <xdr:spPr bwMode="auto">
                <a:xfrm flipV="1">
                  <a:off x="10468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85" name="Line 89"/>
                <xdr:cNvSpPr>
                  <a:spLocks noChangeShapeType="1"/>
                </xdr:cNvSpPr>
              </xdr:nvSpPr>
              <xdr:spPr bwMode="auto">
                <a:xfrm>
                  <a:off x="10469" y="9915"/>
                  <a:ext cx="387" cy="0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86" name="Line 88"/>
                <xdr:cNvSpPr>
                  <a:spLocks noChangeShapeType="1"/>
                </xdr:cNvSpPr>
              </xdr:nvSpPr>
              <xdr:spPr bwMode="auto">
                <a:xfrm flipV="1">
                  <a:off x="10764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87" name="Line 87"/>
                <xdr:cNvSpPr>
                  <a:spLocks noChangeShapeType="1"/>
                </xdr:cNvSpPr>
              </xdr:nvSpPr>
              <xdr:spPr bwMode="auto">
                <a:xfrm flipV="1">
                  <a:off x="10505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88" name="Line 86"/>
                <xdr:cNvSpPr>
                  <a:spLocks noChangeShapeType="1"/>
                </xdr:cNvSpPr>
              </xdr:nvSpPr>
              <xdr:spPr bwMode="auto">
                <a:xfrm flipV="1">
                  <a:off x="10542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89" name="Line 85"/>
                <xdr:cNvSpPr>
                  <a:spLocks noChangeShapeType="1"/>
                </xdr:cNvSpPr>
              </xdr:nvSpPr>
              <xdr:spPr bwMode="auto">
                <a:xfrm flipV="1">
                  <a:off x="10579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90" name="Line 84"/>
                <xdr:cNvSpPr>
                  <a:spLocks noChangeShapeType="1"/>
                </xdr:cNvSpPr>
              </xdr:nvSpPr>
              <xdr:spPr bwMode="auto">
                <a:xfrm flipV="1">
                  <a:off x="10616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91" name="Line 83"/>
                <xdr:cNvSpPr>
                  <a:spLocks noChangeShapeType="1"/>
                </xdr:cNvSpPr>
              </xdr:nvSpPr>
              <xdr:spPr bwMode="auto">
                <a:xfrm flipV="1">
                  <a:off x="10653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92" name="Line 82"/>
                <xdr:cNvSpPr>
                  <a:spLocks noChangeShapeType="1"/>
                </xdr:cNvSpPr>
              </xdr:nvSpPr>
              <xdr:spPr bwMode="auto">
                <a:xfrm flipV="1">
                  <a:off x="10690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93" name="Line 81"/>
                <xdr:cNvSpPr>
                  <a:spLocks noChangeShapeType="1"/>
                </xdr:cNvSpPr>
              </xdr:nvSpPr>
              <xdr:spPr bwMode="auto">
                <a:xfrm flipV="1">
                  <a:off x="10727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94" name="Line 80"/>
                <xdr:cNvSpPr>
                  <a:spLocks noChangeShapeType="1"/>
                </xdr:cNvSpPr>
              </xdr:nvSpPr>
              <xdr:spPr bwMode="auto">
                <a:xfrm flipV="1">
                  <a:off x="10801" y="9943"/>
                  <a:ext cx="59" cy="59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95" name="Line 79"/>
                <xdr:cNvSpPr>
                  <a:spLocks noChangeShapeType="1"/>
                </xdr:cNvSpPr>
              </xdr:nvSpPr>
              <xdr:spPr bwMode="auto">
                <a:xfrm flipV="1">
                  <a:off x="10838" y="9985"/>
                  <a:ext cx="17" cy="17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96" name="Line 78"/>
                <xdr:cNvSpPr>
                  <a:spLocks noChangeShapeType="1"/>
                </xdr:cNvSpPr>
              </xdr:nvSpPr>
              <xdr:spPr bwMode="auto">
                <a:xfrm flipV="1">
                  <a:off x="10469" y="9916"/>
                  <a:ext cx="50" cy="50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97" name="Line 77"/>
                <xdr:cNvSpPr>
                  <a:spLocks noChangeShapeType="1"/>
                </xdr:cNvSpPr>
              </xdr:nvSpPr>
              <xdr:spPr bwMode="auto">
                <a:xfrm flipV="1">
                  <a:off x="10469" y="9916"/>
                  <a:ext cx="14" cy="14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</xdr:grpSp>
        <xdr:grpSp>
          <xdr:nvGrpSpPr>
            <xdr:cNvPr id="9" name="Group 41"/>
            <xdr:cNvGrpSpPr>
              <a:grpSpLocks/>
            </xdr:cNvGrpSpPr>
          </xdr:nvGrpSpPr>
          <xdr:grpSpPr bwMode="auto">
            <a:xfrm>
              <a:off x="9451181" y="6643688"/>
              <a:ext cx="838200" cy="250031"/>
              <a:chOff x="8626" y="14104"/>
              <a:chExt cx="1322" cy="392"/>
            </a:xfrm>
          </xdr:grpSpPr>
          <xdr:sp macro="" textlink="">
            <xdr:nvSpPr>
              <xdr:cNvPr id="48" name="Line 74"/>
              <xdr:cNvSpPr>
                <a:spLocks noChangeShapeType="1"/>
              </xdr:cNvSpPr>
            </xdr:nvSpPr>
            <xdr:spPr bwMode="auto">
              <a:xfrm>
                <a:off x="8708" y="14300"/>
                <a:ext cx="1155" cy="0"/>
              </a:xfrm>
              <a:prstGeom prst="line">
                <a:avLst/>
              </a:prstGeom>
              <a:noFill/>
              <a:ln w="190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grpSp>
            <xdr:nvGrpSpPr>
              <xdr:cNvPr id="49" name="Group 59"/>
              <xdr:cNvGrpSpPr>
                <a:grpSpLocks/>
              </xdr:cNvGrpSpPr>
            </xdr:nvGrpSpPr>
            <xdr:grpSpPr bwMode="auto">
              <a:xfrm rot="16200000" flipV="1">
                <a:off x="8474" y="14256"/>
                <a:ext cx="392" cy="87"/>
                <a:chOff x="10468" y="9915"/>
                <a:chExt cx="392" cy="87"/>
              </a:xfrm>
            </xdr:grpSpPr>
            <xdr:sp macro="" textlink="">
              <xdr:nvSpPr>
                <xdr:cNvPr id="67" name="Line 73"/>
                <xdr:cNvSpPr>
                  <a:spLocks noChangeShapeType="1"/>
                </xdr:cNvSpPr>
              </xdr:nvSpPr>
              <xdr:spPr bwMode="auto">
                <a:xfrm flipV="1">
                  <a:off x="10468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68" name="Line 72"/>
                <xdr:cNvSpPr>
                  <a:spLocks noChangeShapeType="1"/>
                </xdr:cNvSpPr>
              </xdr:nvSpPr>
              <xdr:spPr bwMode="auto">
                <a:xfrm>
                  <a:off x="10469" y="9915"/>
                  <a:ext cx="387" cy="0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69" name="Line 71"/>
                <xdr:cNvSpPr>
                  <a:spLocks noChangeShapeType="1"/>
                </xdr:cNvSpPr>
              </xdr:nvSpPr>
              <xdr:spPr bwMode="auto">
                <a:xfrm flipV="1">
                  <a:off x="10764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70" name="Line 70"/>
                <xdr:cNvSpPr>
                  <a:spLocks noChangeShapeType="1"/>
                </xdr:cNvSpPr>
              </xdr:nvSpPr>
              <xdr:spPr bwMode="auto">
                <a:xfrm flipV="1">
                  <a:off x="10505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71" name="Line 69"/>
                <xdr:cNvSpPr>
                  <a:spLocks noChangeShapeType="1"/>
                </xdr:cNvSpPr>
              </xdr:nvSpPr>
              <xdr:spPr bwMode="auto">
                <a:xfrm flipV="1">
                  <a:off x="10542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72" name="Line 68"/>
                <xdr:cNvSpPr>
                  <a:spLocks noChangeShapeType="1"/>
                </xdr:cNvSpPr>
              </xdr:nvSpPr>
              <xdr:spPr bwMode="auto">
                <a:xfrm flipV="1">
                  <a:off x="10579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73" name="Line 67"/>
                <xdr:cNvSpPr>
                  <a:spLocks noChangeShapeType="1"/>
                </xdr:cNvSpPr>
              </xdr:nvSpPr>
              <xdr:spPr bwMode="auto">
                <a:xfrm flipV="1">
                  <a:off x="10616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74" name="Line 66"/>
                <xdr:cNvSpPr>
                  <a:spLocks noChangeShapeType="1"/>
                </xdr:cNvSpPr>
              </xdr:nvSpPr>
              <xdr:spPr bwMode="auto">
                <a:xfrm flipV="1">
                  <a:off x="10653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75" name="Line 65"/>
                <xdr:cNvSpPr>
                  <a:spLocks noChangeShapeType="1"/>
                </xdr:cNvSpPr>
              </xdr:nvSpPr>
              <xdr:spPr bwMode="auto">
                <a:xfrm flipV="1">
                  <a:off x="10690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76" name="Line 64"/>
                <xdr:cNvSpPr>
                  <a:spLocks noChangeShapeType="1"/>
                </xdr:cNvSpPr>
              </xdr:nvSpPr>
              <xdr:spPr bwMode="auto">
                <a:xfrm flipV="1">
                  <a:off x="10727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77" name="Line 63"/>
                <xdr:cNvSpPr>
                  <a:spLocks noChangeShapeType="1"/>
                </xdr:cNvSpPr>
              </xdr:nvSpPr>
              <xdr:spPr bwMode="auto">
                <a:xfrm flipV="1">
                  <a:off x="10801" y="9943"/>
                  <a:ext cx="59" cy="59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78" name="Line 62"/>
                <xdr:cNvSpPr>
                  <a:spLocks noChangeShapeType="1"/>
                </xdr:cNvSpPr>
              </xdr:nvSpPr>
              <xdr:spPr bwMode="auto">
                <a:xfrm flipV="1">
                  <a:off x="10838" y="9985"/>
                  <a:ext cx="17" cy="17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79" name="Line 61"/>
                <xdr:cNvSpPr>
                  <a:spLocks noChangeShapeType="1"/>
                </xdr:cNvSpPr>
              </xdr:nvSpPr>
              <xdr:spPr bwMode="auto">
                <a:xfrm flipV="1">
                  <a:off x="10469" y="9916"/>
                  <a:ext cx="50" cy="50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80" name="Line 60"/>
                <xdr:cNvSpPr>
                  <a:spLocks noChangeShapeType="1"/>
                </xdr:cNvSpPr>
              </xdr:nvSpPr>
              <xdr:spPr bwMode="auto">
                <a:xfrm flipV="1">
                  <a:off x="10469" y="9916"/>
                  <a:ext cx="14" cy="14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  <xdr:grpSp>
            <xdr:nvGrpSpPr>
              <xdr:cNvPr id="50" name="Group 42"/>
              <xdr:cNvGrpSpPr>
                <a:grpSpLocks/>
              </xdr:cNvGrpSpPr>
            </xdr:nvGrpSpPr>
            <xdr:grpSpPr bwMode="auto">
              <a:xfrm rot="5400000" flipV="1">
                <a:off x="9688" y="14236"/>
                <a:ext cx="392" cy="128"/>
                <a:chOff x="8494" y="13209"/>
                <a:chExt cx="392" cy="128"/>
              </a:xfrm>
            </xdr:grpSpPr>
            <xdr:grpSp>
              <xdr:nvGrpSpPr>
                <xdr:cNvPr id="51" name="Group 44"/>
                <xdr:cNvGrpSpPr>
                  <a:grpSpLocks/>
                </xdr:cNvGrpSpPr>
              </xdr:nvGrpSpPr>
              <xdr:grpSpPr bwMode="auto">
                <a:xfrm>
                  <a:off x="8494" y="13250"/>
                  <a:ext cx="392" cy="87"/>
                  <a:chOff x="10468" y="9915"/>
                  <a:chExt cx="392" cy="87"/>
                </a:xfrm>
              </xdr:grpSpPr>
              <xdr:sp macro="" textlink="">
                <xdr:nvSpPr>
                  <xdr:cNvPr id="53" name="Line 58"/>
                  <xdr:cNvSpPr>
                    <a:spLocks noChangeShapeType="1"/>
                  </xdr:cNvSpPr>
                </xdr:nvSpPr>
                <xdr:spPr bwMode="auto">
                  <a:xfrm flipV="1">
                    <a:off x="10468" y="9916"/>
                    <a:ext cx="86" cy="86"/>
                  </a:xfrm>
                  <a:prstGeom prst="line">
                    <a:avLst/>
                  </a:prstGeom>
                  <a:noFill/>
                  <a:ln w="6350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54" name="Line 57"/>
                  <xdr:cNvSpPr>
                    <a:spLocks noChangeShapeType="1"/>
                  </xdr:cNvSpPr>
                </xdr:nvSpPr>
                <xdr:spPr bwMode="auto">
                  <a:xfrm>
                    <a:off x="10469" y="9915"/>
                    <a:ext cx="387" cy="0"/>
                  </a:xfrm>
                  <a:prstGeom prst="line">
                    <a:avLst/>
                  </a:prstGeom>
                  <a:noFill/>
                  <a:ln w="6350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55" name="Line 56"/>
                  <xdr:cNvSpPr>
                    <a:spLocks noChangeShapeType="1"/>
                  </xdr:cNvSpPr>
                </xdr:nvSpPr>
                <xdr:spPr bwMode="auto">
                  <a:xfrm flipV="1">
                    <a:off x="10764" y="9916"/>
                    <a:ext cx="86" cy="86"/>
                  </a:xfrm>
                  <a:prstGeom prst="line">
                    <a:avLst/>
                  </a:prstGeom>
                  <a:noFill/>
                  <a:ln w="6350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56" name="Line 55"/>
                  <xdr:cNvSpPr>
                    <a:spLocks noChangeShapeType="1"/>
                  </xdr:cNvSpPr>
                </xdr:nvSpPr>
                <xdr:spPr bwMode="auto">
                  <a:xfrm flipV="1">
                    <a:off x="10505" y="9916"/>
                    <a:ext cx="86" cy="86"/>
                  </a:xfrm>
                  <a:prstGeom prst="line">
                    <a:avLst/>
                  </a:prstGeom>
                  <a:noFill/>
                  <a:ln w="6350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57" name="Line 54"/>
                  <xdr:cNvSpPr>
                    <a:spLocks noChangeShapeType="1"/>
                  </xdr:cNvSpPr>
                </xdr:nvSpPr>
                <xdr:spPr bwMode="auto">
                  <a:xfrm flipV="1">
                    <a:off x="10542" y="9916"/>
                    <a:ext cx="86" cy="86"/>
                  </a:xfrm>
                  <a:prstGeom prst="line">
                    <a:avLst/>
                  </a:prstGeom>
                  <a:noFill/>
                  <a:ln w="6350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58" name="Line 53"/>
                  <xdr:cNvSpPr>
                    <a:spLocks noChangeShapeType="1"/>
                  </xdr:cNvSpPr>
                </xdr:nvSpPr>
                <xdr:spPr bwMode="auto">
                  <a:xfrm flipV="1">
                    <a:off x="10579" y="9916"/>
                    <a:ext cx="86" cy="86"/>
                  </a:xfrm>
                  <a:prstGeom prst="line">
                    <a:avLst/>
                  </a:prstGeom>
                  <a:noFill/>
                  <a:ln w="6350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59" name="Line 52"/>
                  <xdr:cNvSpPr>
                    <a:spLocks noChangeShapeType="1"/>
                  </xdr:cNvSpPr>
                </xdr:nvSpPr>
                <xdr:spPr bwMode="auto">
                  <a:xfrm flipV="1">
                    <a:off x="10616" y="9916"/>
                    <a:ext cx="86" cy="86"/>
                  </a:xfrm>
                  <a:prstGeom prst="line">
                    <a:avLst/>
                  </a:prstGeom>
                  <a:noFill/>
                  <a:ln w="6350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60" name="Line 51"/>
                  <xdr:cNvSpPr>
                    <a:spLocks noChangeShapeType="1"/>
                  </xdr:cNvSpPr>
                </xdr:nvSpPr>
                <xdr:spPr bwMode="auto">
                  <a:xfrm flipV="1">
                    <a:off x="10653" y="9916"/>
                    <a:ext cx="86" cy="86"/>
                  </a:xfrm>
                  <a:prstGeom prst="line">
                    <a:avLst/>
                  </a:prstGeom>
                  <a:noFill/>
                  <a:ln w="6350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61" name="Line 50"/>
                  <xdr:cNvSpPr>
                    <a:spLocks noChangeShapeType="1"/>
                  </xdr:cNvSpPr>
                </xdr:nvSpPr>
                <xdr:spPr bwMode="auto">
                  <a:xfrm flipV="1">
                    <a:off x="10690" y="9916"/>
                    <a:ext cx="86" cy="86"/>
                  </a:xfrm>
                  <a:prstGeom prst="line">
                    <a:avLst/>
                  </a:prstGeom>
                  <a:noFill/>
                  <a:ln w="6350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62" name="Line 49"/>
                  <xdr:cNvSpPr>
                    <a:spLocks noChangeShapeType="1"/>
                  </xdr:cNvSpPr>
                </xdr:nvSpPr>
                <xdr:spPr bwMode="auto">
                  <a:xfrm flipV="1">
                    <a:off x="10727" y="9916"/>
                    <a:ext cx="86" cy="86"/>
                  </a:xfrm>
                  <a:prstGeom prst="line">
                    <a:avLst/>
                  </a:prstGeom>
                  <a:noFill/>
                  <a:ln w="6350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63" name="Line 48"/>
                  <xdr:cNvSpPr>
                    <a:spLocks noChangeShapeType="1"/>
                  </xdr:cNvSpPr>
                </xdr:nvSpPr>
                <xdr:spPr bwMode="auto">
                  <a:xfrm flipV="1">
                    <a:off x="10801" y="9943"/>
                    <a:ext cx="59" cy="59"/>
                  </a:xfrm>
                  <a:prstGeom prst="line">
                    <a:avLst/>
                  </a:prstGeom>
                  <a:noFill/>
                  <a:ln w="6350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64" name="Line 47"/>
                  <xdr:cNvSpPr>
                    <a:spLocks noChangeShapeType="1"/>
                  </xdr:cNvSpPr>
                </xdr:nvSpPr>
                <xdr:spPr bwMode="auto">
                  <a:xfrm flipV="1">
                    <a:off x="10838" y="9985"/>
                    <a:ext cx="17" cy="17"/>
                  </a:xfrm>
                  <a:prstGeom prst="line">
                    <a:avLst/>
                  </a:prstGeom>
                  <a:noFill/>
                  <a:ln w="6350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65" name="Line 46"/>
                  <xdr:cNvSpPr>
                    <a:spLocks noChangeShapeType="1"/>
                  </xdr:cNvSpPr>
                </xdr:nvSpPr>
                <xdr:spPr bwMode="auto">
                  <a:xfrm flipV="1">
                    <a:off x="10469" y="9916"/>
                    <a:ext cx="50" cy="50"/>
                  </a:xfrm>
                  <a:prstGeom prst="line">
                    <a:avLst/>
                  </a:prstGeom>
                  <a:noFill/>
                  <a:ln w="6350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66" name="Line 45"/>
                  <xdr:cNvSpPr>
                    <a:spLocks noChangeShapeType="1"/>
                  </xdr:cNvSpPr>
                </xdr:nvSpPr>
                <xdr:spPr bwMode="auto">
                  <a:xfrm flipV="1">
                    <a:off x="10469" y="9916"/>
                    <a:ext cx="14" cy="14"/>
                  </a:xfrm>
                  <a:prstGeom prst="line">
                    <a:avLst/>
                  </a:prstGeom>
                  <a:noFill/>
                  <a:ln w="6350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  <xdr:sp macro="" textlink="">
              <xdr:nvSpPr>
                <xdr:cNvPr id="52" name="Oval 43"/>
                <xdr:cNvSpPr>
                  <a:spLocks noChangeArrowheads="1"/>
                </xdr:cNvSpPr>
              </xdr:nvSpPr>
              <xdr:spPr bwMode="auto">
                <a:xfrm>
                  <a:off x="8644" y="13209"/>
                  <a:ext cx="99" cy="99"/>
                </a:xfrm>
                <a:prstGeom prst="ellipse">
                  <a:avLst/>
                </a:prstGeom>
                <a:solidFill>
                  <a:srgbClr val="FFFFFF"/>
                </a:solidFill>
                <a:ln w="6350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</xdr:grpSp>
        <xdr:sp macro="" textlink="">
          <xdr:nvSpPr>
            <xdr:cNvPr id="10" name="Text Box 40"/>
            <xdr:cNvSpPr txBox="1">
              <a:spLocks noChangeArrowheads="1"/>
            </xdr:cNvSpPr>
          </xdr:nvSpPr>
          <xdr:spPr bwMode="auto">
            <a:xfrm>
              <a:off x="10356056" y="6053138"/>
              <a:ext cx="161925" cy="1571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t" upright="1"/>
            <a:lstStyle/>
            <a:p>
              <a:pPr algn="l" rtl="0">
                <a:defRPr sz="1000"/>
              </a:pPr>
              <a:r>
                <a:rPr lang="de-DE" sz="1000" b="0" i="0" u="none" strike="noStrike" baseline="0">
                  <a:ln>
                    <a:noFill/>
                  </a:ln>
                  <a:solidFill>
                    <a:srgbClr val="000000"/>
                  </a:solidFill>
                  <a:latin typeface="Arial"/>
                  <a:cs typeface="Arial"/>
                </a:rPr>
                <a:t>1</a:t>
              </a:r>
            </a:p>
          </xdr:txBody>
        </xdr:sp>
        <xdr:sp macro="" textlink="">
          <xdr:nvSpPr>
            <xdr:cNvPr id="11" name="Text Box 39"/>
            <xdr:cNvSpPr txBox="1">
              <a:spLocks noChangeArrowheads="1"/>
            </xdr:cNvSpPr>
          </xdr:nvSpPr>
          <xdr:spPr bwMode="auto">
            <a:xfrm>
              <a:off x="10356056" y="6376988"/>
              <a:ext cx="161925" cy="1571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t" upright="1"/>
            <a:lstStyle/>
            <a:p>
              <a:pPr algn="l" rtl="0">
                <a:defRPr sz="1000"/>
              </a:pPr>
              <a:r>
                <a:rPr lang="de-DE" sz="1000" b="0" i="0" u="none" strike="noStrike" baseline="0">
                  <a:ln>
                    <a:noFill/>
                  </a:ln>
                  <a:solidFill>
                    <a:srgbClr val="000000"/>
                  </a:solidFill>
                  <a:latin typeface="Arial"/>
                  <a:cs typeface="Arial"/>
                </a:rPr>
                <a:t>2a</a:t>
              </a:r>
            </a:p>
          </xdr:txBody>
        </xdr:sp>
        <xdr:sp macro="" textlink="">
          <xdr:nvSpPr>
            <xdr:cNvPr id="12" name="Text Box 38"/>
            <xdr:cNvSpPr txBox="1">
              <a:spLocks noChangeArrowheads="1"/>
            </xdr:cNvSpPr>
          </xdr:nvSpPr>
          <xdr:spPr bwMode="auto">
            <a:xfrm>
              <a:off x="10356056" y="6691313"/>
              <a:ext cx="161925" cy="16430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t" upright="1"/>
            <a:lstStyle/>
            <a:p>
              <a:pPr algn="l" rtl="0">
                <a:defRPr sz="1000"/>
              </a:pPr>
              <a:r>
                <a:rPr lang="de-DE" sz="1000" b="0" i="0" u="none" strike="noStrike" baseline="0">
                  <a:ln>
                    <a:noFill/>
                  </a:ln>
                  <a:solidFill>
                    <a:srgbClr val="000000"/>
                  </a:solidFill>
                  <a:latin typeface="Arial"/>
                  <a:cs typeface="Arial"/>
                </a:rPr>
                <a:t>2b</a:t>
              </a:r>
            </a:p>
          </xdr:txBody>
        </xdr:sp>
        <xdr:sp macro="" textlink="">
          <xdr:nvSpPr>
            <xdr:cNvPr id="13" name="Text Box 37"/>
            <xdr:cNvSpPr txBox="1">
              <a:spLocks noChangeArrowheads="1"/>
            </xdr:cNvSpPr>
          </xdr:nvSpPr>
          <xdr:spPr bwMode="auto">
            <a:xfrm>
              <a:off x="10356056" y="7008019"/>
              <a:ext cx="161925" cy="16430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0" rIns="0" bIns="0" anchor="t" upright="1"/>
            <a:lstStyle/>
            <a:p>
              <a:pPr algn="l" rtl="0">
                <a:defRPr sz="1000"/>
              </a:pPr>
              <a:r>
                <a:rPr lang="de-DE" sz="1000" b="0" i="0" u="none" strike="noStrike" baseline="0">
                  <a:ln>
                    <a:noFill/>
                  </a:ln>
                  <a:solidFill>
                    <a:srgbClr val="000000"/>
                  </a:solidFill>
                  <a:latin typeface="Arial"/>
                  <a:cs typeface="Arial"/>
                </a:rPr>
                <a:t>3</a:t>
              </a:r>
            </a:p>
          </xdr:txBody>
        </xdr:sp>
        <xdr:grpSp>
          <xdr:nvGrpSpPr>
            <xdr:cNvPr id="14" name="Group 3"/>
            <xdr:cNvGrpSpPr>
              <a:grpSpLocks/>
            </xdr:cNvGrpSpPr>
          </xdr:nvGrpSpPr>
          <xdr:grpSpPr bwMode="auto">
            <a:xfrm>
              <a:off x="9451181" y="6969919"/>
              <a:ext cx="838200" cy="250031"/>
              <a:chOff x="8626" y="14605"/>
              <a:chExt cx="1320" cy="392"/>
            </a:xfrm>
          </xdr:grpSpPr>
          <xdr:sp macro="" textlink="">
            <xdr:nvSpPr>
              <xdr:cNvPr id="15" name="Line 36"/>
              <xdr:cNvSpPr>
                <a:spLocks noChangeShapeType="1"/>
              </xdr:cNvSpPr>
            </xdr:nvSpPr>
            <xdr:spPr bwMode="auto">
              <a:xfrm>
                <a:off x="8708" y="14801"/>
                <a:ext cx="1151" cy="0"/>
              </a:xfrm>
              <a:prstGeom prst="line">
                <a:avLst/>
              </a:prstGeom>
              <a:noFill/>
              <a:ln w="1905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grpSp>
            <xdr:nvGrpSpPr>
              <xdr:cNvPr id="16" name="Group 21"/>
              <xdr:cNvGrpSpPr>
                <a:grpSpLocks/>
              </xdr:cNvGrpSpPr>
            </xdr:nvGrpSpPr>
            <xdr:grpSpPr bwMode="auto">
              <a:xfrm rot="16200000" flipV="1">
                <a:off x="8474" y="14757"/>
                <a:ext cx="392" cy="87"/>
                <a:chOff x="10468" y="9915"/>
                <a:chExt cx="392" cy="87"/>
              </a:xfrm>
            </xdr:grpSpPr>
            <xdr:sp macro="" textlink="">
              <xdr:nvSpPr>
                <xdr:cNvPr id="34" name="Line 35"/>
                <xdr:cNvSpPr>
                  <a:spLocks noChangeShapeType="1"/>
                </xdr:cNvSpPr>
              </xdr:nvSpPr>
              <xdr:spPr bwMode="auto">
                <a:xfrm flipV="1">
                  <a:off x="10468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35" name="Line 34"/>
                <xdr:cNvSpPr>
                  <a:spLocks noChangeShapeType="1"/>
                </xdr:cNvSpPr>
              </xdr:nvSpPr>
              <xdr:spPr bwMode="auto">
                <a:xfrm>
                  <a:off x="10469" y="9915"/>
                  <a:ext cx="387" cy="0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36" name="Line 33"/>
                <xdr:cNvSpPr>
                  <a:spLocks noChangeShapeType="1"/>
                </xdr:cNvSpPr>
              </xdr:nvSpPr>
              <xdr:spPr bwMode="auto">
                <a:xfrm flipV="1">
                  <a:off x="10764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37" name="Line 32"/>
                <xdr:cNvSpPr>
                  <a:spLocks noChangeShapeType="1"/>
                </xdr:cNvSpPr>
              </xdr:nvSpPr>
              <xdr:spPr bwMode="auto">
                <a:xfrm flipV="1">
                  <a:off x="10505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38" name="Line 31"/>
                <xdr:cNvSpPr>
                  <a:spLocks noChangeShapeType="1"/>
                </xdr:cNvSpPr>
              </xdr:nvSpPr>
              <xdr:spPr bwMode="auto">
                <a:xfrm flipV="1">
                  <a:off x="10542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39" name="Line 30"/>
                <xdr:cNvSpPr>
                  <a:spLocks noChangeShapeType="1"/>
                </xdr:cNvSpPr>
              </xdr:nvSpPr>
              <xdr:spPr bwMode="auto">
                <a:xfrm flipV="1">
                  <a:off x="10579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40" name="Line 29"/>
                <xdr:cNvSpPr>
                  <a:spLocks noChangeShapeType="1"/>
                </xdr:cNvSpPr>
              </xdr:nvSpPr>
              <xdr:spPr bwMode="auto">
                <a:xfrm flipV="1">
                  <a:off x="10616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41" name="Line 28"/>
                <xdr:cNvSpPr>
                  <a:spLocks noChangeShapeType="1"/>
                </xdr:cNvSpPr>
              </xdr:nvSpPr>
              <xdr:spPr bwMode="auto">
                <a:xfrm flipV="1">
                  <a:off x="10653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42" name="Line 27"/>
                <xdr:cNvSpPr>
                  <a:spLocks noChangeShapeType="1"/>
                </xdr:cNvSpPr>
              </xdr:nvSpPr>
              <xdr:spPr bwMode="auto">
                <a:xfrm flipV="1">
                  <a:off x="10690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43" name="Line 26"/>
                <xdr:cNvSpPr>
                  <a:spLocks noChangeShapeType="1"/>
                </xdr:cNvSpPr>
              </xdr:nvSpPr>
              <xdr:spPr bwMode="auto">
                <a:xfrm flipV="1">
                  <a:off x="10727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44" name="Line 25"/>
                <xdr:cNvSpPr>
                  <a:spLocks noChangeShapeType="1"/>
                </xdr:cNvSpPr>
              </xdr:nvSpPr>
              <xdr:spPr bwMode="auto">
                <a:xfrm flipV="1">
                  <a:off x="10801" y="9943"/>
                  <a:ext cx="59" cy="59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45" name="Line 24"/>
                <xdr:cNvSpPr>
                  <a:spLocks noChangeShapeType="1"/>
                </xdr:cNvSpPr>
              </xdr:nvSpPr>
              <xdr:spPr bwMode="auto">
                <a:xfrm flipV="1">
                  <a:off x="10838" y="9985"/>
                  <a:ext cx="17" cy="17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46" name="Line 23"/>
                <xdr:cNvSpPr>
                  <a:spLocks noChangeShapeType="1"/>
                </xdr:cNvSpPr>
              </xdr:nvSpPr>
              <xdr:spPr bwMode="auto">
                <a:xfrm flipV="1">
                  <a:off x="10469" y="9916"/>
                  <a:ext cx="50" cy="50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47" name="Line 22"/>
                <xdr:cNvSpPr>
                  <a:spLocks noChangeShapeType="1"/>
                </xdr:cNvSpPr>
              </xdr:nvSpPr>
              <xdr:spPr bwMode="auto">
                <a:xfrm flipV="1">
                  <a:off x="10469" y="9916"/>
                  <a:ext cx="14" cy="14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  <xdr:grpSp>
            <xdr:nvGrpSpPr>
              <xdr:cNvPr id="17" name="Group 6"/>
              <xdr:cNvGrpSpPr>
                <a:grpSpLocks/>
              </xdr:cNvGrpSpPr>
            </xdr:nvGrpSpPr>
            <xdr:grpSpPr bwMode="auto">
              <a:xfrm rot="5400000" flipV="1">
                <a:off x="9707" y="14757"/>
                <a:ext cx="392" cy="87"/>
                <a:chOff x="10468" y="9915"/>
                <a:chExt cx="392" cy="87"/>
              </a:xfrm>
            </xdr:grpSpPr>
            <xdr:sp macro="" textlink="">
              <xdr:nvSpPr>
                <xdr:cNvPr id="20" name="Line 20"/>
                <xdr:cNvSpPr>
                  <a:spLocks noChangeShapeType="1"/>
                </xdr:cNvSpPr>
              </xdr:nvSpPr>
              <xdr:spPr bwMode="auto">
                <a:xfrm flipV="1">
                  <a:off x="10468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21" name="Line 19"/>
                <xdr:cNvSpPr>
                  <a:spLocks noChangeShapeType="1"/>
                </xdr:cNvSpPr>
              </xdr:nvSpPr>
              <xdr:spPr bwMode="auto">
                <a:xfrm>
                  <a:off x="10469" y="9915"/>
                  <a:ext cx="387" cy="0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22" name="Line 18"/>
                <xdr:cNvSpPr>
                  <a:spLocks noChangeShapeType="1"/>
                </xdr:cNvSpPr>
              </xdr:nvSpPr>
              <xdr:spPr bwMode="auto">
                <a:xfrm flipV="1">
                  <a:off x="10764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23" name="Line 17"/>
                <xdr:cNvSpPr>
                  <a:spLocks noChangeShapeType="1"/>
                </xdr:cNvSpPr>
              </xdr:nvSpPr>
              <xdr:spPr bwMode="auto">
                <a:xfrm flipV="1">
                  <a:off x="10505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24" name="Line 16"/>
                <xdr:cNvSpPr>
                  <a:spLocks noChangeShapeType="1"/>
                </xdr:cNvSpPr>
              </xdr:nvSpPr>
              <xdr:spPr bwMode="auto">
                <a:xfrm flipV="1">
                  <a:off x="10542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25" name="Line 15"/>
                <xdr:cNvSpPr>
                  <a:spLocks noChangeShapeType="1"/>
                </xdr:cNvSpPr>
              </xdr:nvSpPr>
              <xdr:spPr bwMode="auto">
                <a:xfrm flipV="1">
                  <a:off x="10579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26" name="Line 14"/>
                <xdr:cNvSpPr>
                  <a:spLocks noChangeShapeType="1"/>
                </xdr:cNvSpPr>
              </xdr:nvSpPr>
              <xdr:spPr bwMode="auto">
                <a:xfrm flipV="1">
                  <a:off x="10616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27" name="Line 13"/>
                <xdr:cNvSpPr>
                  <a:spLocks noChangeShapeType="1"/>
                </xdr:cNvSpPr>
              </xdr:nvSpPr>
              <xdr:spPr bwMode="auto">
                <a:xfrm flipV="1">
                  <a:off x="10653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28" name="Line 12"/>
                <xdr:cNvSpPr>
                  <a:spLocks noChangeShapeType="1"/>
                </xdr:cNvSpPr>
              </xdr:nvSpPr>
              <xdr:spPr bwMode="auto">
                <a:xfrm flipV="1">
                  <a:off x="10690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29" name="Line 11"/>
                <xdr:cNvSpPr>
                  <a:spLocks noChangeShapeType="1"/>
                </xdr:cNvSpPr>
              </xdr:nvSpPr>
              <xdr:spPr bwMode="auto">
                <a:xfrm flipV="1">
                  <a:off x="10727" y="9916"/>
                  <a:ext cx="86" cy="86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30" name="Line 10"/>
                <xdr:cNvSpPr>
                  <a:spLocks noChangeShapeType="1"/>
                </xdr:cNvSpPr>
              </xdr:nvSpPr>
              <xdr:spPr bwMode="auto">
                <a:xfrm flipV="1">
                  <a:off x="10801" y="9943"/>
                  <a:ext cx="59" cy="59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31" name="Line 9"/>
                <xdr:cNvSpPr>
                  <a:spLocks noChangeShapeType="1"/>
                </xdr:cNvSpPr>
              </xdr:nvSpPr>
              <xdr:spPr bwMode="auto">
                <a:xfrm flipV="1">
                  <a:off x="10838" y="9985"/>
                  <a:ext cx="17" cy="17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32" name="Line 8"/>
                <xdr:cNvSpPr>
                  <a:spLocks noChangeShapeType="1"/>
                </xdr:cNvSpPr>
              </xdr:nvSpPr>
              <xdr:spPr bwMode="auto">
                <a:xfrm flipV="1">
                  <a:off x="10469" y="9916"/>
                  <a:ext cx="50" cy="50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sp macro="" textlink="">
              <xdr:nvSpPr>
                <xdr:cNvPr id="33" name="Line 7"/>
                <xdr:cNvSpPr>
                  <a:spLocks noChangeShapeType="1"/>
                </xdr:cNvSpPr>
              </xdr:nvSpPr>
              <xdr:spPr bwMode="auto">
                <a:xfrm flipV="1">
                  <a:off x="10469" y="9916"/>
                  <a:ext cx="14" cy="14"/>
                </a:xfrm>
                <a:prstGeom prst="line">
                  <a:avLst/>
                </a:prstGeom>
                <a:noFill/>
                <a:ln w="635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</xdr:grpSp>
          <xdr:sp macro="" textlink="">
            <xdr:nvSpPr>
              <xdr:cNvPr id="18" name="Oval 5"/>
              <xdr:cNvSpPr>
                <a:spLocks noChangeArrowheads="1"/>
              </xdr:cNvSpPr>
            </xdr:nvSpPr>
            <xdr:spPr bwMode="auto">
              <a:xfrm rot="5400000" flipV="1">
                <a:off x="9818" y="14755"/>
                <a:ext cx="99" cy="99"/>
              </a:xfrm>
              <a:prstGeom prst="ellipse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9" name="Oval 4"/>
              <xdr:cNvSpPr>
                <a:spLocks noChangeArrowheads="1"/>
              </xdr:cNvSpPr>
            </xdr:nvSpPr>
            <xdr:spPr bwMode="auto">
              <a:xfrm rot="5400000" flipV="1">
                <a:off x="8655" y="14755"/>
                <a:ext cx="99" cy="99"/>
              </a:xfrm>
              <a:prstGeom prst="ellipse">
                <a:avLst/>
              </a:prstGeom>
              <a:solidFill>
                <a:srgbClr val="FFFFFF"/>
              </a:solidFill>
              <a:ln w="6350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  <xdr:sp macro="" textlink="">
        <xdr:nvSpPr>
          <xdr:cNvPr id="4" name="Rechteck 3"/>
          <xdr:cNvSpPr/>
        </xdr:nvSpPr>
        <xdr:spPr>
          <a:xfrm>
            <a:off x="8753475" y="2333625"/>
            <a:ext cx="2162175" cy="2952750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</xdr:grpSp>
    <xdr:clientData/>
  </xdr:twoCellAnchor>
  <xdr:twoCellAnchor editAs="absolute">
    <xdr:from>
      <xdr:col>2</xdr:col>
      <xdr:colOff>257635</xdr:colOff>
      <xdr:row>46</xdr:row>
      <xdr:rowOff>130261</xdr:rowOff>
    </xdr:from>
    <xdr:to>
      <xdr:col>10</xdr:col>
      <xdr:colOff>478373</xdr:colOff>
      <xdr:row>79</xdr:row>
      <xdr:rowOff>20876</xdr:rowOff>
    </xdr:to>
    <xdr:graphicFrame macro="">
      <xdr:nvGraphicFramePr>
        <xdr:cNvPr id="145" name="Diagramm 1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480060</xdr:colOff>
          <xdr:row>63</xdr:row>
          <xdr:rowOff>175260</xdr:rowOff>
        </xdr:from>
        <xdr:to>
          <xdr:col>15</xdr:col>
          <xdr:colOff>68580</xdr:colOff>
          <xdr:row>65</xdr:row>
          <xdr:rowOff>68580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Berechnen</a:t>
              </a:r>
            </a:p>
          </xdr:txBody>
        </xdr:sp>
        <xdr:clientData/>
      </xdr:twoCellAnchor>
    </mc:Choice>
    <mc:Fallback/>
  </mc:AlternateContent>
  <xdr:twoCellAnchor editAs="absolute">
    <xdr:from>
      <xdr:col>17</xdr:col>
      <xdr:colOff>74871</xdr:colOff>
      <xdr:row>46</xdr:row>
      <xdr:rowOff>131422</xdr:rowOff>
    </xdr:from>
    <xdr:to>
      <xdr:col>26</xdr:col>
      <xdr:colOff>145143</xdr:colOff>
      <xdr:row>79</xdr:row>
      <xdr:rowOff>18143</xdr:rowOff>
    </xdr:to>
    <xdr:graphicFrame macro="">
      <xdr:nvGraphicFramePr>
        <xdr:cNvPr id="147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290234</xdr:colOff>
      <xdr:row>3</xdr:row>
      <xdr:rowOff>3174</xdr:rowOff>
    </xdr:from>
    <xdr:to>
      <xdr:col>7</xdr:col>
      <xdr:colOff>12888</xdr:colOff>
      <xdr:row>29</xdr:row>
      <xdr:rowOff>67235</xdr:rowOff>
    </xdr:to>
    <xdr:graphicFrame macro="">
      <xdr:nvGraphicFramePr>
        <xdr:cNvPr id="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291542</xdr:colOff>
      <xdr:row>2</xdr:row>
      <xdr:rowOff>156777</xdr:rowOff>
    </xdr:from>
    <xdr:to>
      <xdr:col>7</xdr:col>
      <xdr:colOff>21741</xdr:colOff>
      <xdr:row>29</xdr:row>
      <xdr:rowOff>12700</xdr:rowOff>
    </xdr:to>
    <xdr:graphicFrame macro="">
      <xdr:nvGraphicFramePr>
        <xdr:cNvPr id="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139702</xdr:colOff>
      <xdr:row>2</xdr:row>
      <xdr:rowOff>157480</xdr:rowOff>
    </xdr:from>
    <xdr:to>
      <xdr:col>7</xdr:col>
      <xdr:colOff>2</xdr:colOff>
      <xdr:row>29</xdr:row>
      <xdr:rowOff>139699</xdr:rowOff>
    </xdr:to>
    <xdr:graphicFrame macro="">
      <xdr:nvGraphicFramePr>
        <xdr:cNvPr id="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203201</xdr:colOff>
      <xdr:row>2</xdr:row>
      <xdr:rowOff>157479</xdr:rowOff>
    </xdr:from>
    <xdr:to>
      <xdr:col>7</xdr:col>
      <xdr:colOff>1</xdr:colOff>
      <xdr:row>29</xdr:row>
      <xdr:rowOff>12700</xdr:rowOff>
    </xdr:to>
    <xdr:graphicFrame macro="">
      <xdr:nvGraphicFramePr>
        <xdr:cNvPr id="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198278</xdr:colOff>
      <xdr:row>1</xdr:row>
      <xdr:rowOff>106299</xdr:rowOff>
    </xdr:from>
    <xdr:to>
      <xdr:col>11</xdr:col>
      <xdr:colOff>707159</xdr:colOff>
      <xdr:row>36</xdr:row>
      <xdr:rowOff>68553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390957</xdr:colOff>
      <xdr:row>2</xdr:row>
      <xdr:rowOff>151506</xdr:rowOff>
    </xdr:from>
    <xdr:ext cx="311496" cy="476477"/>
    <xdr:sp macro="" textlink="">
      <xdr:nvSpPr>
        <xdr:cNvPr id="3" name="Textfeld 2"/>
        <xdr:cNvSpPr txBox="1"/>
      </xdr:nvSpPr>
      <xdr:spPr>
        <a:xfrm rot="16200000">
          <a:off x="8225646" y="569277"/>
          <a:ext cx="476477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400"/>
            <a:t>Last</a:t>
          </a:r>
        </a:p>
      </xdr:txBody>
    </xdr:sp>
    <xdr:clientData/>
  </xdr:oneCellAnchor>
  <xdr:oneCellAnchor>
    <xdr:from>
      <xdr:col>10</xdr:col>
      <xdr:colOff>347850</xdr:colOff>
      <xdr:row>34</xdr:row>
      <xdr:rowOff>149835</xdr:rowOff>
    </xdr:from>
    <xdr:ext cx="1035283" cy="280205"/>
    <xdr:sp macro="" textlink="">
      <xdr:nvSpPr>
        <xdr:cNvPr id="4" name="Textfeld 3"/>
        <xdr:cNvSpPr txBox="1"/>
      </xdr:nvSpPr>
      <xdr:spPr>
        <a:xfrm>
          <a:off x="8265030" y="5849595"/>
          <a:ext cx="103528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200"/>
            <a:t>Verschiebung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B/Documents/Excel/UserFormZeichnen/AllStiff_Release/2021_09/STIFF20_20212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nweise"/>
      <sheetName val="PreProzessor"/>
      <sheetName val="Knoten"/>
      <sheetName val="Element"/>
      <sheetName val="System"/>
      <sheetName val="Ksys"/>
      <sheetName val="Normalkraft"/>
      <sheetName val="Querkraft"/>
      <sheetName val="Momente"/>
      <sheetName val="Querverschiebung"/>
      <sheetName val="SensA"/>
      <sheetName val="Einflusslinie"/>
      <sheetName val="Symbole"/>
      <sheetName val="KLasten"/>
      <sheetName val="ELasten"/>
      <sheetName val="L-V"/>
      <sheetName val="PlotData"/>
      <sheetName val="PlotM"/>
      <sheetName val="PlotQ"/>
      <sheetName val="PlotN"/>
      <sheetName val="PlotS"/>
      <sheetName val="PlotU"/>
      <sheetName val="EleMats"/>
      <sheetName val="SetUp"/>
      <sheetName val="Versionsverlauf"/>
    </sheetNames>
    <definedNames>
      <definedName name="Ribbon_Solve"/>
    </definedNames>
    <sheetDataSet>
      <sheetData sheetId="0"/>
      <sheetData sheetId="1"/>
      <sheetData sheetId="2">
        <row r="2">
          <cell r="D2" t="str">
            <v>z</v>
          </cell>
        </row>
        <row r="3">
          <cell r="C3">
            <v>-4</v>
          </cell>
          <cell r="D3">
            <v>10</v>
          </cell>
        </row>
        <row r="4">
          <cell r="C4">
            <v>0</v>
          </cell>
          <cell r="D4">
            <v>0</v>
          </cell>
        </row>
        <row r="5">
          <cell r="C5">
            <v>13</v>
          </cell>
          <cell r="D5">
            <v>-1</v>
          </cell>
        </row>
        <row r="6">
          <cell r="C6">
            <v>13</v>
          </cell>
          <cell r="D6">
            <v>10</v>
          </cell>
        </row>
        <row r="7">
          <cell r="C7">
            <v>1.6326429843902588</v>
          </cell>
          <cell r="D7">
            <v>1.8639600276947021</v>
          </cell>
        </row>
        <row r="8">
          <cell r="C8">
            <v>-1.0121190547943115</v>
          </cell>
          <cell r="D8">
            <v>2.5302970409393311</v>
          </cell>
        </row>
        <row r="9">
          <cell r="C9">
            <v>3.0875000953674316</v>
          </cell>
          <cell r="D9">
            <v>-0.23749999701976776</v>
          </cell>
        </row>
        <row r="10">
          <cell r="C10">
            <v>-2.506058931350708</v>
          </cell>
          <cell r="D10">
            <v>6.2651491165161133</v>
          </cell>
        </row>
        <row r="11">
          <cell r="C11">
            <v>-1.1836789846420288</v>
          </cell>
          <cell r="D11">
            <v>5.9319801330566406</v>
          </cell>
        </row>
        <row r="12">
          <cell r="C12">
            <v>7.3163208961486816</v>
          </cell>
          <cell r="D12">
            <v>0.43198001384735107</v>
          </cell>
        </row>
        <row r="13">
          <cell r="C13">
            <v>8.0437498092651367</v>
          </cell>
          <cell r="D13">
            <v>-0.61874997615814209</v>
          </cell>
        </row>
        <row r="19">
          <cell r="AG19">
            <v>6.2343768905686474</v>
          </cell>
        </row>
      </sheetData>
      <sheetData sheetId="3">
        <row r="1">
          <cell r="D1">
            <v>4</v>
          </cell>
        </row>
        <row r="7">
          <cell r="C7">
            <v>4200</v>
          </cell>
          <cell r="D7">
            <v>10000</v>
          </cell>
          <cell r="E7">
            <v>0</v>
          </cell>
          <cell r="F7">
            <v>0</v>
          </cell>
          <cell r="G7">
            <v>4.9477721955838687</v>
          </cell>
        </row>
        <row r="10">
          <cell r="C10">
            <v>0</v>
          </cell>
          <cell r="D10">
            <v>0</v>
          </cell>
          <cell r="E10">
            <v>0</v>
          </cell>
          <cell r="G10">
            <v>4</v>
          </cell>
          <cell r="H10">
            <v>2</v>
          </cell>
          <cell r="I10">
            <v>3</v>
          </cell>
          <cell r="K10">
            <v>1</v>
          </cell>
          <cell r="M10">
            <v>1</v>
          </cell>
        </row>
        <row r="16">
          <cell r="C16" t="e">
            <v>#VALUE!</v>
          </cell>
          <cell r="D16" t="e">
            <v>#VALUE!</v>
          </cell>
          <cell r="E16" t="e">
            <v>#VALUE!</v>
          </cell>
          <cell r="F16" t="e">
            <v>#VALUE!</v>
          </cell>
          <cell r="G16" t="e">
            <v>#VALUE!</v>
          </cell>
          <cell r="H16" t="e">
            <v>#VALUE!</v>
          </cell>
          <cell r="L16" t="e">
            <v>#VALUE!</v>
          </cell>
        </row>
        <row r="17">
          <cell r="C17" t="e">
            <v>#VALUE!</v>
          </cell>
          <cell r="D17" t="e">
            <v>#VALUE!</v>
          </cell>
          <cell r="E17" t="e">
            <v>#VALUE!</v>
          </cell>
          <cell r="F17" t="e">
            <v>#VALUE!</v>
          </cell>
          <cell r="G17" t="e">
            <v>#VALUE!</v>
          </cell>
          <cell r="H17" t="e">
            <v>#VALUE!</v>
          </cell>
          <cell r="L17" t="e">
            <v>#VALUE!</v>
          </cell>
        </row>
        <row r="18">
          <cell r="C18" t="e">
            <v>#VALUE!</v>
          </cell>
          <cell r="D18" t="e">
            <v>#VALUE!</v>
          </cell>
          <cell r="E18" t="e">
            <v>#VALUE!</v>
          </cell>
          <cell r="F18" t="e">
            <v>#VALUE!</v>
          </cell>
          <cell r="G18" t="e">
            <v>#VALUE!</v>
          </cell>
          <cell r="H18" t="e">
            <v>#VALUE!</v>
          </cell>
          <cell r="L18" t="e">
            <v>#VALUE!</v>
          </cell>
          <cell r="N18">
            <v>0</v>
          </cell>
        </row>
        <row r="19">
          <cell r="C19" t="e">
            <v>#VALUE!</v>
          </cell>
          <cell r="D19" t="e">
            <v>#VALUE!</v>
          </cell>
          <cell r="E19" t="e">
            <v>#VALUE!</v>
          </cell>
          <cell r="F19" t="e">
            <v>#VALUE!</v>
          </cell>
          <cell r="G19" t="e">
            <v>#VALUE!</v>
          </cell>
          <cell r="H19" t="e">
            <v>#VALUE!</v>
          </cell>
          <cell r="L19" t="e">
            <v>#VALUE!</v>
          </cell>
        </row>
        <row r="20">
          <cell r="C20" t="e">
            <v>#VALUE!</v>
          </cell>
          <cell r="D20" t="e">
            <v>#VALUE!</v>
          </cell>
          <cell r="E20" t="e">
            <v>#VALUE!</v>
          </cell>
          <cell r="F20" t="e">
            <v>#VALUE!</v>
          </cell>
          <cell r="G20" t="e">
            <v>#VALUE!</v>
          </cell>
          <cell r="H20" t="e">
            <v>#VALUE!</v>
          </cell>
          <cell r="L20" t="e">
            <v>#VALUE!</v>
          </cell>
        </row>
        <row r="21">
          <cell r="C21" t="e">
            <v>#VALUE!</v>
          </cell>
          <cell r="D21" t="e">
            <v>#VALUE!</v>
          </cell>
          <cell r="E21" t="e">
            <v>#VALUE!</v>
          </cell>
          <cell r="F21" t="e">
            <v>#VALUE!</v>
          </cell>
          <cell r="G21" t="e">
            <v>#VALUE!</v>
          </cell>
          <cell r="H21" t="e">
            <v>#VALUE!</v>
          </cell>
          <cell r="L21" t="e">
            <v>#VALUE!</v>
          </cell>
          <cell r="N21">
            <v>0</v>
          </cell>
        </row>
        <row r="26">
          <cell r="C26" t="e">
            <v>#VALUE!</v>
          </cell>
          <cell r="D26" t="e">
            <v>#VALUE!</v>
          </cell>
          <cell r="E26" t="e">
            <v>#VALUE!</v>
          </cell>
          <cell r="F26" t="e">
            <v>#VALUE!</v>
          </cell>
          <cell r="G26" t="e">
            <v>#VALUE!</v>
          </cell>
          <cell r="H26" t="e">
            <v>#VALUE!</v>
          </cell>
        </row>
        <row r="27">
          <cell r="C27" t="e">
            <v>#VALUE!</v>
          </cell>
          <cell r="D27" t="e">
            <v>#VALUE!</v>
          </cell>
          <cell r="E27" t="e">
            <v>#VALUE!</v>
          </cell>
          <cell r="F27" t="e">
            <v>#VALUE!</v>
          </cell>
          <cell r="G27" t="e">
            <v>#VALUE!</v>
          </cell>
          <cell r="H27" t="e">
            <v>#VALUE!</v>
          </cell>
        </row>
        <row r="28">
          <cell r="C28" t="e">
            <v>#VALUE!</v>
          </cell>
          <cell r="D28" t="e">
            <v>#VALUE!</v>
          </cell>
          <cell r="E28" t="e">
            <v>#VALUE!</v>
          </cell>
          <cell r="F28" t="e">
            <v>#VALUE!</v>
          </cell>
          <cell r="G28" t="e">
            <v>#VALUE!</v>
          </cell>
          <cell r="H28" t="e">
            <v>#VALUE!</v>
          </cell>
        </row>
        <row r="29">
          <cell r="C29" t="e">
            <v>#VALUE!</v>
          </cell>
          <cell r="D29" t="e">
            <v>#VALUE!</v>
          </cell>
          <cell r="E29" t="e">
            <v>#VALUE!</v>
          </cell>
          <cell r="F29" t="e">
            <v>#VALUE!</v>
          </cell>
          <cell r="G29" t="e">
            <v>#VALUE!</v>
          </cell>
          <cell r="H29" t="e">
            <v>#VALUE!</v>
          </cell>
        </row>
        <row r="30">
          <cell r="C30" t="e">
            <v>#VALUE!</v>
          </cell>
          <cell r="D30" t="e">
            <v>#VALUE!</v>
          </cell>
          <cell r="E30" t="e">
            <v>#VALUE!</v>
          </cell>
          <cell r="F30" t="e">
            <v>#VALUE!</v>
          </cell>
          <cell r="G30" t="e">
            <v>#VALUE!</v>
          </cell>
          <cell r="H30" t="e">
            <v>#VALUE!</v>
          </cell>
        </row>
        <row r="31">
          <cell r="C31" t="e">
            <v>#VALUE!</v>
          </cell>
          <cell r="D31" t="e">
            <v>#VALUE!</v>
          </cell>
          <cell r="E31" t="e">
            <v>#VALUE!</v>
          </cell>
          <cell r="F31" t="e">
            <v>#VALUE!</v>
          </cell>
          <cell r="G31" t="e">
            <v>#VALUE!</v>
          </cell>
          <cell r="H31" t="e">
            <v>#VALUE!</v>
          </cell>
        </row>
        <row r="44">
          <cell r="F44">
            <v>0</v>
          </cell>
        </row>
        <row r="45">
          <cell r="F45">
            <v>0</v>
          </cell>
        </row>
        <row r="46">
          <cell r="F46">
            <v>-6.2678378812263028E-2</v>
          </cell>
        </row>
        <row r="47">
          <cell r="F47">
            <v>7.3977420679318534E-3</v>
          </cell>
        </row>
        <row r="48">
          <cell r="F48">
            <v>0.27040664565380257</v>
          </cell>
        </row>
        <row r="49">
          <cell r="F49">
            <v>-4.1228843711477496E-2</v>
          </cell>
        </row>
        <row r="53">
          <cell r="C53">
            <v>0.56920991994572367</v>
          </cell>
          <cell r="D53">
            <v>-0.82219223241002648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>
            <v>0.82219223241002648</v>
          </cell>
          <cell r="K53">
            <v>0.56920991994572367</v>
          </cell>
        </row>
        <row r="54">
          <cell r="C54">
            <v>0.82219223241002648</v>
          </cell>
          <cell r="D54">
            <v>0.56920991994572367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C55">
            <v>0</v>
          </cell>
          <cell r="D55">
            <v>0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0.56920991994572367</v>
          </cell>
          <cell r="G56">
            <v>-0.82219223241002648</v>
          </cell>
          <cell r="H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0.82219223241002648</v>
          </cell>
          <cell r="G57">
            <v>0.56920991994572367</v>
          </cell>
          <cell r="H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1</v>
          </cell>
        </row>
      </sheetData>
      <sheetData sheetId="4">
        <row r="3">
          <cell r="G3" t="str">
            <v>EI</v>
          </cell>
          <cell r="H3" t="str">
            <v>EA</v>
          </cell>
          <cell r="J3" t="str">
            <v>GE</v>
          </cell>
          <cell r="K3" t="str">
            <v>Theorie</v>
          </cell>
          <cell r="L3" t="str">
            <v>qx</v>
          </cell>
          <cell r="M3" t="str">
            <v>qz</v>
          </cell>
          <cell r="N3" t="str">
            <v>qx</v>
          </cell>
          <cell r="O3" t="str">
            <v>qz</v>
          </cell>
        </row>
        <row r="4">
          <cell r="C4">
            <v>1</v>
          </cell>
          <cell r="G4">
            <v>4200</v>
          </cell>
          <cell r="H4">
            <v>10000</v>
          </cell>
          <cell r="J4">
            <v>1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5">
          <cell r="C5">
            <v>2</v>
          </cell>
          <cell r="G5">
            <v>4200</v>
          </cell>
          <cell r="H5">
            <v>10000</v>
          </cell>
          <cell r="J5">
            <v>1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C6">
            <v>3</v>
          </cell>
          <cell r="G6">
            <v>4200</v>
          </cell>
          <cell r="H6">
            <v>10000</v>
          </cell>
          <cell r="J6">
            <v>3</v>
          </cell>
          <cell r="K6">
            <v>1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C7">
            <v>1</v>
          </cell>
          <cell r="G7">
            <v>4200</v>
          </cell>
          <cell r="H7">
            <v>10000</v>
          </cell>
          <cell r="J7">
            <v>1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C8">
            <v>5</v>
          </cell>
          <cell r="G8">
            <v>4200</v>
          </cell>
          <cell r="H8">
            <v>10000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C9">
            <v>5</v>
          </cell>
          <cell r="G9">
            <v>4200</v>
          </cell>
          <cell r="H9">
            <v>10000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C10">
            <v>6</v>
          </cell>
          <cell r="G10">
            <v>4200</v>
          </cell>
          <cell r="H10">
            <v>10000</v>
          </cell>
          <cell r="J10">
            <v>1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C11">
            <v>6</v>
          </cell>
          <cell r="G11">
            <v>4200</v>
          </cell>
          <cell r="H11">
            <v>10000</v>
          </cell>
          <cell r="J11">
            <v>1</v>
          </cell>
          <cell r="K11">
            <v>1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C12">
            <v>7</v>
          </cell>
          <cell r="G12">
            <v>4200</v>
          </cell>
          <cell r="H12">
            <v>10000</v>
          </cell>
          <cell r="J12">
            <v>1</v>
          </cell>
          <cell r="K12">
            <v>1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C13">
            <v>2</v>
          </cell>
          <cell r="G13">
            <v>4200</v>
          </cell>
          <cell r="H13">
            <v>10000</v>
          </cell>
          <cell r="J13">
            <v>1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C14">
            <v>8</v>
          </cell>
          <cell r="G14">
            <v>4200</v>
          </cell>
          <cell r="H14">
            <v>10000</v>
          </cell>
          <cell r="J14">
            <v>1</v>
          </cell>
          <cell r="K14">
            <v>1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C15">
            <v>9</v>
          </cell>
          <cell r="G15">
            <v>4200</v>
          </cell>
          <cell r="H15">
            <v>10000</v>
          </cell>
          <cell r="J15">
            <v>1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C16">
            <v>10</v>
          </cell>
          <cell r="G16">
            <v>4200</v>
          </cell>
          <cell r="H16">
            <v>10000</v>
          </cell>
          <cell r="J16">
            <v>1</v>
          </cell>
          <cell r="K16">
            <v>1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C17">
            <v>11</v>
          </cell>
          <cell r="G17">
            <v>4200</v>
          </cell>
          <cell r="H17">
            <v>10000</v>
          </cell>
          <cell r="J17">
            <v>1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C18">
            <v>8</v>
          </cell>
          <cell r="G18">
            <v>4200</v>
          </cell>
          <cell r="H18">
            <v>10000</v>
          </cell>
          <cell r="J18">
            <v>1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C19">
            <v>9</v>
          </cell>
          <cell r="G19">
            <v>4200</v>
          </cell>
          <cell r="H19">
            <v>10000</v>
          </cell>
          <cell r="J19">
            <v>1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C20">
            <v>7</v>
          </cell>
          <cell r="G20">
            <v>4200</v>
          </cell>
          <cell r="H20">
            <v>10000</v>
          </cell>
          <cell r="J20">
            <v>1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C21">
            <v>10</v>
          </cell>
          <cell r="G21">
            <v>4200</v>
          </cell>
          <cell r="H21">
            <v>10000</v>
          </cell>
          <cell r="J21">
            <v>1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122">
          <cell r="BC122">
            <v>-4</v>
          </cell>
          <cell r="BD122">
            <v>-2.506058931350708</v>
          </cell>
          <cell r="BE122">
            <v>10</v>
          </cell>
          <cell r="BF122">
            <v>6.2651491165161133</v>
          </cell>
        </row>
        <row r="123">
          <cell r="BC123">
            <v>0</v>
          </cell>
          <cell r="BD123">
            <v>3.0875000953674316</v>
          </cell>
          <cell r="BE123">
            <v>0</v>
          </cell>
          <cell r="BF123">
            <v>-0.23749999701976776</v>
          </cell>
        </row>
        <row r="124">
          <cell r="BC124">
            <v>13</v>
          </cell>
          <cell r="BD124">
            <v>13</v>
          </cell>
          <cell r="BE124">
            <v>-1</v>
          </cell>
          <cell r="BF124">
            <v>10</v>
          </cell>
        </row>
        <row r="125">
          <cell r="BC125">
            <v>-4</v>
          </cell>
          <cell r="BD125">
            <v>-1.1836789846420288</v>
          </cell>
          <cell r="BE125">
            <v>10</v>
          </cell>
          <cell r="BF125">
            <v>5.9319801330566406</v>
          </cell>
        </row>
        <row r="126">
          <cell r="BC126">
            <v>1.6326429843902588</v>
          </cell>
          <cell r="BD126">
            <v>3.0875000953674316</v>
          </cell>
          <cell r="BE126">
            <v>1.8639600276947021</v>
          </cell>
          <cell r="BF126">
            <v>-0.23749999701976776</v>
          </cell>
        </row>
        <row r="127">
          <cell r="BC127">
            <v>1.6326429843902588</v>
          </cell>
          <cell r="BD127">
            <v>7.3163208961486816</v>
          </cell>
          <cell r="BE127">
            <v>1.8639600276947021</v>
          </cell>
          <cell r="BF127">
            <v>0.43198001384735107</v>
          </cell>
        </row>
        <row r="128">
          <cell r="BC128">
            <v>-1.0121190547943115</v>
          </cell>
          <cell r="BD128">
            <v>0</v>
          </cell>
          <cell r="BE128">
            <v>2.5302970409393311</v>
          </cell>
          <cell r="BF128">
            <v>0</v>
          </cell>
        </row>
        <row r="129">
          <cell r="BC129">
            <v>-1.0121190547943115</v>
          </cell>
          <cell r="BD129">
            <v>1.6326429843902588</v>
          </cell>
          <cell r="BE129">
            <v>2.5302970409393311</v>
          </cell>
          <cell r="BF129">
            <v>1.8639600276947021</v>
          </cell>
        </row>
        <row r="130">
          <cell r="BC130">
            <v>3.0875000953674316</v>
          </cell>
          <cell r="BD130">
            <v>8.0437498092651367</v>
          </cell>
          <cell r="BE130">
            <v>-0.23749999701976776</v>
          </cell>
          <cell r="BF130">
            <v>-0.61874997615814209</v>
          </cell>
        </row>
        <row r="131">
          <cell r="BC131">
            <v>0</v>
          </cell>
          <cell r="BD131">
            <v>1.6326429843902588</v>
          </cell>
          <cell r="BE131">
            <v>0</v>
          </cell>
          <cell r="BF131">
            <v>1.8639600276947021</v>
          </cell>
        </row>
        <row r="132">
          <cell r="BC132">
            <v>-2.506058931350708</v>
          </cell>
          <cell r="BD132">
            <v>-1.0121190547943115</v>
          </cell>
          <cell r="BE132">
            <v>6.2651491165161133</v>
          </cell>
          <cell r="BF132">
            <v>2.5302970409393311</v>
          </cell>
        </row>
        <row r="133">
          <cell r="BC133">
            <v>-1.1836789846420288</v>
          </cell>
          <cell r="BD133">
            <v>1.6326429843902588</v>
          </cell>
          <cell r="BE133">
            <v>5.9319801330566406</v>
          </cell>
          <cell r="BF133">
            <v>1.8639600276947021</v>
          </cell>
        </row>
        <row r="134">
          <cell r="BC134">
            <v>7.3163208961486816</v>
          </cell>
          <cell r="BD134">
            <v>13</v>
          </cell>
          <cell r="BE134">
            <v>0.43198001384735107</v>
          </cell>
          <cell r="BF134">
            <v>-1</v>
          </cell>
        </row>
        <row r="135">
          <cell r="BC135">
            <v>8.0437498092651367</v>
          </cell>
          <cell r="BD135">
            <v>13</v>
          </cell>
          <cell r="BE135">
            <v>-0.61874997615814209</v>
          </cell>
          <cell r="BF135">
            <v>-1</v>
          </cell>
        </row>
        <row r="136">
          <cell r="BC136">
            <v>-2.506058931350708</v>
          </cell>
          <cell r="BD136">
            <v>-1.1836789846420288</v>
          </cell>
          <cell r="BE136">
            <v>6.2651491165161133</v>
          </cell>
          <cell r="BF136">
            <v>5.9319801330566406</v>
          </cell>
        </row>
        <row r="137">
          <cell r="BC137">
            <v>-1.1836789846420288</v>
          </cell>
          <cell r="BD137">
            <v>-1.0121190547943115</v>
          </cell>
          <cell r="BE137">
            <v>5.9319801330566406</v>
          </cell>
          <cell r="BF137">
            <v>2.5302970409393311</v>
          </cell>
        </row>
        <row r="138">
          <cell r="BC138">
            <v>3.0875000953674316</v>
          </cell>
          <cell r="BD138">
            <v>7.3163208961486816</v>
          </cell>
          <cell r="BE138">
            <v>-0.23749999701976776</v>
          </cell>
          <cell r="BF138">
            <v>0.43198001384735107</v>
          </cell>
        </row>
        <row r="139">
          <cell r="BC139">
            <v>7.3163208961486816</v>
          </cell>
          <cell r="BD139">
            <v>8.0437498092651367</v>
          </cell>
          <cell r="BE139">
            <v>0.43198001384735107</v>
          </cell>
          <cell r="BF139">
            <v>-0.61874997615814209</v>
          </cell>
        </row>
        <row r="140">
          <cell r="BC140">
            <v>0</v>
          </cell>
          <cell r="BD140">
            <v>0</v>
          </cell>
          <cell r="BE140">
            <v>0</v>
          </cell>
          <cell r="BF140">
            <v>0</v>
          </cell>
        </row>
        <row r="141">
          <cell r="BC141">
            <v>0</v>
          </cell>
          <cell r="BD141">
            <v>0</v>
          </cell>
          <cell r="BE141">
            <v>0</v>
          </cell>
          <cell r="BF141">
            <v>0</v>
          </cell>
        </row>
        <row r="142">
          <cell r="BC142">
            <v>0</v>
          </cell>
          <cell r="BD142">
            <v>0</v>
          </cell>
          <cell r="BE142">
            <v>0</v>
          </cell>
          <cell r="BF142">
            <v>0</v>
          </cell>
        </row>
        <row r="143">
          <cell r="BC143">
            <v>0</v>
          </cell>
          <cell r="BD143">
            <v>0</v>
          </cell>
          <cell r="BE143">
            <v>0</v>
          </cell>
          <cell r="BF143">
            <v>0</v>
          </cell>
        </row>
        <row r="144">
          <cell r="BC144">
            <v>0</v>
          </cell>
          <cell r="BD144">
            <v>0</v>
          </cell>
          <cell r="BE144">
            <v>0</v>
          </cell>
          <cell r="BF144">
            <v>0</v>
          </cell>
        </row>
        <row r="145">
          <cell r="BC145">
            <v>0</v>
          </cell>
          <cell r="BD145">
            <v>0</v>
          </cell>
          <cell r="BE145">
            <v>0</v>
          </cell>
          <cell r="BF145">
            <v>0</v>
          </cell>
        </row>
        <row r="146">
          <cell r="BC146">
            <v>0</v>
          </cell>
          <cell r="BD146">
            <v>0</v>
          </cell>
          <cell r="BE146">
            <v>0</v>
          </cell>
          <cell r="BF146">
            <v>0</v>
          </cell>
        </row>
        <row r="147">
          <cell r="BC147">
            <v>0</v>
          </cell>
          <cell r="BD147">
            <v>0</v>
          </cell>
          <cell r="BE147">
            <v>0</v>
          </cell>
          <cell r="BF147">
            <v>0</v>
          </cell>
        </row>
        <row r="148">
          <cell r="BC148">
            <v>0</v>
          </cell>
          <cell r="BD148">
            <v>0</v>
          </cell>
          <cell r="BE148">
            <v>0</v>
          </cell>
          <cell r="BF148">
            <v>0</v>
          </cell>
        </row>
        <row r="149">
          <cell r="BC149">
            <v>0</v>
          </cell>
          <cell r="BD149">
            <v>0</v>
          </cell>
          <cell r="BE149">
            <v>0</v>
          </cell>
          <cell r="BF149">
            <v>0</v>
          </cell>
        </row>
        <row r="150">
          <cell r="BC150">
            <v>0</v>
          </cell>
          <cell r="BD150">
            <v>0</v>
          </cell>
          <cell r="BE150">
            <v>0</v>
          </cell>
          <cell r="BF150">
            <v>0</v>
          </cell>
        </row>
        <row r="151">
          <cell r="BC151">
            <v>0</v>
          </cell>
          <cell r="BD151">
            <v>0</v>
          </cell>
          <cell r="BE151">
            <v>0</v>
          </cell>
          <cell r="BF151">
            <v>0</v>
          </cell>
        </row>
        <row r="153">
          <cell r="BC153">
            <v>0</v>
          </cell>
          <cell r="BD153">
            <v>0</v>
          </cell>
          <cell r="BE153">
            <v>0</v>
          </cell>
          <cell r="BF153">
            <v>0</v>
          </cell>
        </row>
        <row r="154">
          <cell r="BC154">
            <v>0</v>
          </cell>
          <cell r="BD154">
            <v>0</v>
          </cell>
          <cell r="BE154">
            <v>0</v>
          </cell>
          <cell r="BF154">
            <v>0</v>
          </cell>
        </row>
        <row r="155">
          <cell r="BC155">
            <v>0</v>
          </cell>
          <cell r="BD155">
            <v>0</v>
          </cell>
          <cell r="BE155">
            <v>0</v>
          </cell>
          <cell r="BF155">
            <v>0</v>
          </cell>
        </row>
        <row r="156">
          <cell r="BC156">
            <v>0</v>
          </cell>
          <cell r="BD156">
            <v>0</v>
          </cell>
          <cell r="BE156">
            <v>0</v>
          </cell>
          <cell r="BF156">
            <v>0</v>
          </cell>
        </row>
        <row r="157">
          <cell r="BC157">
            <v>0</v>
          </cell>
          <cell r="BD157">
            <v>0</v>
          </cell>
          <cell r="BE157">
            <v>0</v>
          </cell>
          <cell r="BF157">
            <v>0</v>
          </cell>
        </row>
        <row r="158">
          <cell r="BC158">
            <v>0</v>
          </cell>
          <cell r="BD158">
            <v>0</v>
          </cell>
          <cell r="BE158">
            <v>0</v>
          </cell>
          <cell r="BF158">
            <v>0</v>
          </cell>
        </row>
        <row r="159">
          <cell r="BC159">
            <v>0</v>
          </cell>
          <cell r="BD159">
            <v>0</v>
          </cell>
          <cell r="BE159">
            <v>0</v>
          </cell>
          <cell r="BF159">
            <v>0</v>
          </cell>
        </row>
        <row r="160">
          <cell r="BC160">
            <v>0</v>
          </cell>
          <cell r="BD160">
            <v>0</v>
          </cell>
          <cell r="BE160">
            <v>0</v>
          </cell>
          <cell r="BF160">
            <v>0</v>
          </cell>
        </row>
        <row r="161">
          <cell r="BC161">
            <v>0</v>
          </cell>
          <cell r="BD161">
            <v>0</v>
          </cell>
          <cell r="BE161">
            <v>0</v>
          </cell>
          <cell r="BF161">
            <v>0</v>
          </cell>
        </row>
      </sheetData>
      <sheetData sheetId="5"/>
      <sheetData sheetId="6">
        <row r="2">
          <cell r="E2">
            <v>1</v>
          </cell>
          <cell r="G2">
            <v>1</v>
          </cell>
        </row>
        <row r="6">
          <cell r="D6">
            <v>9.3289792702901525E-2</v>
          </cell>
        </row>
      </sheetData>
      <sheetData sheetId="7">
        <row r="2">
          <cell r="E2">
            <v>1</v>
          </cell>
          <cell r="G2">
            <v>1</v>
          </cell>
        </row>
        <row r="6">
          <cell r="D6">
            <v>0.23413284489659097</v>
          </cell>
        </row>
      </sheetData>
      <sheetData sheetId="8">
        <row r="2">
          <cell r="E2">
            <v>1</v>
          </cell>
          <cell r="G2">
            <v>1</v>
          </cell>
        </row>
        <row r="6">
          <cell r="D6">
            <v>8.9008440121688057E-2</v>
          </cell>
        </row>
      </sheetData>
      <sheetData sheetId="9"/>
      <sheetData sheetId="10">
        <row r="2">
          <cell r="E2">
            <v>1</v>
          </cell>
          <cell r="G2">
            <v>1</v>
          </cell>
        </row>
        <row r="6">
          <cell r="D6">
            <v>1</v>
          </cell>
        </row>
      </sheetData>
      <sheetData sheetId="11"/>
      <sheetData sheetId="12">
        <row r="6">
          <cell r="C6">
            <v>-4</v>
          </cell>
          <cell r="D6">
            <v>-3.3925462980605023</v>
          </cell>
          <cell r="E6">
            <v>-4.6074537019394981</v>
          </cell>
          <cell r="F6">
            <v>-4</v>
          </cell>
          <cell r="G6">
            <v>10</v>
          </cell>
          <cell r="H6">
            <v>11.052109811759211</v>
          </cell>
          <cell r="I6">
            <v>11.052109811759211</v>
          </cell>
          <cell r="J6">
            <v>10</v>
          </cell>
          <cell r="P6">
            <v>-4</v>
          </cell>
          <cell r="Q6">
            <v>-3.3925462980605023</v>
          </cell>
          <cell r="R6">
            <v>-4.6074537019394981</v>
          </cell>
          <cell r="S6">
            <v>-4</v>
          </cell>
          <cell r="T6">
            <v>10</v>
          </cell>
          <cell r="U6">
            <v>11.052109811759211</v>
          </cell>
          <cell r="V6">
            <v>11.052109811759211</v>
          </cell>
          <cell r="W6">
            <v>10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P7">
            <v>2.4298148077579897</v>
          </cell>
          <cell r="Q7">
            <v>2.4298148077579897</v>
          </cell>
          <cell r="R7">
            <v>2.4298148077579897</v>
          </cell>
          <cell r="S7">
            <v>2.4298148077579897</v>
          </cell>
          <cell r="T7">
            <v>1.1588914790180553</v>
          </cell>
          <cell r="U7">
            <v>1.1588914790180553</v>
          </cell>
          <cell r="V7">
            <v>1.1588914790180553</v>
          </cell>
          <cell r="W7">
            <v>1.1588914790180553</v>
          </cell>
        </row>
        <row r="8">
          <cell r="C8">
            <v>13</v>
          </cell>
          <cell r="D8">
            <v>13</v>
          </cell>
          <cell r="E8">
            <v>13</v>
          </cell>
          <cell r="F8">
            <v>13</v>
          </cell>
          <cell r="G8">
            <v>-1</v>
          </cell>
          <cell r="H8">
            <v>-1</v>
          </cell>
          <cell r="I8">
            <v>-1</v>
          </cell>
          <cell r="J8">
            <v>-1</v>
          </cell>
          <cell r="P8">
            <v>15.143049857264996</v>
          </cell>
          <cell r="Q8">
            <v>15.143049857264996</v>
          </cell>
          <cell r="R8">
            <v>15.143049857264996</v>
          </cell>
          <cell r="S8">
            <v>15.143049857264996</v>
          </cell>
          <cell r="T8">
            <v>-0.8430770663838687</v>
          </cell>
          <cell r="U8">
            <v>-0.8430770663838687</v>
          </cell>
          <cell r="V8">
            <v>-0.8430770663838687</v>
          </cell>
          <cell r="W8">
            <v>-0.8430770663838687</v>
          </cell>
        </row>
        <row r="9">
          <cell r="C9">
            <v>13</v>
          </cell>
          <cell r="D9">
            <v>13.607453701939498</v>
          </cell>
          <cell r="E9">
            <v>12.392546298060502</v>
          </cell>
          <cell r="F9">
            <v>13</v>
          </cell>
          <cell r="G9">
            <v>10</v>
          </cell>
          <cell r="H9">
            <v>11.052109811759211</v>
          </cell>
          <cell r="I9">
            <v>11.052109811759211</v>
          </cell>
          <cell r="J9">
            <v>10</v>
          </cell>
          <cell r="P9">
            <v>13</v>
          </cell>
          <cell r="Q9">
            <v>13.607453701939498</v>
          </cell>
          <cell r="R9">
            <v>12.392546298060502</v>
          </cell>
          <cell r="S9">
            <v>13</v>
          </cell>
          <cell r="T9">
            <v>10</v>
          </cell>
          <cell r="U9">
            <v>11.052109811759211</v>
          </cell>
          <cell r="V9">
            <v>11.052109811759211</v>
          </cell>
          <cell r="W9">
            <v>10</v>
          </cell>
        </row>
        <row r="10">
          <cell r="C10">
            <v>1.6326429843902588</v>
          </cell>
          <cell r="D10">
            <v>1.6326429843902588</v>
          </cell>
          <cell r="E10">
            <v>1.6326429843902588</v>
          </cell>
          <cell r="F10">
            <v>1.6326429843902588</v>
          </cell>
          <cell r="G10">
            <v>1.8639600276947021</v>
          </cell>
          <cell r="H10">
            <v>1.8639600276947021</v>
          </cell>
          <cell r="I10">
            <v>1.8639600276947021</v>
          </cell>
          <cell r="J10">
            <v>1.8639600276947021</v>
          </cell>
          <cell r="P10">
            <v>3.8632776320719655</v>
          </cell>
          <cell r="Q10">
            <v>3.8632776320719655</v>
          </cell>
          <cell r="R10">
            <v>3.8632776320719655</v>
          </cell>
          <cell r="S10">
            <v>3.8632776320719655</v>
          </cell>
          <cell r="T10">
            <v>3.2184147379488834</v>
          </cell>
          <cell r="U10">
            <v>3.2184147379488834</v>
          </cell>
          <cell r="V10">
            <v>3.2184147379488834</v>
          </cell>
          <cell r="W10">
            <v>3.2184147379488834</v>
          </cell>
        </row>
        <row r="11">
          <cell r="C11">
            <v>-1.0121190547943115</v>
          </cell>
          <cell r="D11">
            <v>-1.0121190547943115</v>
          </cell>
          <cell r="E11">
            <v>-1.0121190547943115</v>
          </cell>
          <cell r="F11">
            <v>-1.0121190547943115</v>
          </cell>
          <cell r="G11">
            <v>2.5302970409393311</v>
          </cell>
          <cell r="H11">
            <v>2.5302970409393311</v>
          </cell>
          <cell r="I11">
            <v>2.5302970409393311</v>
          </cell>
          <cell r="J11">
            <v>2.5302970409393311</v>
          </cell>
          <cell r="P11">
            <v>1.1145792060840938</v>
          </cell>
          <cell r="Q11">
            <v>1.1145792060840938</v>
          </cell>
          <cell r="R11">
            <v>1.1145792060840938</v>
          </cell>
          <cell r="S11">
            <v>1.1145792060840938</v>
          </cell>
          <cell r="T11">
            <v>3.5048694119167387</v>
          </cell>
          <cell r="U11">
            <v>3.5048694119167387</v>
          </cell>
          <cell r="V11">
            <v>3.5048694119167387</v>
          </cell>
          <cell r="W11">
            <v>3.5048694119167387</v>
          </cell>
        </row>
        <row r="12">
          <cell r="C12">
            <v>3.0875000953674316</v>
          </cell>
          <cell r="D12">
            <v>3.0875000953674316</v>
          </cell>
          <cell r="E12">
            <v>3.0875000953674316</v>
          </cell>
          <cell r="F12">
            <v>3.0875000953674316</v>
          </cell>
          <cell r="G12">
            <v>-0.23749999701976776</v>
          </cell>
          <cell r="H12">
            <v>-0.23749999701976776</v>
          </cell>
          <cell r="I12">
            <v>-0.23749999701976776</v>
          </cell>
          <cell r="J12">
            <v>-0.23749999701976776</v>
          </cell>
          <cell r="P12">
            <v>5.4737185385805152</v>
          </cell>
          <cell r="Q12">
            <v>5.4737185385805152</v>
          </cell>
          <cell r="R12">
            <v>5.4737185385805152</v>
          </cell>
          <cell r="S12">
            <v>5.4737185385805152</v>
          </cell>
          <cell r="T12">
            <v>1.2213699119173755</v>
          </cell>
          <cell r="U12">
            <v>1.2213699119173755</v>
          </cell>
          <cell r="V12">
            <v>1.2213699119173755</v>
          </cell>
          <cell r="W12">
            <v>1.2213699119173755</v>
          </cell>
        </row>
        <row r="13">
          <cell r="C13">
            <v>-2.506058931350708</v>
          </cell>
          <cell r="D13">
            <v>-2.506058931350708</v>
          </cell>
          <cell r="E13">
            <v>-2.506058931350708</v>
          </cell>
          <cell r="F13">
            <v>-2.506058931350708</v>
          </cell>
          <cell r="G13">
            <v>6.2651491165161133</v>
          </cell>
          <cell r="H13">
            <v>6.2651491165161133</v>
          </cell>
          <cell r="I13">
            <v>6.2651491165161133</v>
          </cell>
          <cell r="J13">
            <v>6.2651491165161133</v>
          </cell>
          <cell r="P13">
            <v>-1.1904166730518013</v>
          </cell>
          <cell r="Q13">
            <v>-1.1904166730518013</v>
          </cell>
          <cell r="R13">
            <v>-1.1904166730518013</v>
          </cell>
          <cell r="S13">
            <v>-1.1904166730518013</v>
          </cell>
          <cell r="T13">
            <v>6.8352422808441133</v>
          </cell>
          <cell r="U13">
            <v>6.8352422808441133</v>
          </cell>
          <cell r="V13">
            <v>6.8352422808441133</v>
          </cell>
          <cell r="W13">
            <v>6.8352422808441133</v>
          </cell>
        </row>
        <row r="14">
          <cell r="C14">
            <v>-1.1836789846420288</v>
          </cell>
          <cell r="D14">
            <v>-1.1836789846420288</v>
          </cell>
          <cell r="E14">
            <v>-1.1836789846420288</v>
          </cell>
          <cell r="F14">
            <v>-1.1836789846420288</v>
          </cell>
          <cell r="G14">
            <v>5.9319801330566406</v>
          </cell>
          <cell r="H14">
            <v>5.9319801330566406</v>
          </cell>
          <cell r="I14">
            <v>5.9319801330566406</v>
          </cell>
          <cell r="J14">
            <v>5.9319801330566406</v>
          </cell>
          <cell r="P14">
            <v>0.22863875013772139</v>
          </cell>
          <cell r="Q14">
            <v>0.22863875013772139</v>
          </cell>
          <cell r="R14">
            <v>0.22863875013772139</v>
          </cell>
          <cell r="S14">
            <v>0.22863875013772139</v>
          </cell>
          <cell r="T14">
            <v>6.8536440976260593</v>
          </cell>
          <cell r="U14">
            <v>6.8536440976260593</v>
          </cell>
          <cell r="V14">
            <v>6.8536440976260593</v>
          </cell>
          <cell r="W14">
            <v>6.8536440976260593</v>
          </cell>
        </row>
        <row r="15">
          <cell r="C15">
            <v>7.3163208961486816</v>
          </cell>
          <cell r="D15">
            <v>7.3163208961486816</v>
          </cell>
          <cell r="E15">
            <v>7.3163208961486816</v>
          </cell>
          <cell r="F15">
            <v>7.3163208961486816</v>
          </cell>
          <cell r="G15">
            <v>0.43198001384735107</v>
          </cell>
          <cell r="H15">
            <v>0.43198001384735107</v>
          </cell>
          <cell r="I15">
            <v>0.43198001384735107</v>
          </cell>
          <cell r="J15">
            <v>0.43198001384735107</v>
          </cell>
          <cell r="P15">
            <v>9.6976647362872619</v>
          </cell>
          <cell r="Q15">
            <v>9.6976647362872619</v>
          </cell>
          <cell r="R15">
            <v>9.6976647362872619</v>
          </cell>
          <cell r="S15">
            <v>9.6976647362872619</v>
          </cell>
          <cell r="T15">
            <v>1.8002648181745233</v>
          </cell>
          <cell r="U15">
            <v>1.8002648181745233</v>
          </cell>
          <cell r="V15">
            <v>1.8002648181745233</v>
          </cell>
          <cell r="W15">
            <v>1.8002648181745233</v>
          </cell>
        </row>
        <row r="16">
          <cell r="C16">
            <v>8.0437498092651367</v>
          </cell>
          <cell r="D16">
            <v>8.0437498092651367</v>
          </cell>
          <cell r="E16">
            <v>8.0437498092651367</v>
          </cell>
          <cell r="F16">
            <v>8.0437498092651367</v>
          </cell>
          <cell r="G16">
            <v>-0.61874997615814209</v>
          </cell>
          <cell r="H16">
            <v>-0.61874997615814209</v>
          </cell>
          <cell r="I16">
            <v>-0.61874997615814209</v>
          </cell>
          <cell r="J16">
            <v>-0.61874997615814209</v>
          </cell>
          <cell r="P16">
            <v>10.32091097739908</v>
          </cell>
          <cell r="Q16">
            <v>10.32091097739908</v>
          </cell>
          <cell r="R16">
            <v>10.32091097739908</v>
          </cell>
          <cell r="S16">
            <v>10.32091097739908</v>
          </cell>
          <cell r="T16">
            <v>0.66877734229812313</v>
          </cell>
          <cell r="U16">
            <v>0.66877734229812313</v>
          </cell>
          <cell r="V16">
            <v>0.66877734229812313</v>
          </cell>
          <cell r="W16">
            <v>0.66877734229812313</v>
          </cell>
        </row>
        <row r="17">
          <cell r="C17">
            <v>4.5</v>
          </cell>
          <cell r="D17">
            <v>4.5</v>
          </cell>
          <cell r="E17">
            <v>4.5</v>
          </cell>
          <cell r="F17">
            <v>4.5</v>
          </cell>
          <cell r="G17">
            <v>4.5</v>
          </cell>
          <cell r="H17">
            <v>4.5</v>
          </cell>
          <cell r="I17">
            <v>4.5</v>
          </cell>
          <cell r="J17">
            <v>4.5</v>
          </cell>
          <cell r="P17">
            <v>4.5</v>
          </cell>
          <cell r="Q17">
            <v>4.5</v>
          </cell>
          <cell r="R17">
            <v>4.5</v>
          </cell>
          <cell r="S17">
            <v>4.5</v>
          </cell>
          <cell r="T17">
            <v>4.5</v>
          </cell>
          <cell r="U17">
            <v>4.5</v>
          </cell>
          <cell r="V17">
            <v>4.5</v>
          </cell>
          <cell r="W17">
            <v>4.5</v>
          </cell>
        </row>
        <row r="18">
          <cell r="C18">
            <v>4.5</v>
          </cell>
          <cell r="D18">
            <v>4.5</v>
          </cell>
          <cell r="E18">
            <v>4.5</v>
          </cell>
          <cell r="F18">
            <v>4.5</v>
          </cell>
          <cell r="G18">
            <v>4.5</v>
          </cell>
          <cell r="H18">
            <v>4.5</v>
          </cell>
          <cell r="I18">
            <v>4.5</v>
          </cell>
          <cell r="J18">
            <v>4.5</v>
          </cell>
          <cell r="P18">
            <v>4.5</v>
          </cell>
          <cell r="Q18">
            <v>4.5</v>
          </cell>
          <cell r="R18">
            <v>4.5</v>
          </cell>
          <cell r="S18">
            <v>4.5</v>
          </cell>
          <cell r="T18">
            <v>4.5</v>
          </cell>
          <cell r="U18">
            <v>4.5</v>
          </cell>
          <cell r="V18">
            <v>4.5</v>
          </cell>
          <cell r="W18">
            <v>4.5</v>
          </cell>
        </row>
        <row r="19">
          <cell r="C19">
            <v>4.5</v>
          </cell>
          <cell r="D19">
            <v>4.5</v>
          </cell>
          <cell r="E19">
            <v>4.5</v>
          </cell>
          <cell r="F19">
            <v>4.5</v>
          </cell>
          <cell r="G19">
            <v>4.5</v>
          </cell>
          <cell r="H19">
            <v>4.5</v>
          </cell>
          <cell r="I19">
            <v>4.5</v>
          </cell>
          <cell r="J19">
            <v>4.5</v>
          </cell>
          <cell r="P19">
            <v>4.5</v>
          </cell>
          <cell r="Q19">
            <v>4.5</v>
          </cell>
          <cell r="R19">
            <v>4.5</v>
          </cell>
          <cell r="S19">
            <v>4.5</v>
          </cell>
          <cell r="T19">
            <v>4.5</v>
          </cell>
          <cell r="U19">
            <v>4.5</v>
          </cell>
          <cell r="V19">
            <v>4.5</v>
          </cell>
          <cell r="W19">
            <v>4.5</v>
          </cell>
        </row>
        <row r="20">
          <cell r="C20">
            <v>4.5</v>
          </cell>
          <cell r="D20">
            <v>4.5</v>
          </cell>
          <cell r="E20">
            <v>4.5</v>
          </cell>
          <cell r="F20">
            <v>4.5</v>
          </cell>
          <cell r="G20">
            <v>4.5</v>
          </cell>
          <cell r="H20">
            <v>4.5</v>
          </cell>
          <cell r="I20">
            <v>4.5</v>
          </cell>
          <cell r="J20">
            <v>4.5</v>
          </cell>
          <cell r="P20">
            <v>4.5</v>
          </cell>
          <cell r="Q20">
            <v>4.5</v>
          </cell>
          <cell r="R20">
            <v>4.5</v>
          </cell>
          <cell r="S20">
            <v>4.5</v>
          </cell>
          <cell r="T20">
            <v>4.5</v>
          </cell>
          <cell r="U20">
            <v>4.5</v>
          </cell>
          <cell r="V20">
            <v>4.5</v>
          </cell>
          <cell r="W20">
            <v>4.5</v>
          </cell>
        </row>
        <row r="21">
          <cell r="C21">
            <v>4.5</v>
          </cell>
          <cell r="D21">
            <v>4.5</v>
          </cell>
          <cell r="E21">
            <v>4.5</v>
          </cell>
          <cell r="F21">
            <v>4.5</v>
          </cell>
          <cell r="G21">
            <v>4.5</v>
          </cell>
          <cell r="H21">
            <v>4.5</v>
          </cell>
          <cell r="I21">
            <v>4.5</v>
          </cell>
          <cell r="J21">
            <v>4.5</v>
          </cell>
          <cell r="P21">
            <v>4.5</v>
          </cell>
          <cell r="Q21">
            <v>4.5</v>
          </cell>
          <cell r="R21">
            <v>4.5</v>
          </cell>
          <cell r="S21">
            <v>4.5</v>
          </cell>
          <cell r="T21">
            <v>4.5</v>
          </cell>
          <cell r="U21">
            <v>4.5</v>
          </cell>
          <cell r="V21">
            <v>4.5</v>
          </cell>
          <cell r="W21">
            <v>4.5</v>
          </cell>
        </row>
        <row r="22">
          <cell r="C22">
            <v>4.5</v>
          </cell>
          <cell r="D22">
            <v>4.5</v>
          </cell>
          <cell r="E22">
            <v>4.5</v>
          </cell>
          <cell r="F22">
            <v>4.5</v>
          </cell>
          <cell r="G22">
            <v>4.5</v>
          </cell>
          <cell r="H22">
            <v>4.5</v>
          </cell>
          <cell r="I22">
            <v>4.5</v>
          </cell>
          <cell r="J22">
            <v>4.5</v>
          </cell>
          <cell r="P22">
            <v>4.5</v>
          </cell>
          <cell r="Q22">
            <v>4.5</v>
          </cell>
          <cell r="R22">
            <v>4.5</v>
          </cell>
          <cell r="S22">
            <v>4.5</v>
          </cell>
          <cell r="T22">
            <v>4.5</v>
          </cell>
          <cell r="U22">
            <v>4.5</v>
          </cell>
          <cell r="V22">
            <v>4.5</v>
          </cell>
          <cell r="W22">
            <v>4.5</v>
          </cell>
        </row>
        <row r="23">
          <cell r="C23">
            <v>4.5</v>
          </cell>
          <cell r="D23">
            <v>4.5</v>
          </cell>
          <cell r="E23">
            <v>4.5</v>
          </cell>
          <cell r="F23">
            <v>4.5</v>
          </cell>
          <cell r="G23">
            <v>4.5</v>
          </cell>
          <cell r="H23">
            <v>4.5</v>
          </cell>
          <cell r="I23">
            <v>4.5</v>
          </cell>
          <cell r="J23">
            <v>4.5</v>
          </cell>
          <cell r="P23">
            <v>4.5</v>
          </cell>
          <cell r="Q23">
            <v>4.5</v>
          </cell>
          <cell r="R23">
            <v>4.5</v>
          </cell>
          <cell r="S23">
            <v>4.5</v>
          </cell>
          <cell r="T23">
            <v>4.5</v>
          </cell>
          <cell r="U23">
            <v>4.5</v>
          </cell>
          <cell r="V23">
            <v>4.5</v>
          </cell>
          <cell r="W23">
            <v>4.5</v>
          </cell>
        </row>
        <row r="24">
          <cell r="C24">
            <v>4.5</v>
          </cell>
          <cell r="D24">
            <v>4.5</v>
          </cell>
          <cell r="E24">
            <v>4.5</v>
          </cell>
          <cell r="F24">
            <v>4.5</v>
          </cell>
          <cell r="G24">
            <v>4.5</v>
          </cell>
          <cell r="H24">
            <v>4.5</v>
          </cell>
          <cell r="I24">
            <v>4.5</v>
          </cell>
          <cell r="J24">
            <v>4.5</v>
          </cell>
          <cell r="P24">
            <v>4.5</v>
          </cell>
          <cell r="Q24">
            <v>4.5</v>
          </cell>
          <cell r="R24">
            <v>4.5</v>
          </cell>
          <cell r="S24">
            <v>4.5</v>
          </cell>
          <cell r="T24">
            <v>4.5</v>
          </cell>
          <cell r="U24">
            <v>4.5</v>
          </cell>
          <cell r="V24">
            <v>4.5</v>
          </cell>
          <cell r="W24">
            <v>4.5</v>
          </cell>
        </row>
        <row r="25">
          <cell r="C25">
            <v>4.5</v>
          </cell>
          <cell r="D25">
            <v>4.5</v>
          </cell>
          <cell r="E25">
            <v>4.5</v>
          </cell>
          <cell r="F25">
            <v>4.5</v>
          </cell>
          <cell r="G25">
            <v>4.5</v>
          </cell>
          <cell r="H25">
            <v>4.5</v>
          </cell>
          <cell r="I25">
            <v>4.5</v>
          </cell>
          <cell r="J25">
            <v>4.5</v>
          </cell>
          <cell r="P25">
            <v>4.5</v>
          </cell>
          <cell r="Q25">
            <v>4.5</v>
          </cell>
          <cell r="R25">
            <v>4.5</v>
          </cell>
          <cell r="S25">
            <v>4.5</v>
          </cell>
          <cell r="T25">
            <v>4.5</v>
          </cell>
          <cell r="U25">
            <v>4.5</v>
          </cell>
          <cell r="V25">
            <v>4.5</v>
          </cell>
          <cell r="W25">
            <v>4.5</v>
          </cell>
        </row>
        <row r="29">
          <cell r="C29">
            <v>-4</v>
          </cell>
          <cell r="D29">
            <v>-2.9478901882407902</v>
          </cell>
          <cell r="E29">
            <v>-2.9478901882407902</v>
          </cell>
          <cell r="F29">
            <v>-4</v>
          </cell>
          <cell r="G29">
            <v>10</v>
          </cell>
          <cell r="H29">
            <v>10.607453701939498</v>
          </cell>
          <cell r="I29">
            <v>9.3925462980605019</v>
          </cell>
          <cell r="J29">
            <v>10</v>
          </cell>
          <cell r="P29">
            <v>-4</v>
          </cell>
          <cell r="Q29">
            <v>-2.9478901882407902</v>
          </cell>
          <cell r="R29">
            <v>-2.9478901882407902</v>
          </cell>
          <cell r="S29">
            <v>-4</v>
          </cell>
          <cell r="T29">
            <v>10</v>
          </cell>
          <cell r="U29">
            <v>10.607453701939498</v>
          </cell>
          <cell r="V29">
            <v>9.3925462980605019</v>
          </cell>
          <cell r="W29">
            <v>10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P30">
            <v>2.4298148077579897</v>
          </cell>
          <cell r="Q30">
            <v>2.4298148077579897</v>
          </cell>
          <cell r="R30">
            <v>2.4298148077579897</v>
          </cell>
          <cell r="S30">
            <v>2.4298148077579897</v>
          </cell>
          <cell r="T30">
            <v>1.1588914790180553</v>
          </cell>
          <cell r="U30">
            <v>1.1588914790180553</v>
          </cell>
          <cell r="V30">
            <v>1.1588914790180553</v>
          </cell>
          <cell r="W30">
            <v>1.1588914790180553</v>
          </cell>
        </row>
        <row r="31">
          <cell r="C31">
            <v>13</v>
          </cell>
          <cell r="D31">
            <v>13</v>
          </cell>
          <cell r="E31">
            <v>13</v>
          </cell>
          <cell r="F31">
            <v>13</v>
          </cell>
          <cell r="G31">
            <v>-1</v>
          </cell>
          <cell r="H31">
            <v>-1</v>
          </cell>
          <cell r="I31">
            <v>-1</v>
          </cell>
          <cell r="J31">
            <v>-1</v>
          </cell>
          <cell r="P31">
            <v>15.143049857264996</v>
          </cell>
          <cell r="Q31">
            <v>15.143049857264996</v>
          </cell>
          <cell r="R31">
            <v>15.143049857264996</v>
          </cell>
          <cell r="S31">
            <v>15.143049857264996</v>
          </cell>
          <cell r="T31">
            <v>-0.8430770663838687</v>
          </cell>
          <cell r="U31">
            <v>-0.8430770663838687</v>
          </cell>
          <cell r="V31">
            <v>-0.8430770663838687</v>
          </cell>
          <cell r="W31">
            <v>-0.8430770663838687</v>
          </cell>
        </row>
        <row r="32">
          <cell r="C32">
            <v>13</v>
          </cell>
          <cell r="D32">
            <v>14.052109811759211</v>
          </cell>
          <cell r="E32">
            <v>14.052109811759211</v>
          </cell>
          <cell r="F32">
            <v>13</v>
          </cell>
          <cell r="G32">
            <v>10</v>
          </cell>
          <cell r="H32">
            <v>10.607453701939498</v>
          </cell>
          <cell r="I32">
            <v>9.3925462980605019</v>
          </cell>
          <cell r="J32">
            <v>10</v>
          </cell>
          <cell r="P32">
            <v>13</v>
          </cell>
          <cell r="Q32">
            <v>14.052109811759211</v>
          </cell>
          <cell r="R32">
            <v>14.052109811759211</v>
          </cell>
          <cell r="S32">
            <v>13</v>
          </cell>
          <cell r="T32">
            <v>10</v>
          </cell>
          <cell r="U32">
            <v>10.607453701939498</v>
          </cell>
          <cell r="V32">
            <v>9.3925462980605019</v>
          </cell>
          <cell r="W32">
            <v>10</v>
          </cell>
        </row>
        <row r="33">
          <cell r="C33">
            <v>1.6326429843902588</v>
          </cell>
          <cell r="D33">
            <v>1.6326429843902588</v>
          </cell>
          <cell r="E33">
            <v>1.6326429843902588</v>
          </cell>
          <cell r="F33">
            <v>1.6326429843902588</v>
          </cell>
          <cell r="G33">
            <v>1.8639600276947021</v>
          </cell>
          <cell r="H33">
            <v>1.8639600276947021</v>
          </cell>
          <cell r="I33">
            <v>1.8639600276947021</v>
          </cell>
          <cell r="J33">
            <v>1.8639600276947021</v>
          </cell>
          <cell r="P33">
            <v>3.8632776320719655</v>
          </cell>
          <cell r="Q33">
            <v>3.8632776320719655</v>
          </cell>
          <cell r="R33">
            <v>3.8632776320719655</v>
          </cell>
          <cell r="S33">
            <v>3.8632776320719655</v>
          </cell>
          <cell r="T33">
            <v>3.2184147379488834</v>
          </cell>
          <cell r="U33">
            <v>3.2184147379488834</v>
          </cell>
          <cell r="V33">
            <v>3.2184147379488834</v>
          </cell>
          <cell r="W33">
            <v>3.2184147379488834</v>
          </cell>
        </row>
        <row r="34">
          <cell r="C34">
            <v>-1.0121190547943115</v>
          </cell>
          <cell r="D34">
            <v>-1.0121190547943115</v>
          </cell>
          <cell r="E34">
            <v>-1.0121190547943115</v>
          </cell>
          <cell r="F34">
            <v>-1.0121190547943115</v>
          </cell>
          <cell r="G34">
            <v>2.5302970409393311</v>
          </cell>
          <cell r="H34">
            <v>2.5302970409393311</v>
          </cell>
          <cell r="I34">
            <v>2.5302970409393311</v>
          </cell>
          <cell r="J34">
            <v>2.5302970409393311</v>
          </cell>
          <cell r="P34">
            <v>1.1145792060840938</v>
          </cell>
          <cell r="Q34">
            <v>1.1145792060840938</v>
          </cell>
          <cell r="R34">
            <v>1.1145792060840938</v>
          </cell>
          <cell r="S34">
            <v>1.1145792060840938</v>
          </cell>
          <cell r="T34">
            <v>3.5048694119167387</v>
          </cell>
          <cell r="U34">
            <v>3.5048694119167387</v>
          </cell>
          <cell r="V34">
            <v>3.5048694119167387</v>
          </cell>
          <cell r="W34">
            <v>3.5048694119167387</v>
          </cell>
        </row>
        <row r="35">
          <cell r="C35">
            <v>3.0875000953674316</v>
          </cell>
          <cell r="D35">
            <v>3.0875000953674316</v>
          </cell>
          <cell r="E35">
            <v>3.0875000953674316</v>
          </cell>
          <cell r="F35">
            <v>3.0875000953674316</v>
          </cell>
          <cell r="G35">
            <v>-0.23749999701976776</v>
          </cell>
          <cell r="H35">
            <v>-0.23749999701976776</v>
          </cell>
          <cell r="I35">
            <v>-0.23749999701976776</v>
          </cell>
          <cell r="J35">
            <v>-0.23749999701976776</v>
          </cell>
          <cell r="P35">
            <v>5.4737185385805152</v>
          </cell>
          <cell r="Q35">
            <v>5.4737185385805152</v>
          </cell>
          <cell r="R35">
            <v>5.4737185385805152</v>
          </cell>
          <cell r="S35">
            <v>5.4737185385805152</v>
          </cell>
          <cell r="T35">
            <v>1.2213699119173755</v>
          </cell>
          <cell r="U35">
            <v>1.2213699119173755</v>
          </cell>
          <cell r="V35">
            <v>1.2213699119173755</v>
          </cell>
          <cell r="W35">
            <v>1.2213699119173755</v>
          </cell>
        </row>
        <row r="36">
          <cell r="C36">
            <v>-2.506058931350708</v>
          </cell>
          <cell r="D36">
            <v>-2.506058931350708</v>
          </cell>
          <cell r="E36">
            <v>-2.506058931350708</v>
          </cell>
          <cell r="F36">
            <v>-2.506058931350708</v>
          </cell>
          <cell r="G36">
            <v>6.2651491165161133</v>
          </cell>
          <cell r="H36">
            <v>6.2651491165161133</v>
          </cell>
          <cell r="I36">
            <v>6.2651491165161133</v>
          </cell>
          <cell r="J36">
            <v>6.2651491165161133</v>
          </cell>
          <cell r="P36">
            <v>-1.1904166730518013</v>
          </cell>
          <cell r="Q36">
            <v>-1.1904166730518013</v>
          </cell>
          <cell r="R36">
            <v>-1.1904166730518013</v>
          </cell>
          <cell r="S36">
            <v>-1.1904166730518013</v>
          </cell>
          <cell r="T36">
            <v>6.8352422808441133</v>
          </cell>
          <cell r="U36">
            <v>6.8352422808441133</v>
          </cell>
          <cell r="V36">
            <v>6.8352422808441133</v>
          </cell>
          <cell r="W36">
            <v>6.8352422808441133</v>
          </cell>
        </row>
        <row r="37">
          <cell r="C37">
            <v>-1.1836789846420288</v>
          </cell>
          <cell r="D37">
            <v>-1.1836789846420288</v>
          </cell>
          <cell r="E37">
            <v>-1.1836789846420288</v>
          </cell>
          <cell r="F37">
            <v>-1.1836789846420288</v>
          </cell>
          <cell r="G37">
            <v>5.9319801330566406</v>
          </cell>
          <cell r="H37">
            <v>5.9319801330566406</v>
          </cell>
          <cell r="I37">
            <v>5.9319801330566406</v>
          </cell>
          <cell r="J37">
            <v>5.9319801330566406</v>
          </cell>
          <cell r="P37">
            <v>0.22863875013772139</v>
          </cell>
          <cell r="Q37">
            <v>0.22863875013772139</v>
          </cell>
          <cell r="R37">
            <v>0.22863875013772139</v>
          </cell>
          <cell r="S37">
            <v>0.22863875013772139</v>
          </cell>
          <cell r="T37">
            <v>6.8536440976260593</v>
          </cell>
          <cell r="U37">
            <v>6.8536440976260593</v>
          </cell>
          <cell r="V37">
            <v>6.8536440976260593</v>
          </cell>
          <cell r="W37">
            <v>6.8536440976260593</v>
          </cell>
        </row>
        <row r="38">
          <cell r="C38">
            <v>7.3163208961486816</v>
          </cell>
          <cell r="D38">
            <v>7.3163208961486816</v>
          </cell>
          <cell r="E38">
            <v>7.3163208961486816</v>
          </cell>
          <cell r="F38">
            <v>7.3163208961486816</v>
          </cell>
          <cell r="G38">
            <v>0.43198001384735107</v>
          </cell>
          <cell r="H38">
            <v>0.43198001384735107</v>
          </cell>
          <cell r="I38">
            <v>0.43198001384735107</v>
          </cell>
          <cell r="J38">
            <v>0.43198001384735107</v>
          </cell>
          <cell r="P38">
            <v>9.6976647362872619</v>
          </cell>
          <cell r="Q38">
            <v>9.6976647362872619</v>
          </cell>
          <cell r="R38">
            <v>9.6976647362872619</v>
          </cell>
          <cell r="S38">
            <v>9.6976647362872619</v>
          </cell>
          <cell r="T38">
            <v>1.8002648181745233</v>
          </cell>
          <cell r="U38">
            <v>1.8002648181745233</v>
          </cell>
          <cell r="V38">
            <v>1.8002648181745233</v>
          </cell>
          <cell r="W38">
            <v>1.8002648181745233</v>
          </cell>
        </row>
        <row r="39">
          <cell r="C39">
            <v>8.0437498092651367</v>
          </cell>
          <cell r="D39">
            <v>8.0437498092651367</v>
          </cell>
          <cell r="E39">
            <v>8.0437498092651367</v>
          </cell>
          <cell r="F39">
            <v>8.0437498092651367</v>
          </cell>
          <cell r="G39">
            <v>-0.61874997615814209</v>
          </cell>
          <cell r="H39">
            <v>-0.61874997615814209</v>
          </cell>
          <cell r="I39">
            <v>-0.61874997615814209</v>
          </cell>
          <cell r="J39">
            <v>-0.61874997615814209</v>
          </cell>
          <cell r="P39">
            <v>10.32091097739908</v>
          </cell>
          <cell r="Q39">
            <v>10.32091097739908</v>
          </cell>
          <cell r="R39">
            <v>10.32091097739908</v>
          </cell>
          <cell r="S39">
            <v>10.32091097739908</v>
          </cell>
          <cell r="T39">
            <v>0.66877734229812313</v>
          </cell>
          <cell r="U39">
            <v>0.66877734229812313</v>
          </cell>
          <cell r="V39">
            <v>0.66877734229812313</v>
          </cell>
          <cell r="W39">
            <v>0.66877734229812313</v>
          </cell>
        </row>
        <row r="40">
          <cell r="C40">
            <v>4.5</v>
          </cell>
          <cell r="D40">
            <v>4.5</v>
          </cell>
          <cell r="E40">
            <v>4.5</v>
          </cell>
          <cell r="F40">
            <v>4.5</v>
          </cell>
          <cell r="G40">
            <v>4.5</v>
          </cell>
          <cell r="H40">
            <v>4.5</v>
          </cell>
          <cell r="I40">
            <v>4.5</v>
          </cell>
          <cell r="J40">
            <v>4.5</v>
          </cell>
          <cell r="P40">
            <v>4.5</v>
          </cell>
          <cell r="Q40">
            <v>4.5</v>
          </cell>
          <cell r="R40">
            <v>4.5</v>
          </cell>
          <cell r="S40">
            <v>4.5</v>
          </cell>
          <cell r="T40">
            <v>4.5</v>
          </cell>
          <cell r="U40">
            <v>4.5</v>
          </cell>
          <cell r="V40">
            <v>4.5</v>
          </cell>
          <cell r="W40">
            <v>4.5</v>
          </cell>
        </row>
        <row r="41">
          <cell r="C41">
            <v>4.5</v>
          </cell>
          <cell r="D41">
            <v>4.5</v>
          </cell>
          <cell r="E41">
            <v>4.5</v>
          </cell>
          <cell r="F41">
            <v>4.5</v>
          </cell>
          <cell r="G41">
            <v>4.5</v>
          </cell>
          <cell r="H41">
            <v>4.5</v>
          </cell>
          <cell r="I41">
            <v>4.5</v>
          </cell>
          <cell r="J41">
            <v>4.5</v>
          </cell>
          <cell r="P41">
            <v>4.5</v>
          </cell>
          <cell r="Q41">
            <v>4.5</v>
          </cell>
          <cell r="R41">
            <v>4.5</v>
          </cell>
          <cell r="S41">
            <v>4.5</v>
          </cell>
          <cell r="T41">
            <v>4.5</v>
          </cell>
          <cell r="U41">
            <v>4.5</v>
          </cell>
          <cell r="V41">
            <v>4.5</v>
          </cell>
          <cell r="W41">
            <v>4.5</v>
          </cell>
        </row>
        <row r="42">
          <cell r="C42">
            <v>4.5</v>
          </cell>
          <cell r="D42">
            <v>4.5</v>
          </cell>
          <cell r="E42">
            <v>4.5</v>
          </cell>
          <cell r="F42">
            <v>4.5</v>
          </cell>
          <cell r="G42">
            <v>4.5</v>
          </cell>
          <cell r="H42">
            <v>4.5</v>
          </cell>
          <cell r="I42">
            <v>4.5</v>
          </cell>
          <cell r="J42">
            <v>4.5</v>
          </cell>
          <cell r="P42">
            <v>4.5</v>
          </cell>
          <cell r="Q42">
            <v>4.5</v>
          </cell>
          <cell r="R42">
            <v>4.5</v>
          </cell>
          <cell r="S42">
            <v>4.5</v>
          </cell>
          <cell r="T42">
            <v>4.5</v>
          </cell>
          <cell r="U42">
            <v>4.5</v>
          </cell>
          <cell r="V42">
            <v>4.5</v>
          </cell>
          <cell r="W42">
            <v>4.5</v>
          </cell>
        </row>
        <row r="43">
          <cell r="C43">
            <v>4.5</v>
          </cell>
          <cell r="D43">
            <v>4.5</v>
          </cell>
          <cell r="E43">
            <v>4.5</v>
          </cell>
          <cell r="F43">
            <v>4.5</v>
          </cell>
          <cell r="G43">
            <v>4.5</v>
          </cell>
          <cell r="H43">
            <v>4.5</v>
          </cell>
          <cell r="I43">
            <v>4.5</v>
          </cell>
          <cell r="J43">
            <v>4.5</v>
          </cell>
          <cell r="P43">
            <v>4.5</v>
          </cell>
          <cell r="Q43">
            <v>4.5</v>
          </cell>
          <cell r="R43">
            <v>4.5</v>
          </cell>
          <cell r="S43">
            <v>4.5</v>
          </cell>
          <cell r="T43">
            <v>4.5</v>
          </cell>
          <cell r="U43">
            <v>4.5</v>
          </cell>
          <cell r="V43">
            <v>4.5</v>
          </cell>
          <cell r="W43">
            <v>4.5</v>
          </cell>
        </row>
        <row r="44">
          <cell r="C44">
            <v>4.5</v>
          </cell>
          <cell r="D44">
            <v>4.5</v>
          </cell>
          <cell r="E44">
            <v>4.5</v>
          </cell>
          <cell r="F44">
            <v>4.5</v>
          </cell>
          <cell r="G44">
            <v>4.5</v>
          </cell>
          <cell r="H44">
            <v>4.5</v>
          </cell>
          <cell r="I44">
            <v>4.5</v>
          </cell>
          <cell r="J44">
            <v>4.5</v>
          </cell>
          <cell r="P44">
            <v>4.5</v>
          </cell>
          <cell r="Q44">
            <v>4.5</v>
          </cell>
          <cell r="R44">
            <v>4.5</v>
          </cell>
          <cell r="S44">
            <v>4.5</v>
          </cell>
          <cell r="T44">
            <v>4.5</v>
          </cell>
          <cell r="U44">
            <v>4.5</v>
          </cell>
          <cell r="V44">
            <v>4.5</v>
          </cell>
          <cell r="W44">
            <v>4.5</v>
          </cell>
        </row>
        <row r="45">
          <cell r="C45">
            <v>4.5</v>
          </cell>
          <cell r="D45">
            <v>4.5</v>
          </cell>
          <cell r="E45">
            <v>4.5</v>
          </cell>
          <cell r="F45">
            <v>4.5</v>
          </cell>
          <cell r="G45">
            <v>4.5</v>
          </cell>
          <cell r="H45">
            <v>4.5</v>
          </cell>
          <cell r="I45">
            <v>4.5</v>
          </cell>
          <cell r="J45">
            <v>4.5</v>
          </cell>
          <cell r="P45">
            <v>4.5</v>
          </cell>
          <cell r="Q45">
            <v>4.5</v>
          </cell>
          <cell r="R45">
            <v>4.5</v>
          </cell>
          <cell r="S45">
            <v>4.5</v>
          </cell>
          <cell r="T45">
            <v>4.5</v>
          </cell>
          <cell r="U45">
            <v>4.5</v>
          </cell>
          <cell r="V45">
            <v>4.5</v>
          </cell>
          <cell r="W45">
            <v>4.5</v>
          </cell>
        </row>
        <row r="46">
          <cell r="C46">
            <v>4.5</v>
          </cell>
          <cell r="D46">
            <v>4.5</v>
          </cell>
          <cell r="E46">
            <v>4.5</v>
          </cell>
          <cell r="F46">
            <v>4.5</v>
          </cell>
          <cell r="G46">
            <v>4.5</v>
          </cell>
          <cell r="H46">
            <v>4.5</v>
          </cell>
          <cell r="I46">
            <v>4.5</v>
          </cell>
          <cell r="J46">
            <v>4.5</v>
          </cell>
          <cell r="P46">
            <v>4.5</v>
          </cell>
          <cell r="Q46">
            <v>4.5</v>
          </cell>
          <cell r="R46">
            <v>4.5</v>
          </cell>
          <cell r="S46">
            <v>4.5</v>
          </cell>
          <cell r="T46">
            <v>4.5</v>
          </cell>
          <cell r="U46">
            <v>4.5</v>
          </cell>
          <cell r="V46">
            <v>4.5</v>
          </cell>
          <cell r="W46">
            <v>4.5</v>
          </cell>
        </row>
        <row r="47">
          <cell r="C47">
            <v>4.5</v>
          </cell>
          <cell r="D47">
            <v>4.5</v>
          </cell>
          <cell r="E47">
            <v>4.5</v>
          </cell>
          <cell r="F47">
            <v>4.5</v>
          </cell>
          <cell r="G47">
            <v>4.5</v>
          </cell>
          <cell r="H47">
            <v>4.5</v>
          </cell>
          <cell r="I47">
            <v>4.5</v>
          </cell>
          <cell r="J47">
            <v>4.5</v>
          </cell>
          <cell r="P47">
            <v>4.5</v>
          </cell>
          <cell r="Q47">
            <v>4.5</v>
          </cell>
          <cell r="R47">
            <v>4.5</v>
          </cell>
          <cell r="S47">
            <v>4.5</v>
          </cell>
          <cell r="T47">
            <v>4.5</v>
          </cell>
          <cell r="U47">
            <v>4.5</v>
          </cell>
          <cell r="V47">
            <v>4.5</v>
          </cell>
          <cell r="W47">
            <v>4.5</v>
          </cell>
        </row>
        <row r="48">
          <cell r="C48">
            <v>4.5</v>
          </cell>
          <cell r="D48">
            <v>4.5</v>
          </cell>
          <cell r="E48">
            <v>4.5</v>
          </cell>
          <cell r="F48">
            <v>4.5</v>
          </cell>
          <cell r="G48">
            <v>4.5</v>
          </cell>
          <cell r="H48">
            <v>4.5</v>
          </cell>
          <cell r="I48">
            <v>4.5</v>
          </cell>
          <cell r="J48">
            <v>4.5</v>
          </cell>
          <cell r="P48">
            <v>4.5</v>
          </cell>
          <cell r="Q48">
            <v>4.5</v>
          </cell>
          <cell r="R48">
            <v>4.5</v>
          </cell>
          <cell r="S48">
            <v>4.5</v>
          </cell>
          <cell r="T48">
            <v>4.5</v>
          </cell>
          <cell r="U48">
            <v>4.5</v>
          </cell>
          <cell r="V48">
            <v>4.5</v>
          </cell>
          <cell r="W48">
            <v>4.5</v>
          </cell>
        </row>
        <row r="52">
          <cell r="C52">
            <v>-4</v>
          </cell>
          <cell r="D52">
            <v>-4</v>
          </cell>
          <cell r="E52">
            <v>-4</v>
          </cell>
          <cell r="F52">
            <v>-4</v>
          </cell>
          <cell r="G52">
            <v>-4</v>
          </cell>
          <cell r="H52">
            <v>10</v>
          </cell>
          <cell r="I52">
            <v>10</v>
          </cell>
          <cell r="J52">
            <v>10</v>
          </cell>
          <cell r="K52">
            <v>10</v>
          </cell>
          <cell r="L52">
            <v>10</v>
          </cell>
          <cell r="P52">
            <v>-4</v>
          </cell>
          <cell r="Q52">
            <v>-4</v>
          </cell>
          <cell r="R52">
            <v>-4</v>
          </cell>
          <cell r="S52">
            <v>-4</v>
          </cell>
          <cell r="T52">
            <v>-4</v>
          </cell>
          <cell r="U52">
            <v>10</v>
          </cell>
          <cell r="V52">
            <v>10</v>
          </cell>
          <cell r="W52">
            <v>10</v>
          </cell>
          <cell r="X52">
            <v>10</v>
          </cell>
          <cell r="Y52">
            <v>10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P53">
            <v>2.4298148077579897</v>
          </cell>
          <cell r="Q53">
            <v>2.4298148077579897</v>
          </cell>
          <cell r="R53">
            <v>2.4298148077579897</v>
          </cell>
          <cell r="S53">
            <v>2.4298148077579897</v>
          </cell>
          <cell r="T53">
            <v>2.4298148077579897</v>
          </cell>
          <cell r="U53">
            <v>1.1588914790180553</v>
          </cell>
          <cell r="V53">
            <v>1.1588914790180553</v>
          </cell>
          <cell r="W53">
            <v>1.1588914790180553</v>
          </cell>
          <cell r="X53">
            <v>1.1588914790180553</v>
          </cell>
          <cell r="Y53">
            <v>1.1588914790180553</v>
          </cell>
        </row>
        <row r="54">
          <cell r="C54">
            <v>13</v>
          </cell>
          <cell r="D54">
            <v>13</v>
          </cell>
          <cell r="E54">
            <v>13</v>
          </cell>
          <cell r="F54">
            <v>13</v>
          </cell>
          <cell r="G54">
            <v>13</v>
          </cell>
          <cell r="H54">
            <v>-1</v>
          </cell>
          <cell r="I54">
            <v>-1</v>
          </cell>
          <cell r="J54">
            <v>-1</v>
          </cell>
          <cell r="K54">
            <v>-1</v>
          </cell>
          <cell r="L54">
            <v>-1</v>
          </cell>
          <cell r="P54">
            <v>15.143049857264996</v>
          </cell>
          <cell r="Q54">
            <v>15.143049857264996</v>
          </cell>
          <cell r="R54">
            <v>15.143049857264996</v>
          </cell>
          <cell r="S54">
            <v>15.143049857264996</v>
          </cell>
          <cell r="T54">
            <v>15.143049857264996</v>
          </cell>
          <cell r="U54">
            <v>-0.8430770663838687</v>
          </cell>
          <cell r="V54">
            <v>-0.8430770663838687</v>
          </cell>
          <cell r="W54">
            <v>-0.8430770663838687</v>
          </cell>
          <cell r="X54">
            <v>-0.8430770663838687</v>
          </cell>
          <cell r="Y54">
            <v>-0.8430770663838687</v>
          </cell>
        </row>
        <row r="55">
          <cell r="C55">
            <v>13</v>
          </cell>
          <cell r="D55">
            <v>13</v>
          </cell>
          <cell r="E55">
            <v>13</v>
          </cell>
          <cell r="F55">
            <v>13</v>
          </cell>
          <cell r="G55">
            <v>13</v>
          </cell>
          <cell r="H55">
            <v>10</v>
          </cell>
          <cell r="I55">
            <v>10</v>
          </cell>
          <cell r="J55">
            <v>10</v>
          </cell>
          <cell r="K55">
            <v>10</v>
          </cell>
          <cell r="L55">
            <v>10</v>
          </cell>
          <cell r="P55">
            <v>13</v>
          </cell>
          <cell r="Q55">
            <v>13</v>
          </cell>
          <cell r="R55">
            <v>13</v>
          </cell>
          <cell r="S55">
            <v>13</v>
          </cell>
          <cell r="T55">
            <v>13</v>
          </cell>
          <cell r="U55">
            <v>10</v>
          </cell>
          <cell r="V55">
            <v>10</v>
          </cell>
          <cell r="W55">
            <v>10</v>
          </cell>
          <cell r="X55">
            <v>10</v>
          </cell>
          <cell r="Y55">
            <v>10</v>
          </cell>
        </row>
        <row r="56">
          <cell r="C56">
            <v>1.6326429843902588</v>
          </cell>
          <cell r="D56">
            <v>1.6326429843902588</v>
          </cell>
          <cell r="E56">
            <v>1.6326429843902588</v>
          </cell>
          <cell r="F56">
            <v>1.6326429843902588</v>
          </cell>
          <cell r="G56">
            <v>1.6326429843902588</v>
          </cell>
          <cell r="H56">
            <v>1.8639600276947021</v>
          </cell>
          <cell r="I56">
            <v>1.8639600276947021</v>
          </cell>
          <cell r="J56">
            <v>1.8639600276947021</v>
          </cell>
          <cell r="K56">
            <v>1.8639600276947021</v>
          </cell>
          <cell r="L56">
            <v>1.8639600276947021</v>
          </cell>
          <cell r="P56">
            <v>3.8632776320719655</v>
          </cell>
          <cell r="Q56">
            <v>3.8632776320719655</v>
          </cell>
          <cell r="R56">
            <v>3.8632776320719655</v>
          </cell>
          <cell r="S56">
            <v>3.8632776320719655</v>
          </cell>
          <cell r="T56">
            <v>3.8632776320719655</v>
          </cell>
          <cell r="U56">
            <v>3.2184147379488834</v>
          </cell>
          <cell r="V56">
            <v>3.2184147379488834</v>
          </cell>
          <cell r="W56">
            <v>3.2184147379488834</v>
          </cell>
          <cell r="X56">
            <v>3.2184147379488834</v>
          </cell>
          <cell r="Y56">
            <v>3.2184147379488834</v>
          </cell>
        </row>
        <row r="57">
          <cell r="C57">
            <v>-1.0121190547943115</v>
          </cell>
          <cell r="D57">
            <v>-1.0121190547943115</v>
          </cell>
          <cell r="E57">
            <v>-1.0121190547943115</v>
          </cell>
          <cell r="F57">
            <v>-1.0121190547943115</v>
          </cell>
          <cell r="G57">
            <v>-1.0121190547943115</v>
          </cell>
          <cell r="H57">
            <v>2.5302970409393311</v>
          </cell>
          <cell r="I57">
            <v>2.5302970409393311</v>
          </cell>
          <cell r="J57">
            <v>2.5302970409393311</v>
          </cell>
          <cell r="K57">
            <v>2.5302970409393311</v>
          </cell>
          <cell r="L57">
            <v>2.5302970409393311</v>
          </cell>
          <cell r="P57">
            <v>1.1145792060840938</v>
          </cell>
          <cell r="Q57">
            <v>1.1145792060840938</v>
          </cell>
          <cell r="R57">
            <v>1.1145792060840938</v>
          </cell>
          <cell r="S57">
            <v>1.1145792060840938</v>
          </cell>
          <cell r="T57">
            <v>1.1145792060840938</v>
          </cell>
          <cell r="U57">
            <v>3.5048694119167387</v>
          </cell>
          <cell r="V57">
            <v>3.5048694119167387</v>
          </cell>
          <cell r="W57">
            <v>3.5048694119167387</v>
          </cell>
          <cell r="X57">
            <v>3.5048694119167387</v>
          </cell>
          <cell r="Y57">
            <v>3.5048694119167387</v>
          </cell>
        </row>
        <row r="58">
          <cell r="C58">
            <v>3.0875000953674316</v>
          </cell>
          <cell r="D58">
            <v>3.0875000953674316</v>
          </cell>
          <cell r="E58">
            <v>3.0875000953674316</v>
          </cell>
          <cell r="F58">
            <v>3.0875000953674316</v>
          </cell>
          <cell r="G58">
            <v>3.0875000953674316</v>
          </cell>
          <cell r="H58">
            <v>-0.23749999701976776</v>
          </cell>
          <cell r="I58">
            <v>-0.23749999701976776</v>
          </cell>
          <cell r="J58">
            <v>-0.23749999701976776</v>
          </cell>
          <cell r="K58">
            <v>-0.23749999701976776</v>
          </cell>
          <cell r="L58">
            <v>-0.23749999701976776</v>
          </cell>
          <cell r="P58">
            <v>5.4737185385805152</v>
          </cell>
          <cell r="Q58">
            <v>5.4737185385805152</v>
          </cell>
          <cell r="R58">
            <v>5.4737185385805152</v>
          </cell>
          <cell r="S58">
            <v>5.4737185385805152</v>
          </cell>
          <cell r="T58">
            <v>5.4737185385805152</v>
          </cell>
          <cell r="U58">
            <v>1.2213699119173755</v>
          </cell>
          <cell r="V58">
            <v>1.2213699119173755</v>
          </cell>
          <cell r="W58">
            <v>1.2213699119173755</v>
          </cell>
          <cell r="X58">
            <v>1.2213699119173755</v>
          </cell>
          <cell r="Y58">
            <v>1.2213699119173755</v>
          </cell>
        </row>
        <row r="59">
          <cell r="C59">
            <v>-2.506058931350708</v>
          </cell>
          <cell r="D59">
            <v>-2.506058931350708</v>
          </cell>
          <cell r="E59">
            <v>-2.506058931350708</v>
          </cell>
          <cell r="F59">
            <v>-2.506058931350708</v>
          </cell>
          <cell r="G59">
            <v>-2.506058931350708</v>
          </cell>
          <cell r="H59">
            <v>6.2651491165161133</v>
          </cell>
          <cell r="I59">
            <v>6.2651491165161133</v>
          </cell>
          <cell r="J59">
            <v>6.2651491165161133</v>
          </cell>
          <cell r="K59">
            <v>6.2651491165161133</v>
          </cell>
          <cell r="L59">
            <v>6.2651491165161133</v>
          </cell>
          <cell r="P59">
            <v>-1.1904166730518013</v>
          </cell>
          <cell r="Q59">
            <v>-1.1904166730518013</v>
          </cell>
          <cell r="R59">
            <v>-1.1904166730518013</v>
          </cell>
          <cell r="S59">
            <v>-1.1904166730518013</v>
          </cell>
          <cell r="T59">
            <v>-1.1904166730518013</v>
          </cell>
          <cell r="U59">
            <v>6.8352422808441133</v>
          </cell>
          <cell r="V59">
            <v>6.8352422808441133</v>
          </cell>
          <cell r="W59">
            <v>6.8352422808441133</v>
          </cell>
          <cell r="X59">
            <v>6.8352422808441133</v>
          </cell>
          <cell r="Y59">
            <v>6.8352422808441133</v>
          </cell>
        </row>
        <row r="60">
          <cell r="C60">
            <v>-1.1836789846420288</v>
          </cell>
          <cell r="D60">
            <v>-1.1836789846420288</v>
          </cell>
          <cell r="E60">
            <v>-1.1836789846420288</v>
          </cell>
          <cell r="F60">
            <v>-1.1836789846420288</v>
          </cell>
          <cell r="G60">
            <v>-1.1836789846420288</v>
          </cell>
          <cell r="H60">
            <v>5.9319801330566406</v>
          </cell>
          <cell r="I60">
            <v>5.9319801330566406</v>
          </cell>
          <cell r="J60">
            <v>5.9319801330566406</v>
          </cell>
          <cell r="K60">
            <v>5.9319801330566406</v>
          </cell>
          <cell r="L60">
            <v>5.9319801330566406</v>
          </cell>
          <cell r="P60">
            <v>0.22863875013772139</v>
          </cell>
          <cell r="Q60">
            <v>0.22863875013772139</v>
          </cell>
          <cell r="R60">
            <v>0.22863875013772139</v>
          </cell>
          <cell r="S60">
            <v>0.22863875013772139</v>
          </cell>
          <cell r="T60">
            <v>0.22863875013772139</v>
          </cell>
          <cell r="U60">
            <v>6.8536440976260593</v>
          </cell>
          <cell r="V60">
            <v>6.8536440976260593</v>
          </cell>
          <cell r="W60">
            <v>6.8536440976260593</v>
          </cell>
          <cell r="X60">
            <v>6.8536440976260593</v>
          </cell>
          <cell r="Y60">
            <v>6.8536440976260593</v>
          </cell>
        </row>
        <row r="61">
          <cell r="C61">
            <v>7.3163208961486816</v>
          </cell>
          <cell r="D61">
            <v>7.3163208961486816</v>
          </cell>
          <cell r="E61">
            <v>7.3163208961486816</v>
          </cell>
          <cell r="F61">
            <v>7.3163208961486816</v>
          </cell>
          <cell r="G61">
            <v>7.3163208961486816</v>
          </cell>
          <cell r="H61">
            <v>0.43198001384735107</v>
          </cell>
          <cell r="I61">
            <v>0.43198001384735107</v>
          </cell>
          <cell r="J61">
            <v>0.43198001384735107</v>
          </cell>
          <cell r="K61">
            <v>0.43198001384735107</v>
          </cell>
          <cell r="L61">
            <v>0.43198001384735107</v>
          </cell>
          <cell r="P61">
            <v>9.6976647362872619</v>
          </cell>
          <cell r="Q61">
            <v>9.6976647362872619</v>
          </cell>
          <cell r="R61">
            <v>9.6976647362872619</v>
          </cell>
          <cell r="S61">
            <v>9.6976647362872619</v>
          </cell>
          <cell r="T61">
            <v>9.6976647362872619</v>
          </cell>
          <cell r="U61">
            <v>1.8002648181745233</v>
          </cell>
          <cell r="V61">
            <v>1.8002648181745233</v>
          </cell>
          <cell r="W61">
            <v>1.8002648181745233</v>
          </cell>
          <cell r="X61">
            <v>1.8002648181745233</v>
          </cell>
          <cell r="Y61">
            <v>1.8002648181745233</v>
          </cell>
        </row>
        <row r="62">
          <cell r="C62">
            <v>8.0437498092651367</v>
          </cell>
          <cell r="D62">
            <v>8.0437498092651367</v>
          </cell>
          <cell r="E62">
            <v>8.0437498092651367</v>
          </cell>
          <cell r="F62">
            <v>8.0437498092651367</v>
          </cell>
          <cell r="G62">
            <v>8.0437498092651367</v>
          </cell>
          <cell r="H62">
            <v>-0.61874997615814209</v>
          </cell>
          <cell r="I62">
            <v>-0.61874997615814209</v>
          </cell>
          <cell r="J62">
            <v>-0.61874997615814209</v>
          </cell>
          <cell r="K62">
            <v>-0.61874997615814209</v>
          </cell>
          <cell r="L62">
            <v>-0.61874997615814209</v>
          </cell>
          <cell r="P62">
            <v>10.32091097739908</v>
          </cell>
          <cell r="Q62">
            <v>10.32091097739908</v>
          </cell>
          <cell r="R62">
            <v>10.32091097739908</v>
          </cell>
          <cell r="S62">
            <v>10.32091097739908</v>
          </cell>
          <cell r="T62">
            <v>10.32091097739908</v>
          </cell>
          <cell r="U62">
            <v>0.66877734229812313</v>
          </cell>
          <cell r="V62">
            <v>0.66877734229812313</v>
          </cell>
          <cell r="W62">
            <v>0.66877734229812313</v>
          </cell>
          <cell r="X62">
            <v>0.66877734229812313</v>
          </cell>
          <cell r="Y62">
            <v>0.66877734229812313</v>
          </cell>
        </row>
        <row r="63">
          <cell r="C63">
            <v>4.5</v>
          </cell>
          <cell r="D63">
            <v>4.5</v>
          </cell>
          <cell r="E63">
            <v>4.5</v>
          </cell>
          <cell r="F63">
            <v>4.5</v>
          </cell>
          <cell r="G63">
            <v>4.5</v>
          </cell>
          <cell r="H63">
            <v>4.5</v>
          </cell>
          <cell r="I63">
            <v>4.5</v>
          </cell>
          <cell r="J63">
            <v>4.5</v>
          </cell>
          <cell r="K63">
            <v>4.5</v>
          </cell>
          <cell r="L63">
            <v>4.5</v>
          </cell>
          <cell r="P63">
            <v>4.5</v>
          </cell>
          <cell r="Q63">
            <v>4.5</v>
          </cell>
          <cell r="R63">
            <v>4.5</v>
          </cell>
          <cell r="S63">
            <v>4.5</v>
          </cell>
          <cell r="T63">
            <v>4.5</v>
          </cell>
          <cell r="U63">
            <v>4.5</v>
          </cell>
          <cell r="V63">
            <v>4.5</v>
          </cell>
          <cell r="W63">
            <v>4.5</v>
          </cell>
          <cell r="X63">
            <v>4.5</v>
          </cell>
          <cell r="Y63">
            <v>4.5</v>
          </cell>
        </row>
        <row r="64">
          <cell r="C64">
            <v>4.5</v>
          </cell>
          <cell r="D64">
            <v>4.5</v>
          </cell>
          <cell r="E64">
            <v>4.5</v>
          </cell>
          <cell r="F64">
            <v>4.5</v>
          </cell>
          <cell r="G64">
            <v>4.5</v>
          </cell>
          <cell r="H64">
            <v>4.5</v>
          </cell>
          <cell r="I64">
            <v>4.5</v>
          </cell>
          <cell r="J64">
            <v>4.5</v>
          </cell>
          <cell r="K64">
            <v>4.5</v>
          </cell>
          <cell r="L64">
            <v>4.5</v>
          </cell>
          <cell r="P64">
            <v>4.5</v>
          </cell>
          <cell r="Q64">
            <v>4.5</v>
          </cell>
          <cell r="R64">
            <v>4.5</v>
          </cell>
          <cell r="S64">
            <v>4.5</v>
          </cell>
          <cell r="T64">
            <v>4.5</v>
          </cell>
          <cell r="U64">
            <v>4.5</v>
          </cell>
          <cell r="V64">
            <v>4.5</v>
          </cell>
          <cell r="W64">
            <v>4.5</v>
          </cell>
          <cell r="X64">
            <v>4.5</v>
          </cell>
          <cell r="Y64">
            <v>4.5</v>
          </cell>
        </row>
        <row r="65">
          <cell r="C65">
            <v>4.5</v>
          </cell>
          <cell r="D65">
            <v>4.5</v>
          </cell>
          <cell r="E65">
            <v>4.5</v>
          </cell>
          <cell r="F65">
            <v>4.5</v>
          </cell>
          <cell r="G65">
            <v>4.5</v>
          </cell>
          <cell r="H65">
            <v>4.5</v>
          </cell>
          <cell r="I65">
            <v>4.5</v>
          </cell>
          <cell r="J65">
            <v>4.5</v>
          </cell>
          <cell r="K65">
            <v>4.5</v>
          </cell>
          <cell r="L65">
            <v>4.5</v>
          </cell>
          <cell r="P65">
            <v>4.5</v>
          </cell>
          <cell r="Q65">
            <v>4.5</v>
          </cell>
          <cell r="R65">
            <v>4.5</v>
          </cell>
          <cell r="S65">
            <v>4.5</v>
          </cell>
          <cell r="T65">
            <v>4.5</v>
          </cell>
          <cell r="U65">
            <v>4.5</v>
          </cell>
          <cell r="V65">
            <v>4.5</v>
          </cell>
          <cell r="W65">
            <v>4.5</v>
          </cell>
          <cell r="X65">
            <v>4.5</v>
          </cell>
          <cell r="Y65">
            <v>4.5</v>
          </cell>
        </row>
        <row r="66">
          <cell r="C66">
            <v>4.5</v>
          </cell>
          <cell r="D66">
            <v>4.5</v>
          </cell>
          <cell r="E66">
            <v>4.5</v>
          </cell>
          <cell r="F66">
            <v>4.5</v>
          </cell>
          <cell r="G66">
            <v>4.5</v>
          </cell>
          <cell r="H66">
            <v>4.5</v>
          </cell>
          <cell r="I66">
            <v>4.5</v>
          </cell>
          <cell r="J66">
            <v>4.5</v>
          </cell>
          <cell r="K66">
            <v>4.5</v>
          </cell>
          <cell r="L66">
            <v>4.5</v>
          </cell>
          <cell r="P66">
            <v>4.5</v>
          </cell>
          <cell r="Q66">
            <v>4.5</v>
          </cell>
          <cell r="R66">
            <v>4.5</v>
          </cell>
          <cell r="S66">
            <v>4.5</v>
          </cell>
          <cell r="T66">
            <v>4.5</v>
          </cell>
          <cell r="U66">
            <v>4.5</v>
          </cell>
          <cell r="V66">
            <v>4.5</v>
          </cell>
          <cell r="W66">
            <v>4.5</v>
          </cell>
          <cell r="X66">
            <v>4.5</v>
          </cell>
          <cell r="Y66">
            <v>4.5</v>
          </cell>
        </row>
        <row r="67">
          <cell r="C67">
            <v>4.5</v>
          </cell>
          <cell r="D67">
            <v>4.5</v>
          </cell>
          <cell r="E67">
            <v>4.5</v>
          </cell>
          <cell r="F67">
            <v>4.5</v>
          </cell>
          <cell r="G67">
            <v>4.5</v>
          </cell>
          <cell r="H67">
            <v>4.5</v>
          </cell>
          <cell r="I67">
            <v>4.5</v>
          </cell>
          <cell r="J67">
            <v>4.5</v>
          </cell>
          <cell r="K67">
            <v>4.5</v>
          </cell>
          <cell r="L67">
            <v>4.5</v>
          </cell>
          <cell r="P67">
            <v>4.5</v>
          </cell>
          <cell r="Q67">
            <v>4.5</v>
          </cell>
          <cell r="R67">
            <v>4.5</v>
          </cell>
          <cell r="S67">
            <v>4.5</v>
          </cell>
          <cell r="T67">
            <v>4.5</v>
          </cell>
          <cell r="U67">
            <v>4.5</v>
          </cell>
          <cell r="V67">
            <v>4.5</v>
          </cell>
          <cell r="W67">
            <v>4.5</v>
          </cell>
          <cell r="X67">
            <v>4.5</v>
          </cell>
          <cell r="Y67">
            <v>4.5</v>
          </cell>
        </row>
        <row r="68">
          <cell r="C68">
            <v>4.5</v>
          </cell>
          <cell r="D68">
            <v>4.5</v>
          </cell>
          <cell r="E68">
            <v>4.5</v>
          </cell>
          <cell r="F68">
            <v>4.5</v>
          </cell>
          <cell r="G68">
            <v>4.5</v>
          </cell>
          <cell r="H68">
            <v>4.5</v>
          </cell>
          <cell r="I68">
            <v>4.5</v>
          </cell>
          <cell r="J68">
            <v>4.5</v>
          </cell>
          <cell r="K68">
            <v>4.5</v>
          </cell>
          <cell r="L68">
            <v>4.5</v>
          </cell>
          <cell r="P68">
            <v>4.5</v>
          </cell>
          <cell r="Q68">
            <v>4.5</v>
          </cell>
          <cell r="R68">
            <v>4.5</v>
          </cell>
          <cell r="S68">
            <v>4.5</v>
          </cell>
          <cell r="T68">
            <v>4.5</v>
          </cell>
          <cell r="U68">
            <v>4.5</v>
          </cell>
          <cell r="V68">
            <v>4.5</v>
          </cell>
          <cell r="W68">
            <v>4.5</v>
          </cell>
          <cell r="X68">
            <v>4.5</v>
          </cell>
          <cell r="Y68">
            <v>4.5</v>
          </cell>
        </row>
        <row r="69">
          <cell r="C69">
            <v>4.5</v>
          </cell>
          <cell r="D69">
            <v>4.5</v>
          </cell>
          <cell r="E69">
            <v>4.5</v>
          </cell>
          <cell r="F69">
            <v>4.5</v>
          </cell>
          <cell r="G69">
            <v>4.5</v>
          </cell>
          <cell r="H69">
            <v>4.5</v>
          </cell>
          <cell r="I69">
            <v>4.5</v>
          </cell>
          <cell r="J69">
            <v>4.5</v>
          </cell>
          <cell r="K69">
            <v>4.5</v>
          </cell>
          <cell r="L69">
            <v>4.5</v>
          </cell>
          <cell r="P69">
            <v>4.5</v>
          </cell>
          <cell r="Q69">
            <v>4.5</v>
          </cell>
          <cell r="R69">
            <v>4.5</v>
          </cell>
          <cell r="S69">
            <v>4.5</v>
          </cell>
          <cell r="T69">
            <v>4.5</v>
          </cell>
          <cell r="U69">
            <v>4.5</v>
          </cell>
          <cell r="V69">
            <v>4.5</v>
          </cell>
          <cell r="W69">
            <v>4.5</v>
          </cell>
          <cell r="X69">
            <v>4.5</v>
          </cell>
          <cell r="Y69">
            <v>4.5</v>
          </cell>
        </row>
        <row r="70">
          <cell r="C70">
            <v>4.5</v>
          </cell>
          <cell r="D70">
            <v>4.5</v>
          </cell>
          <cell r="E70">
            <v>4.5</v>
          </cell>
          <cell r="F70">
            <v>4.5</v>
          </cell>
          <cell r="G70">
            <v>4.5</v>
          </cell>
          <cell r="H70">
            <v>4.5</v>
          </cell>
          <cell r="I70">
            <v>4.5</v>
          </cell>
          <cell r="J70">
            <v>4.5</v>
          </cell>
          <cell r="K70">
            <v>4.5</v>
          </cell>
          <cell r="L70">
            <v>4.5</v>
          </cell>
          <cell r="P70">
            <v>4.5</v>
          </cell>
          <cell r="Q70">
            <v>4.5</v>
          </cell>
          <cell r="R70">
            <v>4.5</v>
          </cell>
          <cell r="S70">
            <v>4.5</v>
          </cell>
          <cell r="T70">
            <v>4.5</v>
          </cell>
          <cell r="U70">
            <v>4.5</v>
          </cell>
          <cell r="V70">
            <v>4.5</v>
          </cell>
          <cell r="W70">
            <v>4.5</v>
          </cell>
          <cell r="X70">
            <v>4.5</v>
          </cell>
          <cell r="Y70">
            <v>4.5</v>
          </cell>
        </row>
        <row r="71">
          <cell r="C71">
            <v>4.5</v>
          </cell>
          <cell r="D71">
            <v>4.5</v>
          </cell>
          <cell r="E71">
            <v>4.5</v>
          </cell>
          <cell r="F71">
            <v>4.5</v>
          </cell>
          <cell r="G71">
            <v>4.5</v>
          </cell>
          <cell r="H71">
            <v>4.5</v>
          </cell>
          <cell r="I71">
            <v>4.5</v>
          </cell>
          <cell r="J71">
            <v>4.5</v>
          </cell>
          <cell r="K71">
            <v>4.5</v>
          </cell>
          <cell r="L71">
            <v>4.5</v>
          </cell>
          <cell r="P71">
            <v>4.5</v>
          </cell>
          <cell r="Q71">
            <v>4.5</v>
          </cell>
          <cell r="R71">
            <v>4.5</v>
          </cell>
          <cell r="S71">
            <v>4.5</v>
          </cell>
          <cell r="T71">
            <v>4.5</v>
          </cell>
          <cell r="U71">
            <v>4.5</v>
          </cell>
          <cell r="V71">
            <v>4.5</v>
          </cell>
          <cell r="W71">
            <v>4.5</v>
          </cell>
          <cell r="X71">
            <v>4.5</v>
          </cell>
          <cell r="Y71">
            <v>4.5</v>
          </cell>
        </row>
        <row r="75">
          <cell r="D75">
            <v>-4</v>
          </cell>
          <cell r="E75">
            <v>-4</v>
          </cell>
          <cell r="F75">
            <v>-4</v>
          </cell>
          <cell r="G75">
            <v>-4</v>
          </cell>
          <cell r="H75">
            <v>10</v>
          </cell>
          <cell r="I75">
            <v>10</v>
          </cell>
          <cell r="J75">
            <v>10</v>
          </cell>
          <cell r="K75">
            <v>10</v>
          </cell>
          <cell r="Q75">
            <v>-4</v>
          </cell>
          <cell r="R75">
            <v>-4</v>
          </cell>
          <cell r="S75">
            <v>-4</v>
          </cell>
          <cell r="T75">
            <v>-4</v>
          </cell>
          <cell r="U75">
            <v>10</v>
          </cell>
          <cell r="V75">
            <v>10</v>
          </cell>
          <cell r="W75">
            <v>10</v>
          </cell>
          <cell r="X75">
            <v>10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Q76">
            <v>2.4298148077579897</v>
          </cell>
          <cell r="R76">
            <v>2.4298148077579897</v>
          </cell>
          <cell r="S76">
            <v>2.4298148077579897</v>
          </cell>
          <cell r="T76">
            <v>2.4298148077579897</v>
          </cell>
          <cell r="U76">
            <v>1.1588914790180553</v>
          </cell>
          <cell r="V76">
            <v>1.1588914790180553</v>
          </cell>
          <cell r="W76">
            <v>1.1588914790180553</v>
          </cell>
          <cell r="X76">
            <v>1.1588914790180553</v>
          </cell>
        </row>
        <row r="77">
          <cell r="D77">
            <v>13</v>
          </cell>
          <cell r="E77">
            <v>13</v>
          </cell>
          <cell r="F77">
            <v>13</v>
          </cell>
          <cell r="G77">
            <v>13</v>
          </cell>
          <cell r="H77">
            <v>-1</v>
          </cell>
          <cell r="I77">
            <v>-1</v>
          </cell>
          <cell r="J77">
            <v>-1</v>
          </cell>
          <cell r="K77">
            <v>-1</v>
          </cell>
          <cell r="Q77">
            <v>15.143049857264996</v>
          </cell>
          <cell r="R77">
            <v>15.143049857264996</v>
          </cell>
          <cell r="S77">
            <v>15.143049857264996</v>
          </cell>
          <cell r="T77">
            <v>15.143049857264996</v>
          </cell>
          <cell r="U77">
            <v>-0.8430770663838687</v>
          </cell>
          <cell r="V77">
            <v>-0.8430770663838687</v>
          </cell>
          <cell r="W77">
            <v>-0.8430770663838687</v>
          </cell>
          <cell r="X77">
            <v>-0.8430770663838687</v>
          </cell>
        </row>
        <row r="78">
          <cell r="D78">
            <v>13</v>
          </cell>
          <cell r="E78">
            <v>13</v>
          </cell>
          <cell r="F78">
            <v>13</v>
          </cell>
          <cell r="G78">
            <v>13</v>
          </cell>
          <cell r="H78">
            <v>10</v>
          </cell>
          <cell r="I78">
            <v>10</v>
          </cell>
          <cell r="J78">
            <v>10</v>
          </cell>
          <cell r="K78">
            <v>10</v>
          </cell>
          <cell r="Q78">
            <v>13</v>
          </cell>
          <cell r="R78">
            <v>13</v>
          </cell>
          <cell r="S78">
            <v>13</v>
          </cell>
          <cell r="T78">
            <v>13</v>
          </cell>
          <cell r="U78">
            <v>10</v>
          </cell>
          <cell r="V78">
            <v>10</v>
          </cell>
          <cell r="W78">
            <v>10</v>
          </cell>
          <cell r="X78">
            <v>10</v>
          </cell>
        </row>
        <row r="79">
          <cell r="D79">
            <v>1.6326429843902588</v>
          </cell>
          <cell r="E79">
            <v>1.6326429843902588</v>
          </cell>
          <cell r="F79">
            <v>1.6326429843902588</v>
          </cell>
          <cell r="G79">
            <v>1.6326429843902588</v>
          </cell>
          <cell r="H79">
            <v>1.8639600276947021</v>
          </cell>
          <cell r="I79">
            <v>1.8639600276947021</v>
          </cell>
          <cell r="J79">
            <v>1.8639600276947021</v>
          </cell>
          <cell r="K79">
            <v>1.8639600276947021</v>
          </cell>
          <cell r="Q79">
            <v>3.8632776320719655</v>
          </cell>
          <cell r="R79">
            <v>3.8632776320719655</v>
          </cell>
          <cell r="S79">
            <v>3.8632776320719655</v>
          </cell>
          <cell r="T79">
            <v>3.8632776320719655</v>
          </cell>
          <cell r="U79">
            <v>3.2184147379488834</v>
          </cell>
          <cell r="V79">
            <v>3.2184147379488834</v>
          </cell>
          <cell r="W79">
            <v>3.2184147379488834</v>
          </cell>
          <cell r="X79">
            <v>3.2184147379488834</v>
          </cell>
        </row>
        <row r="80">
          <cell r="D80">
            <v>-1.0121190547943115</v>
          </cell>
          <cell r="E80">
            <v>-1.0121190547943115</v>
          </cell>
          <cell r="F80">
            <v>-1.0121190547943115</v>
          </cell>
          <cell r="G80">
            <v>-1.0121190547943115</v>
          </cell>
          <cell r="H80">
            <v>2.5302970409393311</v>
          </cell>
          <cell r="I80">
            <v>2.5302970409393311</v>
          </cell>
          <cell r="J80">
            <v>2.5302970409393311</v>
          </cell>
          <cell r="K80">
            <v>2.5302970409393311</v>
          </cell>
          <cell r="Q80">
            <v>1.1145792060840938</v>
          </cell>
          <cell r="R80">
            <v>1.1145792060840938</v>
          </cell>
          <cell r="S80">
            <v>1.1145792060840938</v>
          </cell>
          <cell r="T80">
            <v>1.1145792060840938</v>
          </cell>
          <cell r="U80">
            <v>3.5048694119167387</v>
          </cell>
          <cell r="V80">
            <v>3.5048694119167387</v>
          </cell>
          <cell r="W80">
            <v>3.5048694119167387</v>
          </cell>
          <cell r="X80">
            <v>3.5048694119167387</v>
          </cell>
        </row>
        <row r="81">
          <cell r="D81">
            <v>3.0875000953674316</v>
          </cell>
          <cell r="E81">
            <v>3.0875000953674316</v>
          </cell>
          <cell r="F81">
            <v>3.0875000953674316</v>
          </cell>
          <cell r="G81">
            <v>3.0875000953674316</v>
          </cell>
          <cell r="H81">
            <v>-0.23749999701976776</v>
          </cell>
          <cell r="I81">
            <v>-0.23749999701976776</v>
          </cell>
          <cell r="J81">
            <v>-0.23749999701976776</v>
          </cell>
          <cell r="K81">
            <v>-0.23749999701976776</v>
          </cell>
          <cell r="Q81">
            <v>5.4737185385805152</v>
          </cell>
          <cell r="R81">
            <v>5.4737185385805152</v>
          </cell>
          <cell r="S81">
            <v>5.4737185385805152</v>
          </cell>
          <cell r="T81">
            <v>5.4737185385805152</v>
          </cell>
          <cell r="U81">
            <v>1.2213699119173755</v>
          </cell>
          <cell r="V81">
            <v>1.2213699119173755</v>
          </cell>
          <cell r="W81">
            <v>1.2213699119173755</v>
          </cell>
          <cell r="X81">
            <v>1.2213699119173755</v>
          </cell>
        </row>
        <row r="82">
          <cell r="D82">
            <v>-2.506058931350708</v>
          </cell>
          <cell r="E82">
            <v>-2.506058931350708</v>
          </cell>
          <cell r="F82">
            <v>-2.506058931350708</v>
          </cell>
          <cell r="G82">
            <v>-2.506058931350708</v>
          </cell>
          <cell r="H82">
            <v>6.2651491165161133</v>
          </cell>
          <cell r="I82">
            <v>6.2651491165161133</v>
          </cell>
          <cell r="J82">
            <v>6.2651491165161133</v>
          </cell>
          <cell r="K82">
            <v>6.2651491165161133</v>
          </cell>
          <cell r="Q82">
            <v>-1.1904166730518013</v>
          </cell>
          <cell r="R82">
            <v>-1.1904166730518013</v>
          </cell>
          <cell r="S82">
            <v>-1.1904166730518013</v>
          </cell>
          <cell r="T82">
            <v>-1.1904166730518013</v>
          </cell>
          <cell r="U82">
            <v>6.8352422808441133</v>
          </cell>
          <cell r="V82">
            <v>6.8352422808441133</v>
          </cell>
          <cell r="W82">
            <v>6.8352422808441133</v>
          </cell>
          <cell r="X82">
            <v>6.8352422808441133</v>
          </cell>
        </row>
        <row r="83">
          <cell r="D83">
            <v>-1.1836789846420288</v>
          </cell>
          <cell r="E83">
            <v>-1.1836789846420288</v>
          </cell>
          <cell r="F83">
            <v>-1.1836789846420288</v>
          </cell>
          <cell r="G83">
            <v>-1.1836789846420288</v>
          </cell>
          <cell r="H83">
            <v>5.9319801330566406</v>
          </cell>
          <cell r="I83">
            <v>5.9319801330566406</v>
          </cell>
          <cell r="J83">
            <v>5.9319801330566406</v>
          </cell>
          <cell r="K83">
            <v>5.9319801330566406</v>
          </cell>
          <cell r="Q83">
            <v>0.22863875013772139</v>
          </cell>
          <cell r="R83">
            <v>0.22863875013772139</v>
          </cell>
          <cell r="S83">
            <v>0.22863875013772139</v>
          </cell>
          <cell r="T83">
            <v>0.22863875013772139</v>
          </cell>
          <cell r="U83">
            <v>6.8536440976260593</v>
          </cell>
          <cell r="V83">
            <v>6.8536440976260593</v>
          </cell>
          <cell r="W83">
            <v>6.8536440976260593</v>
          </cell>
          <cell r="X83">
            <v>6.8536440976260593</v>
          </cell>
        </row>
        <row r="84">
          <cell r="D84">
            <v>7.3163208961486816</v>
          </cell>
          <cell r="E84">
            <v>7.3163208961486816</v>
          </cell>
          <cell r="F84">
            <v>7.3163208961486816</v>
          </cell>
          <cell r="G84">
            <v>7.3163208961486816</v>
          </cell>
          <cell r="H84">
            <v>0.43198001384735107</v>
          </cell>
          <cell r="I84">
            <v>0.43198001384735107</v>
          </cell>
          <cell r="J84">
            <v>0.43198001384735107</v>
          </cell>
          <cell r="K84">
            <v>0.43198001384735107</v>
          </cell>
          <cell r="Q84">
            <v>9.6976647362872619</v>
          </cell>
          <cell r="R84">
            <v>9.6976647362872619</v>
          </cell>
          <cell r="S84">
            <v>9.6976647362872619</v>
          </cell>
          <cell r="T84">
            <v>9.6976647362872619</v>
          </cell>
          <cell r="U84">
            <v>1.8002648181745233</v>
          </cell>
          <cell r="V84">
            <v>1.8002648181745233</v>
          </cell>
          <cell r="W84">
            <v>1.8002648181745233</v>
          </cell>
          <cell r="X84">
            <v>1.8002648181745233</v>
          </cell>
        </row>
        <row r="85">
          <cell r="D85">
            <v>8.0437498092651367</v>
          </cell>
          <cell r="E85">
            <v>8.0437498092651367</v>
          </cell>
          <cell r="F85">
            <v>8.0437498092651367</v>
          </cell>
          <cell r="G85">
            <v>8.0437498092651367</v>
          </cell>
          <cell r="H85">
            <v>-0.61874997615814209</v>
          </cell>
          <cell r="I85">
            <v>-0.61874997615814209</v>
          </cell>
          <cell r="J85">
            <v>-0.61874997615814209</v>
          </cell>
          <cell r="K85">
            <v>-0.61874997615814209</v>
          </cell>
          <cell r="Q85">
            <v>10.32091097739908</v>
          </cell>
          <cell r="R85">
            <v>10.32091097739908</v>
          </cell>
          <cell r="S85">
            <v>10.32091097739908</v>
          </cell>
          <cell r="T85">
            <v>10.32091097739908</v>
          </cell>
          <cell r="U85">
            <v>0.66877734229812313</v>
          </cell>
          <cell r="V85">
            <v>0.66877734229812313</v>
          </cell>
          <cell r="W85">
            <v>0.66877734229812313</v>
          </cell>
          <cell r="X85">
            <v>0.66877734229812313</v>
          </cell>
        </row>
        <row r="86">
          <cell r="D86">
            <v>4.5</v>
          </cell>
          <cell r="E86">
            <v>4.5</v>
          </cell>
          <cell r="F86">
            <v>4.5</v>
          </cell>
          <cell r="G86">
            <v>4.5</v>
          </cell>
          <cell r="H86">
            <v>4.5</v>
          </cell>
          <cell r="I86">
            <v>4.5</v>
          </cell>
          <cell r="J86">
            <v>4.5</v>
          </cell>
          <cell r="K86">
            <v>4.5</v>
          </cell>
          <cell r="Q86">
            <v>4.5</v>
          </cell>
          <cell r="R86">
            <v>4.5</v>
          </cell>
          <cell r="S86">
            <v>4.5</v>
          </cell>
          <cell r="T86">
            <v>4.5</v>
          </cell>
          <cell r="U86">
            <v>4.5</v>
          </cell>
          <cell r="V86">
            <v>4.5</v>
          </cell>
          <cell r="W86">
            <v>4.5</v>
          </cell>
          <cell r="X86">
            <v>4.5</v>
          </cell>
        </row>
        <row r="87">
          <cell r="D87">
            <v>4.5</v>
          </cell>
          <cell r="E87">
            <v>4.5</v>
          </cell>
          <cell r="F87">
            <v>4.5</v>
          </cell>
          <cell r="G87">
            <v>4.5</v>
          </cell>
          <cell r="H87">
            <v>4.5</v>
          </cell>
          <cell r="I87">
            <v>4.5</v>
          </cell>
          <cell r="J87">
            <v>4.5</v>
          </cell>
          <cell r="K87">
            <v>4.5</v>
          </cell>
          <cell r="Q87">
            <v>4.5</v>
          </cell>
          <cell r="R87">
            <v>4.5</v>
          </cell>
          <cell r="S87">
            <v>4.5</v>
          </cell>
          <cell r="T87">
            <v>4.5</v>
          </cell>
          <cell r="U87">
            <v>4.5</v>
          </cell>
          <cell r="V87">
            <v>4.5</v>
          </cell>
          <cell r="W87">
            <v>4.5</v>
          </cell>
          <cell r="X87">
            <v>4.5</v>
          </cell>
        </row>
        <row r="88">
          <cell r="D88">
            <v>4.5</v>
          </cell>
          <cell r="E88">
            <v>4.5</v>
          </cell>
          <cell r="F88">
            <v>4.5</v>
          </cell>
          <cell r="G88">
            <v>4.5</v>
          </cell>
          <cell r="H88">
            <v>4.5</v>
          </cell>
          <cell r="I88">
            <v>4.5</v>
          </cell>
          <cell r="J88">
            <v>4.5</v>
          </cell>
          <cell r="K88">
            <v>4.5</v>
          </cell>
          <cell r="Q88">
            <v>4.5</v>
          </cell>
          <cell r="R88">
            <v>4.5</v>
          </cell>
          <cell r="S88">
            <v>4.5</v>
          </cell>
          <cell r="T88">
            <v>4.5</v>
          </cell>
          <cell r="U88">
            <v>4.5</v>
          </cell>
          <cell r="V88">
            <v>4.5</v>
          </cell>
          <cell r="W88">
            <v>4.5</v>
          </cell>
          <cell r="X88">
            <v>4.5</v>
          </cell>
        </row>
        <row r="89">
          <cell r="D89">
            <v>4.5</v>
          </cell>
          <cell r="E89">
            <v>4.5</v>
          </cell>
          <cell r="F89">
            <v>4.5</v>
          </cell>
          <cell r="G89">
            <v>4.5</v>
          </cell>
          <cell r="H89">
            <v>4.5</v>
          </cell>
          <cell r="I89">
            <v>4.5</v>
          </cell>
          <cell r="J89">
            <v>4.5</v>
          </cell>
          <cell r="K89">
            <v>4.5</v>
          </cell>
          <cell r="Q89">
            <v>4.5</v>
          </cell>
          <cell r="R89">
            <v>4.5</v>
          </cell>
          <cell r="S89">
            <v>4.5</v>
          </cell>
          <cell r="T89">
            <v>4.5</v>
          </cell>
          <cell r="U89">
            <v>4.5</v>
          </cell>
          <cell r="V89">
            <v>4.5</v>
          </cell>
          <cell r="W89">
            <v>4.5</v>
          </cell>
          <cell r="X89">
            <v>4.5</v>
          </cell>
        </row>
        <row r="90">
          <cell r="D90">
            <v>4.5</v>
          </cell>
          <cell r="E90">
            <v>4.5</v>
          </cell>
          <cell r="F90">
            <v>4.5</v>
          </cell>
          <cell r="G90">
            <v>4.5</v>
          </cell>
          <cell r="H90">
            <v>4.5</v>
          </cell>
          <cell r="I90">
            <v>4.5</v>
          </cell>
          <cell r="J90">
            <v>4.5</v>
          </cell>
          <cell r="K90">
            <v>4.5</v>
          </cell>
          <cell r="Q90">
            <v>4.5</v>
          </cell>
          <cell r="R90">
            <v>4.5</v>
          </cell>
          <cell r="S90">
            <v>4.5</v>
          </cell>
          <cell r="T90">
            <v>4.5</v>
          </cell>
          <cell r="U90">
            <v>4.5</v>
          </cell>
          <cell r="V90">
            <v>4.5</v>
          </cell>
          <cell r="W90">
            <v>4.5</v>
          </cell>
          <cell r="X90">
            <v>4.5</v>
          </cell>
        </row>
        <row r="91">
          <cell r="D91">
            <v>4.5</v>
          </cell>
          <cell r="E91">
            <v>4.5</v>
          </cell>
          <cell r="F91">
            <v>4.5</v>
          </cell>
          <cell r="G91">
            <v>4.5</v>
          </cell>
          <cell r="H91">
            <v>4.5</v>
          </cell>
          <cell r="I91">
            <v>4.5</v>
          </cell>
          <cell r="J91">
            <v>4.5</v>
          </cell>
          <cell r="K91">
            <v>4.5</v>
          </cell>
          <cell r="Q91">
            <v>4.5</v>
          </cell>
          <cell r="R91">
            <v>4.5</v>
          </cell>
          <cell r="S91">
            <v>4.5</v>
          </cell>
          <cell r="T91">
            <v>4.5</v>
          </cell>
          <cell r="U91">
            <v>4.5</v>
          </cell>
          <cell r="V91">
            <v>4.5</v>
          </cell>
          <cell r="W91">
            <v>4.5</v>
          </cell>
          <cell r="X91">
            <v>4.5</v>
          </cell>
        </row>
        <row r="92">
          <cell r="D92">
            <v>4.5</v>
          </cell>
          <cell r="E92">
            <v>4.5</v>
          </cell>
          <cell r="F92">
            <v>4.5</v>
          </cell>
          <cell r="G92">
            <v>4.5</v>
          </cell>
          <cell r="H92">
            <v>4.5</v>
          </cell>
          <cell r="I92">
            <v>4.5</v>
          </cell>
          <cell r="J92">
            <v>4.5</v>
          </cell>
          <cell r="K92">
            <v>4.5</v>
          </cell>
          <cell r="Q92">
            <v>4.5</v>
          </cell>
          <cell r="R92">
            <v>4.5</v>
          </cell>
          <cell r="S92">
            <v>4.5</v>
          </cell>
          <cell r="T92">
            <v>4.5</v>
          </cell>
          <cell r="U92">
            <v>4.5</v>
          </cell>
          <cell r="V92">
            <v>4.5</v>
          </cell>
          <cell r="W92">
            <v>4.5</v>
          </cell>
          <cell r="X92">
            <v>4.5</v>
          </cell>
        </row>
        <row r="93">
          <cell r="D93">
            <v>4.5</v>
          </cell>
          <cell r="E93">
            <v>4.5</v>
          </cell>
          <cell r="F93">
            <v>4.5</v>
          </cell>
          <cell r="G93">
            <v>4.5</v>
          </cell>
          <cell r="H93">
            <v>4.5</v>
          </cell>
          <cell r="I93">
            <v>4.5</v>
          </cell>
          <cell r="J93">
            <v>4.5</v>
          </cell>
          <cell r="K93">
            <v>4.5</v>
          </cell>
          <cell r="Q93">
            <v>4.5</v>
          </cell>
          <cell r="R93">
            <v>4.5</v>
          </cell>
          <cell r="S93">
            <v>4.5</v>
          </cell>
          <cell r="T93">
            <v>4.5</v>
          </cell>
          <cell r="U93">
            <v>4.5</v>
          </cell>
          <cell r="V93">
            <v>4.5</v>
          </cell>
          <cell r="W93">
            <v>4.5</v>
          </cell>
          <cell r="X93">
            <v>4.5</v>
          </cell>
        </row>
        <row r="94">
          <cell r="D94">
            <v>4.5</v>
          </cell>
          <cell r="E94">
            <v>4.5</v>
          </cell>
          <cell r="F94">
            <v>4.5</v>
          </cell>
          <cell r="G94">
            <v>4.5</v>
          </cell>
          <cell r="H94">
            <v>4.5</v>
          </cell>
          <cell r="I94">
            <v>4.5</v>
          </cell>
          <cell r="J94">
            <v>4.5</v>
          </cell>
          <cell r="K94">
            <v>4.5</v>
          </cell>
          <cell r="Q94">
            <v>4.5</v>
          </cell>
          <cell r="R94">
            <v>4.5</v>
          </cell>
          <cell r="S94">
            <v>4.5</v>
          </cell>
          <cell r="T94">
            <v>4.5</v>
          </cell>
          <cell r="U94">
            <v>4.5</v>
          </cell>
          <cell r="V94">
            <v>4.5</v>
          </cell>
          <cell r="W94">
            <v>4.5</v>
          </cell>
          <cell r="X94">
            <v>4.5</v>
          </cell>
        </row>
        <row r="99"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</row>
        <row r="100"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</row>
        <row r="101"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</row>
        <row r="102"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</row>
        <row r="103"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</row>
        <row r="104"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</row>
        <row r="106"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</row>
        <row r="107"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</row>
        <row r="108"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</row>
        <row r="109"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</row>
        <row r="110"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</row>
        <row r="111"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</row>
        <row r="112"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</row>
        <row r="113"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</row>
        <row r="114"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</row>
        <row r="115"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</row>
        <row r="116"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</row>
        <row r="117"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</row>
        <row r="118"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</row>
        <row r="123"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</row>
        <row r="124"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</row>
        <row r="125"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</row>
        <row r="126"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</row>
        <row r="127"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</row>
        <row r="128"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</row>
        <row r="130"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</row>
        <row r="131"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</row>
        <row r="132"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</row>
        <row r="133"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</row>
        <row r="134"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</row>
        <row r="135"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</row>
        <row r="136"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</row>
        <row r="137"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</row>
        <row r="138"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</row>
        <row r="139"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</row>
        <row r="140"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</row>
        <row r="141"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</row>
        <row r="142"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</row>
        <row r="147">
          <cell r="AL147">
            <v>-4</v>
          </cell>
          <cell r="AM147">
            <v>-4</v>
          </cell>
          <cell r="AN147">
            <v>-4</v>
          </cell>
          <cell r="AO147">
            <v>-4</v>
          </cell>
          <cell r="AP147">
            <v>-4</v>
          </cell>
          <cell r="AQ147">
            <v>-4</v>
          </cell>
          <cell r="AR147">
            <v>-4</v>
          </cell>
          <cell r="AS147">
            <v>-4</v>
          </cell>
          <cell r="AT147">
            <v>-4</v>
          </cell>
          <cell r="AU147">
            <v>-4</v>
          </cell>
          <cell r="AV147">
            <v>-4</v>
          </cell>
          <cell r="AW147">
            <v>-4</v>
          </cell>
          <cell r="AX147">
            <v>-4</v>
          </cell>
          <cell r="AY147">
            <v>-4</v>
          </cell>
          <cell r="AZ147">
            <v>-4</v>
          </cell>
          <cell r="BA147">
            <v>-4</v>
          </cell>
          <cell r="BB147">
            <v>-4</v>
          </cell>
          <cell r="BC147">
            <v>-4</v>
          </cell>
          <cell r="BD147">
            <v>-4</v>
          </cell>
          <cell r="BE147">
            <v>-4</v>
          </cell>
          <cell r="BF147">
            <v>-4</v>
          </cell>
          <cell r="BG147">
            <v>-4</v>
          </cell>
          <cell r="BH147">
            <v>-4</v>
          </cell>
          <cell r="BI147">
            <v>-4</v>
          </cell>
          <cell r="BJ147">
            <v>-4</v>
          </cell>
          <cell r="BK147">
            <v>-4</v>
          </cell>
          <cell r="BL147">
            <v>-4</v>
          </cell>
          <cell r="BM147">
            <v>-4</v>
          </cell>
          <cell r="BN147">
            <v>-4</v>
          </cell>
          <cell r="BO147">
            <v>-4</v>
          </cell>
          <cell r="BP147">
            <v>-4</v>
          </cell>
          <cell r="BQ147">
            <v>-4</v>
          </cell>
        </row>
        <row r="148">
          <cell r="AL148">
            <v>2.4298148077579897</v>
          </cell>
          <cell r="AM148">
            <v>2.4298148077579897</v>
          </cell>
          <cell r="AN148">
            <v>2.4298148077579897</v>
          </cell>
          <cell r="AO148">
            <v>2.4298148077579897</v>
          </cell>
          <cell r="AP148">
            <v>2.4298148077579897</v>
          </cell>
          <cell r="AQ148">
            <v>2.4298148077579897</v>
          </cell>
          <cell r="AR148">
            <v>2.4298148077579897</v>
          </cell>
          <cell r="AS148">
            <v>2.4298148077579897</v>
          </cell>
          <cell r="AT148">
            <v>2.4298148077579897</v>
          </cell>
          <cell r="AU148">
            <v>2.4298148077579897</v>
          </cell>
          <cell r="AV148">
            <v>2.4298148077579897</v>
          </cell>
          <cell r="AW148">
            <v>2.4298148077579897</v>
          </cell>
          <cell r="AX148">
            <v>2.4298148077579897</v>
          </cell>
          <cell r="AY148">
            <v>2.4298148077579897</v>
          </cell>
          <cell r="AZ148">
            <v>2.4298148077579897</v>
          </cell>
          <cell r="BA148">
            <v>2.4298148077579897</v>
          </cell>
          <cell r="BB148">
            <v>2.4298148077579897</v>
          </cell>
          <cell r="BC148">
            <v>2.4298148077579897</v>
          </cell>
          <cell r="BD148">
            <v>2.4298148077579897</v>
          </cell>
          <cell r="BE148">
            <v>2.4298148077579897</v>
          </cell>
          <cell r="BF148">
            <v>2.4298148077579897</v>
          </cell>
          <cell r="BG148">
            <v>2.4298148077579897</v>
          </cell>
          <cell r="BH148">
            <v>2.4298148077579897</v>
          </cell>
          <cell r="BI148">
            <v>2.4298148077579897</v>
          </cell>
          <cell r="BJ148">
            <v>2.4298148077579897</v>
          </cell>
          <cell r="BK148">
            <v>2.4298148077579897</v>
          </cell>
          <cell r="BL148">
            <v>2.4298148077579897</v>
          </cell>
          <cell r="BM148">
            <v>2.4298148077579897</v>
          </cell>
          <cell r="BN148">
            <v>2.4298148077579897</v>
          </cell>
          <cell r="BO148">
            <v>2.4298148077579897</v>
          </cell>
          <cell r="BP148">
            <v>2.4298148077579897</v>
          </cell>
          <cell r="BQ148">
            <v>2.4298148077579897</v>
          </cell>
        </row>
        <row r="149">
          <cell r="AL149">
            <v>15.143049857264996</v>
          </cell>
          <cell r="AM149">
            <v>15.143049857264996</v>
          </cell>
          <cell r="AN149">
            <v>15.143049857264996</v>
          </cell>
          <cell r="AO149">
            <v>15.143049857264996</v>
          </cell>
          <cell r="AP149">
            <v>15.143049857264996</v>
          </cell>
          <cell r="AQ149">
            <v>15.143049857264996</v>
          </cell>
          <cell r="AR149">
            <v>15.143049857264996</v>
          </cell>
          <cell r="AS149">
            <v>15.143049857264996</v>
          </cell>
          <cell r="AT149">
            <v>15.143049857264996</v>
          </cell>
          <cell r="AU149">
            <v>15.143049857264996</v>
          </cell>
          <cell r="AV149">
            <v>15.143049857264996</v>
          </cell>
          <cell r="AW149">
            <v>15.143049857264996</v>
          </cell>
          <cell r="AX149">
            <v>15.143049857264996</v>
          </cell>
          <cell r="AY149">
            <v>15.143049857264996</v>
          </cell>
          <cell r="AZ149">
            <v>15.143049857264996</v>
          </cell>
          <cell r="BA149">
            <v>15.143049857264996</v>
          </cell>
          <cell r="BB149">
            <v>15.143049857264996</v>
          </cell>
          <cell r="BC149">
            <v>15.143049857264996</v>
          </cell>
          <cell r="BD149">
            <v>15.143049857264996</v>
          </cell>
          <cell r="BE149">
            <v>15.143049857264996</v>
          </cell>
          <cell r="BF149">
            <v>15.143049857264996</v>
          </cell>
          <cell r="BG149">
            <v>15.143049857264996</v>
          </cell>
          <cell r="BH149">
            <v>15.143049857264996</v>
          </cell>
          <cell r="BI149">
            <v>15.143049857264996</v>
          </cell>
          <cell r="BJ149">
            <v>15.143049857264996</v>
          </cell>
          <cell r="BK149">
            <v>15.143049857264996</v>
          </cell>
          <cell r="BL149">
            <v>15.143049857264996</v>
          </cell>
          <cell r="BM149">
            <v>15.143049857264996</v>
          </cell>
          <cell r="BN149">
            <v>15.143049857264996</v>
          </cell>
          <cell r="BO149">
            <v>15.143049857264996</v>
          </cell>
          <cell r="BP149">
            <v>15.143049857264996</v>
          </cell>
          <cell r="BQ149">
            <v>15.143049857264996</v>
          </cell>
        </row>
        <row r="150">
          <cell r="AL150">
            <v>13</v>
          </cell>
          <cell r="AM150">
            <v>13</v>
          </cell>
          <cell r="AN150">
            <v>13</v>
          </cell>
          <cell r="AO150">
            <v>13</v>
          </cell>
          <cell r="AP150">
            <v>13</v>
          </cell>
          <cell r="AQ150">
            <v>13</v>
          </cell>
          <cell r="AR150">
            <v>13</v>
          </cell>
          <cell r="AS150">
            <v>13</v>
          </cell>
          <cell r="AT150">
            <v>13</v>
          </cell>
          <cell r="AU150">
            <v>13</v>
          </cell>
          <cell r="AV150">
            <v>13</v>
          </cell>
          <cell r="AW150">
            <v>13</v>
          </cell>
          <cell r="AX150">
            <v>13</v>
          </cell>
          <cell r="AY150">
            <v>13</v>
          </cell>
          <cell r="AZ150">
            <v>13</v>
          </cell>
          <cell r="BA150">
            <v>13</v>
          </cell>
          <cell r="BB150">
            <v>13</v>
          </cell>
          <cell r="BC150">
            <v>13</v>
          </cell>
          <cell r="BD150">
            <v>13</v>
          </cell>
          <cell r="BE150">
            <v>13</v>
          </cell>
          <cell r="BF150">
            <v>13</v>
          </cell>
          <cell r="BG150">
            <v>13</v>
          </cell>
          <cell r="BH150">
            <v>13</v>
          </cell>
          <cell r="BI150">
            <v>13</v>
          </cell>
          <cell r="BJ150">
            <v>13</v>
          </cell>
          <cell r="BK150">
            <v>13</v>
          </cell>
          <cell r="BL150">
            <v>13</v>
          </cell>
          <cell r="BM150">
            <v>13</v>
          </cell>
          <cell r="BN150">
            <v>13</v>
          </cell>
          <cell r="BO150">
            <v>13</v>
          </cell>
          <cell r="BP150">
            <v>13</v>
          </cell>
          <cell r="BQ150">
            <v>13</v>
          </cell>
        </row>
        <row r="151">
          <cell r="AL151">
            <v>3.8632776320719655</v>
          </cell>
          <cell r="AM151">
            <v>3.8632776320719655</v>
          </cell>
          <cell r="AN151">
            <v>3.8632776320719655</v>
          </cell>
          <cell r="AO151">
            <v>3.8632776320719655</v>
          </cell>
          <cell r="AP151">
            <v>3.8632776320719655</v>
          </cell>
          <cell r="AQ151">
            <v>3.8632776320719655</v>
          </cell>
          <cell r="AR151">
            <v>3.8632776320719655</v>
          </cell>
          <cell r="AS151">
            <v>3.8632776320719655</v>
          </cell>
          <cell r="AT151">
            <v>3.8632776320719655</v>
          </cell>
          <cell r="AU151">
            <v>3.8632776320719655</v>
          </cell>
          <cell r="AV151">
            <v>3.8632776320719655</v>
          </cell>
          <cell r="AW151">
            <v>3.8632776320719655</v>
          </cell>
          <cell r="AX151">
            <v>3.8632776320719655</v>
          </cell>
          <cell r="AY151">
            <v>3.8632776320719655</v>
          </cell>
          <cell r="AZ151">
            <v>3.8632776320719655</v>
          </cell>
          <cell r="BA151">
            <v>3.8632776320719655</v>
          </cell>
          <cell r="BB151">
            <v>3.8632776320719655</v>
          </cell>
          <cell r="BC151">
            <v>3.8632776320719655</v>
          </cell>
          <cell r="BD151">
            <v>3.8632776320719655</v>
          </cell>
          <cell r="BE151">
            <v>3.8632776320719655</v>
          </cell>
          <cell r="BF151">
            <v>3.8632776320719655</v>
          </cell>
          <cell r="BG151">
            <v>3.8632776320719655</v>
          </cell>
          <cell r="BH151">
            <v>3.8632776320719655</v>
          </cell>
          <cell r="BI151">
            <v>3.8632776320719655</v>
          </cell>
          <cell r="BJ151">
            <v>3.8632776320719655</v>
          </cell>
          <cell r="BK151">
            <v>3.8632776320719655</v>
          </cell>
          <cell r="BL151">
            <v>3.8632776320719655</v>
          </cell>
          <cell r="BM151">
            <v>3.8632776320719655</v>
          </cell>
          <cell r="BN151">
            <v>3.8632776320719655</v>
          </cell>
          <cell r="BO151">
            <v>3.8632776320719655</v>
          </cell>
          <cell r="BP151">
            <v>3.8632776320719655</v>
          </cell>
          <cell r="BQ151">
            <v>3.8632776320719655</v>
          </cell>
        </row>
        <row r="152">
          <cell r="AL152">
            <v>1.1145792060840938</v>
          </cell>
          <cell r="AM152">
            <v>1.1145792060840938</v>
          </cell>
          <cell r="AN152">
            <v>1.1145792060840938</v>
          </cell>
          <cell r="AO152">
            <v>1.1145792060840938</v>
          </cell>
          <cell r="AP152">
            <v>1.1145792060840938</v>
          </cell>
          <cell r="AQ152">
            <v>1.1145792060840938</v>
          </cell>
          <cell r="AR152">
            <v>1.1145792060840938</v>
          </cell>
          <cell r="AS152">
            <v>1.1145792060840938</v>
          </cell>
          <cell r="AT152">
            <v>1.1145792060840938</v>
          </cell>
          <cell r="AU152">
            <v>1.1145792060840938</v>
          </cell>
          <cell r="AV152">
            <v>1.1145792060840938</v>
          </cell>
          <cell r="AW152">
            <v>1.1145792060840938</v>
          </cell>
          <cell r="AX152">
            <v>1.1145792060840938</v>
          </cell>
          <cell r="AY152">
            <v>1.1145792060840938</v>
          </cell>
          <cell r="AZ152">
            <v>1.1145792060840938</v>
          </cell>
          <cell r="BA152">
            <v>1.1145792060840938</v>
          </cell>
          <cell r="BB152">
            <v>1.1145792060840938</v>
          </cell>
          <cell r="BC152">
            <v>1.1145792060840938</v>
          </cell>
          <cell r="BD152">
            <v>1.1145792060840938</v>
          </cell>
          <cell r="BE152">
            <v>1.1145792060840938</v>
          </cell>
          <cell r="BF152">
            <v>1.1145792060840938</v>
          </cell>
          <cell r="BG152">
            <v>1.1145792060840938</v>
          </cell>
          <cell r="BH152">
            <v>1.1145792060840938</v>
          </cell>
          <cell r="BI152">
            <v>1.1145792060840938</v>
          </cell>
          <cell r="BJ152">
            <v>1.1145792060840938</v>
          </cell>
          <cell r="BK152">
            <v>1.1145792060840938</v>
          </cell>
          <cell r="BL152">
            <v>1.1145792060840938</v>
          </cell>
          <cell r="BM152">
            <v>1.1145792060840938</v>
          </cell>
          <cell r="BN152">
            <v>1.1145792060840938</v>
          </cell>
          <cell r="BO152">
            <v>1.1145792060840938</v>
          </cell>
          <cell r="BP152">
            <v>1.1145792060840938</v>
          </cell>
          <cell r="BQ152">
            <v>1.1145792060840938</v>
          </cell>
        </row>
        <row r="153">
          <cell r="C153">
            <v>3.0875000953674316</v>
          </cell>
          <cell r="D153">
            <v>3.0875000953674316</v>
          </cell>
          <cell r="E153">
            <v>3.0875000953674316</v>
          </cell>
          <cell r="F153">
            <v>3.0875000953674316</v>
          </cell>
          <cell r="G153">
            <v>3.0875000953674316</v>
          </cell>
          <cell r="H153">
            <v>3.0875000953674316</v>
          </cell>
          <cell r="I153">
            <v>3.0875000953674316</v>
          </cell>
          <cell r="J153">
            <v>3.0875000953674316</v>
          </cell>
          <cell r="K153">
            <v>3.0875000953674316</v>
          </cell>
          <cell r="L153">
            <v>3.0875000953674316</v>
          </cell>
          <cell r="M153">
            <v>3.0875000953674316</v>
          </cell>
          <cell r="N153">
            <v>3.0875000953674316</v>
          </cell>
          <cell r="O153">
            <v>3.0875000953674316</v>
          </cell>
          <cell r="P153">
            <v>3.0875000953674316</v>
          </cell>
          <cell r="Q153">
            <v>3.0875000953674316</v>
          </cell>
          <cell r="R153">
            <v>3.0875000953674316</v>
          </cell>
          <cell r="S153">
            <v>3.0875000953674316</v>
          </cell>
          <cell r="T153">
            <v>3.0875000953674316</v>
          </cell>
          <cell r="U153">
            <v>3.0875000953674316</v>
          </cell>
          <cell r="V153">
            <v>3.0875000953674316</v>
          </cell>
          <cell r="W153">
            <v>3.0875000953674316</v>
          </cell>
          <cell r="X153">
            <v>3.0875000953674316</v>
          </cell>
          <cell r="Y153">
            <v>3.0875000953674316</v>
          </cell>
          <cell r="Z153">
            <v>3.0875000953674316</v>
          </cell>
          <cell r="AA153">
            <v>3.0875000953674316</v>
          </cell>
          <cell r="AB153">
            <v>3.0875000953674316</v>
          </cell>
          <cell r="AC153">
            <v>3.0875000953674316</v>
          </cell>
          <cell r="AD153">
            <v>3.0875000953674316</v>
          </cell>
          <cell r="AE153">
            <v>3.0875000953674316</v>
          </cell>
          <cell r="AF153">
            <v>3.0875000953674316</v>
          </cell>
          <cell r="AG153">
            <v>3.0875000953674316</v>
          </cell>
          <cell r="AH153">
            <v>3.0875000953674316</v>
          </cell>
          <cell r="AL153">
            <v>5.4737185385805152</v>
          </cell>
          <cell r="AM153">
            <v>5.4737185385805152</v>
          </cell>
          <cell r="AN153">
            <v>5.4737185385805152</v>
          </cell>
          <cell r="AO153">
            <v>5.4737185385805152</v>
          </cell>
          <cell r="AP153">
            <v>5.4737185385805152</v>
          </cell>
          <cell r="AQ153">
            <v>5.4737185385805152</v>
          </cell>
          <cell r="AR153">
            <v>5.4737185385805152</v>
          </cell>
          <cell r="AS153">
            <v>5.4737185385805152</v>
          </cell>
          <cell r="AT153">
            <v>5.4737185385805152</v>
          </cell>
          <cell r="AU153">
            <v>5.4737185385805152</v>
          </cell>
          <cell r="AV153">
            <v>5.4737185385805152</v>
          </cell>
          <cell r="AW153">
            <v>5.4737185385805152</v>
          </cell>
          <cell r="AX153">
            <v>5.4737185385805152</v>
          </cell>
          <cell r="AY153">
            <v>5.4737185385805152</v>
          </cell>
          <cell r="AZ153">
            <v>5.4737185385805152</v>
          </cell>
          <cell r="BA153">
            <v>5.4737185385805152</v>
          </cell>
          <cell r="BB153">
            <v>5.4737185385805152</v>
          </cell>
          <cell r="BC153">
            <v>5.4737185385805152</v>
          </cell>
          <cell r="BD153">
            <v>5.4737185385805152</v>
          </cell>
          <cell r="BE153">
            <v>5.4737185385805152</v>
          </cell>
          <cell r="BF153">
            <v>5.4737185385805152</v>
          </cell>
          <cell r="BG153">
            <v>5.4737185385805152</v>
          </cell>
          <cell r="BH153">
            <v>5.4737185385805152</v>
          </cell>
          <cell r="BI153">
            <v>5.4737185385805152</v>
          </cell>
          <cell r="BJ153">
            <v>5.4737185385805152</v>
          </cell>
          <cell r="BK153">
            <v>5.4737185385805152</v>
          </cell>
          <cell r="BL153">
            <v>5.4737185385805152</v>
          </cell>
          <cell r="BM153">
            <v>5.4737185385805152</v>
          </cell>
          <cell r="BN153">
            <v>5.4737185385805152</v>
          </cell>
          <cell r="BO153">
            <v>5.4737185385805152</v>
          </cell>
          <cell r="BP153">
            <v>5.4737185385805152</v>
          </cell>
          <cell r="BQ153">
            <v>5.4737185385805152</v>
          </cell>
        </row>
        <row r="154">
          <cell r="AL154">
            <v>-1.1904166730518013</v>
          </cell>
          <cell r="AM154">
            <v>-1.1904166730518013</v>
          </cell>
          <cell r="AN154">
            <v>-1.1904166730518013</v>
          </cell>
          <cell r="AO154">
            <v>-1.1904166730518013</v>
          </cell>
          <cell r="AP154">
            <v>-1.1904166730518013</v>
          </cell>
          <cell r="AQ154">
            <v>-1.1904166730518013</v>
          </cell>
          <cell r="AR154">
            <v>-1.1904166730518013</v>
          </cell>
          <cell r="AS154">
            <v>-1.1904166730518013</v>
          </cell>
          <cell r="AT154">
            <v>-1.1904166730518013</v>
          </cell>
          <cell r="AU154">
            <v>-1.1904166730518013</v>
          </cell>
          <cell r="AV154">
            <v>-1.1904166730518013</v>
          </cell>
          <cell r="AW154">
            <v>-1.1904166730518013</v>
          </cell>
          <cell r="AX154">
            <v>-1.1904166730518013</v>
          </cell>
          <cell r="AY154">
            <v>-1.1904166730518013</v>
          </cell>
          <cell r="AZ154">
            <v>-1.1904166730518013</v>
          </cell>
          <cell r="BA154">
            <v>-1.1904166730518013</v>
          </cell>
          <cell r="BB154">
            <v>-1.1904166730518013</v>
          </cell>
          <cell r="BC154">
            <v>-1.1904166730518013</v>
          </cell>
          <cell r="BD154">
            <v>-1.1904166730518013</v>
          </cell>
          <cell r="BE154">
            <v>-1.1904166730518013</v>
          </cell>
          <cell r="BF154">
            <v>-1.1904166730518013</v>
          </cell>
          <cell r="BG154">
            <v>-1.1904166730518013</v>
          </cell>
          <cell r="BH154">
            <v>-1.1904166730518013</v>
          </cell>
          <cell r="BI154">
            <v>-1.1904166730518013</v>
          </cell>
          <cell r="BJ154">
            <v>-1.1904166730518013</v>
          </cell>
          <cell r="BK154">
            <v>-1.1904166730518013</v>
          </cell>
          <cell r="BL154">
            <v>-1.1904166730518013</v>
          </cell>
          <cell r="BM154">
            <v>-1.1904166730518013</v>
          </cell>
          <cell r="BN154">
            <v>-1.1904166730518013</v>
          </cell>
          <cell r="BO154">
            <v>-1.1904166730518013</v>
          </cell>
          <cell r="BP154">
            <v>-1.1904166730518013</v>
          </cell>
          <cell r="BQ154">
            <v>-1.1904166730518013</v>
          </cell>
        </row>
        <row r="155">
          <cell r="AL155">
            <v>0.22863875013772139</v>
          </cell>
          <cell r="AM155">
            <v>0.22863875013772139</v>
          </cell>
          <cell r="AN155">
            <v>0.22863875013772139</v>
          </cell>
          <cell r="AO155">
            <v>0.22863875013772139</v>
          </cell>
          <cell r="AP155">
            <v>0.22863875013772139</v>
          </cell>
          <cell r="AQ155">
            <v>0.22863875013772139</v>
          </cell>
          <cell r="AR155">
            <v>0.22863875013772139</v>
          </cell>
          <cell r="AS155">
            <v>0.22863875013772139</v>
          </cell>
          <cell r="AT155">
            <v>0.22863875013772139</v>
          </cell>
          <cell r="AU155">
            <v>0.22863875013772139</v>
          </cell>
          <cell r="AV155">
            <v>0.22863875013772139</v>
          </cell>
          <cell r="AW155">
            <v>0.22863875013772139</v>
          </cell>
          <cell r="AX155">
            <v>0.22863875013772139</v>
          </cell>
          <cell r="AY155">
            <v>0.22863875013772139</v>
          </cell>
          <cell r="AZ155">
            <v>0.22863875013772139</v>
          </cell>
          <cell r="BA155">
            <v>0.22863875013772139</v>
          </cell>
          <cell r="BB155">
            <v>0.22863875013772139</v>
          </cell>
          <cell r="BC155">
            <v>0.22863875013772139</v>
          </cell>
          <cell r="BD155">
            <v>0.22863875013772139</v>
          </cell>
          <cell r="BE155">
            <v>0.22863875013772139</v>
          </cell>
          <cell r="BF155">
            <v>0.22863875013772139</v>
          </cell>
          <cell r="BG155">
            <v>0.22863875013772139</v>
          </cell>
          <cell r="BH155">
            <v>0.22863875013772139</v>
          </cell>
          <cell r="BI155">
            <v>0.22863875013772139</v>
          </cell>
          <cell r="BJ155">
            <v>0.22863875013772139</v>
          </cell>
          <cell r="BK155">
            <v>0.22863875013772139</v>
          </cell>
          <cell r="BL155">
            <v>0.22863875013772139</v>
          </cell>
          <cell r="BM155">
            <v>0.22863875013772139</v>
          </cell>
          <cell r="BN155">
            <v>0.22863875013772139</v>
          </cell>
          <cell r="BO155">
            <v>0.22863875013772139</v>
          </cell>
          <cell r="BP155">
            <v>0.22863875013772139</v>
          </cell>
          <cell r="BQ155">
            <v>0.22863875013772139</v>
          </cell>
        </row>
        <row r="156">
          <cell r="AL156">
            <v>9.6976647362872619</v>
          </cell>
          <cell r="AM156">
            <v>9.6976647362872619</v>
          </cell>
          <cell r="AN156">
            <v>9.6976647362872619</v>
          </cell>
          <cell r="AO156">
            <v>9.6976647362872619</v>
          </cell>
          <cell r="AP156">
            <v>9.6976647362872619</v>
          </cell>
          <cell r="AQ156">
            <v>9.6976647362872619</v>
          </cell>
          <cell r="AR156">
            <v>9.6976647362872619</v>
          </cell>
          <cell r="AS156">
            <v>9.6976647362872619</v>
          </cell>
          <cell r="AT156">
            <v>9.6976647362872619</v>
          </cell>
          <cell r="AU156">
            <v>9.6976647362872619</v>
          </cell>
          <cell r="AV156">
            <v>9.6976647362872619</v>
          </cell>
          <cell r="AW156">
            <v>9.6976647362872619</v>
          </cell>
          <cell r="AX156">
            <v>9.6976647362872619</v>
          </cell>
          <cell r="AY156">
            <v>9.6976647362872619</v>
          </cell>
          <cell r="AZ156">
            <v>9.6976647362872619</v>
          </cell>
          <cell r="BA156">
            <v>9.6976647362872619</v>
          </cell>
          <cell r="BB156">
            <v>9.6976647362872619</v>
          </cell>
          <cell r="BC156">
            <v>9.6976647362872619</v>
          </cell>
          <cell r="BD156">
            <v>9.6976647362872619</v>
          </cell>
          <cell r="BE156">
            <v>9.6976647362872619</v>
          </cell>
          <cell r="BF156">
            <v>9.6976647362872619</v>
          </cell>
          <cell r="BG156">
            <v>9.6976647362872619</v>
          </cell>
          <cell r="BH156">
            <v>9.6976647362872619</v>
          </cell>
          <cell r="BI156">
            <v>9.6976647362872619</v>
          </cell>
          <cell r="BJ156">
            <v>9.6976647362872619</v>
          </cell>
          <cell r="BK156">
            <v>9.6976647362872619</v>
          </cell>
          <cell r="BL156">
            <v>9.6976647362872619</v>
          </cell>
          <cell r="BM156">
            <v>9.6976647362872619</v>
          </cell>
          <cell r="BN156">
            <v>9.6976647362872619</v>
          </cell>
          <cell r="BO156">
            <v>9.6976647362872619</v>
          </cell>
          <cell r="BP156">
            <v>9.6976647362872619</v>
          </cell>
          <cell r="BQ156">
            <v>9.6976647362872619</v>
          </cell>
        </row>
        <row r="157">
          <cell r="AL157">
            <v>10.32091097739908</v>
          </cell>
          <cell r="AM157">
            <v>10.32091097739908</v>
          </cell>
          <cell r="AN157">
            <v>10.32091097739908</v>
          </cell>
          <cell r="AO157">
            <v>10.32091097739908</v>
          </cell>
          <cell r="AP157">
            <v>10.32091097739908</v>
          </cell>
          <cell r="AQ157">
            <v>10.32091097739908</v>
          </cell>
          <cell r="AR157">
            <v>10.32091097739908</v>
          </cell>
          <cell r="AS157">
            <v>10.32091097739908</v>
          </cell>
          <cell r="AT157">
            <v>10.32091097739908</v>
          </cell>
          <cell r="AU157">
            <v>10.32091097739908</v>
          </cell>
          <cell r="AV157">
            <v>10.32091097739908</v>
          </cell>
          <cell r="AW157">
            <v>10.32091097739908</v>
          </cell>
          <cell r="AX157">
            <v>10.32091097739908</v>
          </cell>
          <cell r="AY157">
            <v>10.32091097739908</v>
          </cell>
          <cell r="AZ157">
            <v>10.32091097739908</v>
          </cell>
          <cell r="BA157">
            <v>10.32091097739908</v>
          </cell>
          <cell r="BB157">
            <v>10.32091097739908</v>
          </cell>
          <cell r="BC157">
            <v>10.32091097739908</v>
          </cell>
          <cell r="BD157">
            <v>10.32091097739908</v>
          </cell>
          <cell r="BE157">
            <v>10.32091097739908</v>
          </cell>
          <cell r="BF157">
            <v>10.32091097739908</v>
          </cell>
          <cell r="BG157">
            <v>10.32091097739908</v>
          </cell>
          <cell r="BH157">
            <v>10.32091097739908</v>
          </cell>
          <cell r="BI157">
            <v>10.32091097739908</v>
          </cell>
          <cell r="BJ157">
            <v>10.32091097739908</v>
          </cell>
          <cell r="BK157">
            <v>10.32091097739908</v>
          </cell>
          <cell r="BL157">
            <v>10.32091097739908</v>
          </cell>
          <cell r="BM157">
            <v>10.32091097739908</v>
          </cell>
          <cell r="BN157">
            <v>10.32091097739908</v>
          </cell>
          <cell r="BO157">
            <v>10.32091097739908</v>
          </cell>
          <cell r="BP157">
            <v>10.32091097739908</v>
          </cell>
          <cell r="BQ157">
            <v>10.32091097739908</v>
          </cell>
        </row>
        <row r="158">
          <cell r="AL158">
            <v>4.5</v>
          </cell>
          <cell r="AM158">
            <v>4.5</v>
          </cell>
          <cell r="AN158">
            <v>4.5</v>
          </cell>
          <cell r="AO158">
            <v>4.5</v>
          </cell>
          <cell r="AP158">
            <v>4.5</v>
          </cell>
          <cell r="AQ158">
            <v>4.5</v>
          </cell>
          <cell r="AR158">
            <v>4.5</v>
          </cell>
          <cell r="AS158">
            <v>4.5</v>
          </cell>
          <cell r="AT158">
            <v>4.5</v>
          </cell>
          <cell r="AU158">
            <v>4.5</v>
          </cell>
          <cell r="AV158">
            <v>4.5</v>
          </cell>
          <cell r="AW158">
            <v>4.5</v>
          </cell>
          <cell r="AX158">
            <v>4.5</v>
          </cell>
          <cell r="AY158">
            <v>4.5</v>
          </cell>
          <cell r="AZ158">
            <v>4.5</v>
          </cell>
          <cell r="BA158">
            <v>4.5</v>
          </cell>
          <cell r="BB158">
            <v>4.5</v>
          </cell>
          <cell r="BC158">
            <v>4.5</v>
          </cell>
          <cell r="BD158">
            <v>4.5</v>
          </cell>
          <cell r="BE158">
            <v>4.5</v>
          </cell>
          <cell r="BF158">
            <v>4.5</v>
          </cell>
          <cell r="BG158">
            <v>4.5</v>
          </cell>
          <cell r="BH158">
            <v>4.5</v>
          </cell>
          <cell r="BI158">
            <v>4.5</v>
          </cell>
          <cell r="BJ158">
            <v>4.5</v>
          </cell>
          <cell r="BK158">
            <v>4.5</v>
          </cell>
          <cell r="BL158">
            <v>4.5</v>
          </cell>
          <cell r="BM158">
            <v>4.5</v>
          </cell>
          <cell r="BN158">
            <v>4.5</v>
          </cell>
          <cell r="BO158">
            <v>4.5</v>
          </cell>
          <cell r="BP158">
            <v>4.5</v>
          </cell>
          <cell r="BQ158">
            <v>4.5</v>
          </cell>
        </row>
        <row r="159">
          <cell r="AL159">
            <v>4.5</v>
          </cell>
          <cell r="AM159">
            <v>4.5</v>
          </cell>
          <cell r="AN159">
            <v>4.5</v>
          </cell>
          <cell r="AO159">
            <v>4.5</v>
          </cell>
          <cell r="AP159">
            <v>4.5</v>
          </cell>
          <cell r="AQ159">
            <v>4.5</v>
          </cell>
          <cell r="AR159">
            <v>4.5</v>
          </cell>
          <cell r="AS159">
            <v>4.5</v>
          </cell>
          <cell r="AT159">
            <v>4.5</v>
          </cell>
          <cell r="AU159">
            <v>4.5</v>
          </cell>
          <cell r="AV159">
            <v>4.5</v>
          </cell>
          <cell r="AW159">
            <v>4.5</v>
          </cell>
          <cell r="AX159">
            <v>4.5</v>
          </cell>
          <cell r="AY159">
            <v>4.5</v>
          </cell>
          <cell r="AZ159">
            <v>4.5</v>
          </cell>
          <cell r="BA159">
            <v>4.5</v>
          </cell>
          <cell r="BB159">
            <v>4.5</v>
          </cell>
          <cell r="BC159">
            <v>4.5</v>
          </cell>
          <cell r="BD159">
            <v>4.5</v>
          </cell>
          <cell r="BE159">
            <v>4.5</v>
          </cell>
          <cell r="BF159">
            <v>4.5</v>
          </cell>
          <cell r="BG159">
            <v>4.5</v>
          </cell>
          <cell r="BH159">
            <v>4.5</v>
          </cell>
          <cell r="BI159">
            <v>4.5</v>
          </cell>
          <cell r="BJ159">
            <v>4.5</v>
          </cell>
          <cell r="BK159">
            <v>4.5</v>
          </cell>
          <cell r="BL159">
            <v>4.5</v>
          </cell>
          <cell r="BM159">
            <v>4.5</v>
          </cell>
          <cell r="BN159">
            <v>4.5</v>
          </cell>
          <cell r="BO159">
            <v>4.5</v>
          </cell>
          <cell r="BP159">
            <v>4.5</v>
          </cell>
          <cell r="BQ159">
            <v>4.5</v>
          </cell>
        </row>
        <row r="160">
          <cell r="AL160">
            <v>4.5</v>
          </cell>
          <cell r="AM160">
            <v>4.5</v>
          </cell>
          <cell r="AN160">
            <v>4.5</v>
          </cell>
          <cell r="AO160">
            <v>4.5</v>
          </cell>
          <cell r="AP160">
            <v>4.5</v>
          </cell>
          <cell r="AQ160">
            <v>4.5</v>
          </cell>
          <cell r="AR160">
            <v>4.5</v>
          </cell>
          <cell r="AS160">
            <v>4.5</v>
          </cell>
          <cell r="AT160">
            <v>4.5</v>
          </cell>
          <cell r="AU160">
            <v>4.5</v>
          </cell>
          <cell r="AV160">
            <v>4.5</v>
          </cell>
          <cell r="AW160">
            <v>4.5</v>
          </cell>
          <cell r="AX160">
            <v>4.5</v>
          </cell>
          <cell r="AY160">
            <v>4.5</v>
          </cell>
          <cell r="AZ160">
            <v>4.5</v>
          </cell>
          <cell r="BA160">
            <v>4.5</v>
          </cell>
          <cell r="BB160">
            <v>4.5</v>
          </cell>
          <cell r="BC160">
            <v>4.5</v>
          </cell>
          <cell r="BD160">
            <v>4.5</v>
          </cell>
          <cell r="BE160">
            <v>4.5</v>
          </cell>
          <cell r="BF160">
            <v>4.5</v>
          </cell>
          <cell r="BG160">
            <v>4.5</v>
          </cell>
          <cell r="BH160">
            <v>4.5</v>
          </cell>
          <cell r="BI160">
            <v>4.5</v>
          </cell>
          <cell r="BJ160">
            <v>4.5</v>
          </cell>
          <cell r="BK160">
            <v>4.5</v>
          </cell>
          <cell r="BL160">
            <v>4.5</v>
          </cell>
          <cell r="BM160">
            <v>4.5</v>
          </cell>
          <cell r="BN160">
            <v>4.5</v>
          </cell>
          <cell r="BO160">
            <v>4.5</v>
          </cell>
          <cell r="BP160">
            <v>4.5</v>
          </cell>
          <cell r="BQ160">
            <v>4.5</v>
          </cell>
        </row>
        <row r="161">
          <cell r="AL161">
            <v>4.5</v>
          </cell>
          <cell r="AM161">
            <v>4.5</v>
          </cell>
          <cell r="AN161">
            <v>4.5</v>
          </cell>
          <cell r="AO161">
            <v>4.5</v>
          </cell>
          <cell r="AP161">
            <v>4.5</v>
          </cell>
          <cell r="AQ161">
            <v>4.5</v>
          </cell>
          <cell r="AR161">
            <v>4.5</v>
          </cell>
          <cell r="AS161">
            <v>4.5</v>
          </cell>
          <cell r="AT161">
            <v>4.5</v>
          </cell>
          <cell r="AU161">
            <v>4.5</v>
          </cell>
          <cell r="AV161">
            <v>4.5</v>
          </cell>
          <cell r="AW161">
            <v>4.5</v>
          </cell>
          <cell r="AX161">
            <v>4.5</v>
          </cell>
          <cell r="AY161">
            <v>4.5</v>
          </cell>
          <cell r="AZ161">
            <v>4.5</v>
          </cell>
          <cell r="BA161">
            <v>4.5</v>
          </cell>
          <cell r="BB161">
            <v>4.5</v>
          </cell>
          <cell r="BC161">
            <v>4.5</v>
          </cell>
          <cell r="BD161">
            <v>4.5</v>
          </cell>
          <cell r="BE161">
            <v>4.5</v>
          </cell>
          <cell r="BF161">
            <v>4.5</v>
          </cell>
          <cell r="BG161">
            <v>4.5</v>
          </cell>
          <cell r="BH161">
            <v>4.5</v>
          </cell>
          <cell r="BI161">
            <v>4.5</v>
          </cell>
          <cell r="BJ161">
            <v>4.5</v>
          </cell>
          <cell r="BK161">
            <v>4.5</v>
          </cell>
          <cell r="BL161">
            <v>4.5</v>
          </cell>
          <cell r="BM161">
            <v>4.5</v>
          </cell>
          <cell r="BN161">
            <v>4.5</v>
          </cell>
          <cell r="BO161">
            <v>4.5</v>
          </cell>
          <cell r="BP161">
            <v>4.5</v>
          </cell>
          <cell r="BQ161">
            <v>4.5</v>
          </cell>
        </row>
        <row r="162">
          <cell r="AL162">
            <v>4.5</v>
          </cell>
          <cell r="AM162">
            <v>4.5</v>
          </cell>
          <cell r="AN162">
            <v>4.5</v>
          </cell>
          <cell r="AO162">
            <v>4.5</v>
          </cell>
          <cell r="AP162">
            <v>4.5</v>
          </cell>
          <cell r="AQ162">
            <v>4.5</v>
          </cell>
          <cell r="AR162">
            <v>4.5</v>
          </cell>
          <cell r="AS162">
            <v>4.5</v>
          </cell>
          <cell r="AT162">
            <v>4.5</v>
          </cell>
          <cell r="AU162">
            <v>4.5</v>
          </cell>
          <cell r="AV162">
            <v>4.5</v>
          </cell>
          <cell r="AW162">
            <v>4.5</v>
          </cell>
          <cell r="AX162">
            <v>4.5</v>
          </cell>
          <cell r="AY162">
            <v>4.5</v>
          </cell>
          <cell r="AZ162">
            <v>4.5</v>
          </cell>
          <cell r="BA162">
            <v>4.5</v>
          </cell>
          <cell r="BB162">
            <v>4.5</v>
          </cell>
          <cell r="BC162">
            <v>4.5</v>
          </cell>
          <cell r="BD162">
            <v>4.5</v>
          </cell>
          <cell r="BE162">
            <v>4.5</v>
          </cell>
          <cell r="BF162">
            <v>4.5</v>
          </cell>
          <cell r="BG162">
            <v>4.5</v>
          </cell>
          <cell r="BH162">
            <v>4.5</v>
          </cell>
          <cell r="BI162">
            <v>4.5</v>
          </cell>
          <cell r="BJ162">
            <v>4.5</v>
          </cell>
          <cell r="BK162">
            <v>4.5</v>
          </cell>
          <cell r="BL162">
            <v>4.5</v>
          </cell>
          <cell r="BM162">
            <v>4.5</v>
          </cell>
          <cell r="BN162">
            <v>4.5</v>
          </cell>
          <cell r="BO162">
            <v>4.5</v>
          </cell>
          <cell r="BP162">
            <v>4.5</v>
          </cell>
          <cell r="BQ162">
            <v>4.5</v>
          </cell>
        </row>
        <row r="163">
          <cell r="AL163">
            <v>4.5</v>
          </cell>
          <cell r="AM163">
            <v>4.5</v>
          </cell>
          <cell r="AN163">
            <v>4.5</v>
          </cell>
          <cell r="AO163">
            <v>4.5</v>
          </cell>
          <cell r="AP163">
            <v>4.5</v>
          </cell>
          <cell r="AQ163">
            <v>4.5</v>
          </cell>
          <cell r="AR163">
            <v>4.5</v>
          </cell>
          <cell r="AS163">
            <v>4.5</v>
          </cell>
          <cell r="AT163">
            <v>4.5</v>
          </cell>
          <cell r="AU163">
            <v>4.5</v>
          </cell>
          <cell r="AV163">
            <v>4.5</v>
          </cell>
          <cell r="AW163">
            <v>4.5</v>
          </cell>
          <cell r="AX163">
            <v>4.5</v>
          </cell>
          <cell r="AY163">
            <v>4.5</v>
          </cell>
          <cell r="AZ163">
            <v>4.5</v>
          </cell>
          <cell r="BA163">
            <v>4.5</v>
          </cell>
          <cell r="BB163">
            <v>4.5</v>
          </cell>
          <cell r="BC163">
            <v>4.5</v>
          </cell>
          <cell r="BD163">
            <v>4.5</v>
          </cell>
          <cell r="BE163">
            <v>4.5</v>
          </cell>
          <cell r="BF163">
            <v>4.5</v>
          </cell>
          <cell r="BG163">
            <v>4.5</v>
          </cell>
          <cell r="BH163">
            <v>4.5</v>
          </cell>
          <cell r="BI163">
            <v>4.5</v>
          </cell>
          <cell r="BJ163">
            <v>4.5</v>
          </cell>
          <cell r="BK163">
            <v>4.5</v>
          </cell>
          <cell r="BL163">
            <v>4.5</v>
          </cell>
          <cell r="BM163">
            <v>4.5</v>
          </cell>
          <cell r="BN163">
            <v>4.5</v>
          </cell>
          <cell r="BO163">
            <v>4.5</v>
          </cell>
          <cell r="BP163">
            <v>4.5</v>
          </cell>
          <cell r="BQ163">
            <v>4.5</v>
          </cell>
        </row>
        <row r="164">
          <cell r="AL164">
            <v>4.5</v>
          </cell>
          <cell r="AM164">
            <v>4.5</v>
          </cell>
          <cell r="AN164">
            <v>4.5</v>
          </cell>
          <cell r="AO164">
            <v>4.5</v>
          </cell>
          <cell r="AP164">
            <v>4.5</v>
          </cell>
          <cell r="AQ164">
            <v>4.5</v>
          </cell>
          <cell r="AR164">
            <v>4.5</v>
          </cell>
          <cell r="AS164">
            <v>4.5</v>
          </cell>
          <cell r="AT164">
            <v>4.5</v>
          </cell>
          <cell r="AU164">
            <v>4.5</v>
          </cell>
          <cell r="AV164">
            <v>4.5</v>
          </cell>
          <cell r="AW164">
            <v>4.5</v>
          </cell>
          <cell r="AX164">
            <v>4.5</v>
          </cell>
          <cell r="AY164">
            <v>4.5</v>
          </cell>
          <cell r="AZ164">
            <v>4.5</v>
          </cell>
          <cell r="BA164">
            <v>4.5</v>
          </cell>
          <cell r="BB164">
            <v>4.5</v>
          </cell>
          <cell r="BC164">
            <v>4.5</v>
          </cell>
          <cell r="BD164">
            <v>4.5</v>
          </cell>
          <cell r="BE164">
            <v>4.5</v>
          </cell>
          <cell r="BF164">
            <v>4.5</v>
          </cell>
          <cell r="BG164">
            <v>4.5</v>
          </cell>
          <cell r="BH164">
            <v>4.5</v>
          </cell>
          <cell r="BI164">
            <v>4.5</v>
          </cell>
          <cell r="BJ164">
            <v>4.5</v>
          </cell>
          <cell r="BK164">
            <v>4.5</v>
          </cell>
          <cell r="BL164">
            <v>4.5</v>
          </cell>
          <cell r="BM164">
            <v>4.5</v>
          </cell>
          <cell r="BN164">
            <v>4.5</v>
          </cell>
          <cell r="BO164">
            <v>4.5</v>
          </cell>
          <cell r="BP164">
            <v>4.5</v>
          </cell>
          <cell r="BQ164">
            <v>4.5</v>
          </cell>
        </row>
        <row r="165">
          <cell r="AL165">
            <v>4.5</v>
          </cell>
          <cell r="AM165">
            <v>4.5</v>
          </cell>
          <cell r="AN165">
            <v>4.5</v>
          </cell>
          <cell r="AO165">
            <v>4.5</v>
          </cell>
          <cell r="AP165">
            <v>4.5</v>
          </cell>
          <cell r="AQ165">
            <v>4.5</v>
          </cell>
          <cell r="AR165">
            <v>4.5</v>
          </cell>
          <cell r="AS165">
            <v>4.5</v>
          </cell>
          <cell r="AT165">
            <v>4.5</v>
          </cell>
          <cell r="AU165">
            <v>4.5</v>
          </cell>
          <cell r="AV165">
            <v>4.5</v>
          </cell>
          <cell r="AW165">
            <v>4.5</v>
          </cell>
          <cell r="AX165">
            <v>4.5</v>
          </cell>
          <cell r="AY165">
            <v>4.5</v>
          </cell>
          <cell r="AZ165">
            <v>4.5</v>
          </cell>
          <cell r="BA165">
            <v>4.5</v>
          </cell>
          <cell r="BB165">
            <v>4.5</v>
          </cell>
          <cell r="BC165">
            <v>4.5</v>
          </cell>
          <cell r="BD165">
            <v>4.5</v>
          </cell>
          <cell r="BE165">
            <v>4.5</v>
          </cell>
          <cell r="BF165">
            <v>4.5</v>
          </cell>
          <cell r="BG165">
            <v>4.5</v>
          </cell>
          <cell r="BH165">
            <v>4.5</v>
          </cell>
          <cell r="BI165">
            <v>4.5</v>
          </cell>
          <cell r="BJ165">
            <v>4.5</v>
          </cell>
          <cell r="BK165">
            <v>4.5</v>
          </cell>
          <cell r="BL165">
            <v>4.5</v>
          </cell>
          <cell r="BM165">
            <v>4.5</v>
          </cell>
          <cell r="BN165">
            <v>4.5</v>
          </cell>
          <cell r="BO165">
            <v>4.5</v>
          </cell>
          <cell r="BP165">
            <v>4.5</v>
          </cell>
          <cell r="BQ165">
            <v>4.5</v>
          </cell>
        </row>
        <row r="166">
          <cell r="AL166">
            <v>4.5</v>
          </cell>
          <cell r="AM166">
            <v>4.5</v>
          </cell>
          <cell r="AN166">
            <v>4.5</v>
          </cell>
          <cell r="AO166">
            <v>4.5</v>
          </cell>
          <cell r="AP166">
            <v>4.5</v>
          </cell>
          <cell r="AQ166">
            <v>4.5</v>
          </cell>
          <cell r="AR166">
            <v>4.5</v>
          </cell>
          <cell r="AS166">
            <v>4.5</v>
          </cell>
          <cell r="AT166">
            <v>4.5</v>
          </cell>
          <cell r="AU166">
            <v>4.5</v>
          </cell>
          <cell r="AV166">
            <v>4.5</v>
          </cell>
          <cell r="AW166">
            <v>4.5</v>
          </cell>
          <cell r="AX166">
            <v>4.5</v>
          </cell>
          <cell r="AY166">
            <v>4.5</v>
          </cell>
          <cell r="AZ166">
            <v>4.5</v>
          </cell>
          <cell r="BA166">
            <v>4.5</v>
          </cell>
          <cell r="BB166">
            <v>4.5</v>
          </cell>
          <cell r="BC166">
            <v>4.5</v>
          </cell>
          <cell r="BD166">
            <v>4.5</v>
          </cell>
          <cell r="BE166">
            <v>4.5</v>
          </cell>
          <cell r="BF166">
            <v>4.5</v>
          </cell>
          <cell r="BG166">
            <v>4.5</v>
          </cell>
          <cell r="BH166">
            <v>4.5</v>
          </cell>
          <cell r="BI166">
            <v>4.5</v>
          </cell>
          <cell r="BJ166">
            <v>4.5</v>
          </cell>
          <cell r="BK166">
            <v>4.5</v>
          </cell>
          <cell r="BL166">
            <v>4.5</v>
          </cell>
          <cell r="BM166">
            <v>4.5</v>
          </cell>
          <cell r="BN166">
            <v>4.5</v>
          </cell>
          <cell r="BO166">
            <v>4.5</v>
          </cell>
          <cell r="BP166">
            <v>4.5</v>
          </cell>
          <cell r="BQ166">
            <v>4.5</v>
          </cell>
        </row>
        <row r="171">
          <cell r="AL171">
            <v>10</v>
          </cell>
          <cell r="AM171">
            <v>10</v>
          </cell>
          <cell r="AN171">
            <v>10</v>
          </cell>
          <cell r="AO171">
            <v>10</v>
          </cell>
          <cell r="AP171">
            <v>10</v>
          </cell>
          <cell r="AQ171">
            <v>10</v>
          </cell>
          <cell r="AR171">
            <v>10</v>
          </cell>
          <cell r="AS171">
            <v>10</v>
          </cell>
          <cell r="AT171">
            <v>10</v>
          </cell>
          <cell r="AU171">
            <v>10</v>
          </cell>
          <cell r="AV171">
            <v>10</v>
          </cell>
          <cell r="AW171">
            <v>10</v>
          </cell>
          <cell r="AX171">
            <v>10</v>
          </cell>
          <cell r="AY171">
            <v>10</v>
          </cell>
          <cell r="AZ171">
            <v>10</v>
          </cell>
          <cell r="BA171">
            <v>10</v>
          </cell>
          <cell r="BB171">
            <v>10</v>
          </cell>
          <cell r="BC171">
            <v>10</v>
          </cell>
          <cell r="BD171">
            <v>10</v>
          </cell>
          <cell r="BE171">
            <v>10</v>
          </cell>
          <cell r="BF171">
            <v>10</v>
          </cell>
          <cell r="BG171">
            <v>10</v>
          </cell>
          <cell r="BH171">
            <v>10</v>
          </cell>
          <cell r="BI171">
            <v>10</v>
          </cell>
          <cell r="BJ171">
            <v>10</v>
          </cell>
          <cell r="BK171">
            <v>10</v>
          </cell>
          <cell r="BL171">
            <v>10</v>
          </cell>
          <cell r="BM171">
            <v>10</v>
          </cell>
          <cell r="BN171">
            <v>10</v>
          </cell>
          <cell r="BO171">
            <v>10</v>
          </cell>
          <cell r="BP171">
            <v>10</v>
          </cell>
          <cell r="BQ171">
            <v>10</v>
          </cell>
        </row>
        <row r="172">
          <cell r="AL172">
            <v>1.1588914790180553</v>
          </cell>
          <cell r="AM172">
            <v>1.1588914790180553</v>
          </cell>
          <cell r="AN172">
            <v>1.1588914790180553</v>
          </cell>
          <cell r="AO172">
            <v>1.1588914790180553</v>
          </cell>
          <cell r="AP172">
            <v>1.1588914790180553</v>
          </cell>
          <cell r="AQ172">
            <v>1.1588914790180553</v>
          </cell>
          <cell r="AR172">
            <v>1.1588914790180553</v>
          </cell>
          <cell r="AS172">
            <v>1.1588914790180553</v>
          </cell>
          <cell r="AT172">
            <v>1.1588914790180553</v>
          </cell>
          <cell r="AU172">
            <v>1.1588914790180553</v>
          </cell>
          <cell r="AV172">
            <v>1.1588914790180553</v>
          </cell>
          <cell r="AW172">
            <v>1.1588914790180553</v>
          </cell>
          <cell r="AX172">
            <v>1.1588914790180553</v>
          </cell>
          <cell r="AY172">
            <v>1.1588914790180553</v>
          </cell>
          <cell r="AZ172">
            <v>1.1588914790180553</v>
          </cell>
          <cell r="BA172">
            <v>1.1588914790180553</v>
          </cell>
          <cell r="BB172">
            <v>1.1588914790180553</v>
          </cell>
          <cell r="BC172">
            <v>1.1588914790180553</v>
          </cell>
          <cell r="BD172">
            <v>1.1588914790180553</v>
          </cell>
          <cell r="BE172">
            <v>1.1588914790180553</v>
          </cell>
          <cell r="BF172">
            <v>1.1588914790180553</v>
          </cell>
          <cell r="BG172">
            <v>1.1588914790180553</v>
          </cell>
          <cell r="BH172">
            <v>1.1588914790180553</v>
          </cell>
          <cell r="BI172">
            <v>1.1588914790180553</v>
          </cell>
          <cell r="BJ172">
            <v>1.1588914790180553</v>
          </cell>
          <cell r="BK172">
            <v>1.1588914790180553</v>
          </cell>
          <cell r="BL172">
            <v>1.1588914790180553</v>
          </cell>
          <cell r="BM172">
            <v>1.1588914790180553</v>
          </cell>
          <cell r="BN172">
            <v>1.1588914790180553</v>
          </cell>
          <cell r="BO172">
            <v>1.1588914790180553</v>
          </cell>
          <cell r="BP172">
            <v>1.1588914790180553</v>
          </cell>
          <cell r="BQ172">
            <v>1.1588914790180553</v>
          </cell>
        </row>
        <row r="173">
          <cell r="AL173">
            <v>-0.8430770663838687</v>
          </cell>
          <cell r="AM173">
            <v>-0.8430770663838687</v>
          </cell>
          <cell r="AN173">
            <v>-0.8430770663838687</v>
          </cell>
          <cell r="AO173">
            <v>-0.8430770663838687</v>
          </cell>
          <cell r="AP173">
            <v>-0.8430770663838687</v>
          </cell>
          <cell r="AQ173">
            <v>-0.8430770663838687</v>
          </cell>
          <cell r="AR173">
            <v>-0.8430770663838687</v>
          </cell>
          <cell r="AS173">
            <v>-0.8430770663838687</v>
          </cell>
          <cell r="AT173">
            <v>-0.8430770663838687</v>
          </cell>
          <cell r="AU173">
            <v>-0.8430770663838687</v>
          </cell>
          <cell r="AV173">
            <v>-0.8430770663838687</v>
          </cell>
          <cell r="AW173">
            <v>-0.8430770663838687</v>
          </cell>
          <cell r="AX173">
            <v>-0.8430770663838687</v>
          </cell>
          <cell r="AY173">
            <v>-0.8430770663838687</v>
          </cell>
          <cell r="AZ173">
            <v>-0.8430770663838687</v>
          </cell>
          <cell r="BA173">
            <v>-0.8430770663838687</v>
          </cell>
          <cell r="BB173">
            <v>-0.8430770663838687</v>
          </cell>
          <cell r="BC173">
            <v>-0.8430770663838687</v>
          </cell>
          <cell r="BD173">
            <v>-0.8430770663838687</v>
          </cell>
          <cell r="BE173">
            <v>-0.8430770663838687</v>
          </cell>
          <cell r="BF173">
            <v>-0.8430770663838687</v>
          </cell>
          <cell r="BG173">
            <v>-0.8430770663838687</v>
          </cell>
          <cell r="BH173">
            <v>-0.8430770663838687</v>
          </cell>
          <cell r="BI173">
            <v>-0.8430770663838687</v>
          </cell>
          <cell r="BJ173">
            <v>-0.8430770663838687</v>
          </cell>
          <cell r="BK173">
            <v>-0.8430770663838687</v>
          </cell>
          <cell r="BL173">
            <v>-0.8430770663838687</v>
          </cell>
          <cell r="BM173">
            <v>-0.8430770663838687</v>
          </cell>
          <cell r="BN173">
            <v>-0.8430770663838687</v>
          </cell>
          <cell r="BO173">
            <v>-0.8430770663838687</v>
          </cell>
          <cell r="BP173">
            <v>-0.8430770663838687</v>
          </cell>
          <cell r="BQ173">
            <v>-0.8430770663838687</v>
          </cell>
        </row>
        <row r="174">
          <cell r="AL174">
            <v>10</v>
          </cell>
          <cell r="AM174">
            <v>10</v>
          </cell>
          <cell r="AN174">
            <v>10</v>
          </cell>
          <cell r="AO174">
            <v>10</v>
          </cell>
          <cell r="AP174">
            <v>10</v>
          </cell>
          <cell r="AQ174">
            <v>10</v>
          </cell>
          <cell r="AR174">
            <v>10</v>
          </cell>
          <cell r="AS174">
            <v>10</v>
          </cell>
          <cell r="AT174">
            <v>10</v>
          </cell>
          <cell r="AU174">
            <v>10</v>
          </cell>
          <cell r="AV174">
            <v>10</v>
          </cell>
          <cell r="AW174">
            <v>10</v>
          </cell>
          <cell r="AX174">
            <v>10</v>
          </cell>
          <cell r="AY174">
            <v>10</v>
          </cell>
          <cell r="AZ174">
            <v>10</v>
          </cell>
          <cell r="BA174">
            <v>10</v>
          </cell>
          <cell r="BB174">
            <v>10</v>
          </cell>
          <cell r="BC174">
            <v>10</v>
          </cell>
          <cell r="BD174">
            <v>10</v>
          </cell>
          <cell r="BE174">
            <v>10</v>
          </cell>
          <cell r="BF174">
            <v>10</v>
          </cell>
          <cell r="BG174">
            <v>10</v>
          </cell>
          <cell r="BH174">
            <v>10</v>
          </cell>
          <cell r="BI174">
            <v>10</v>
          </cell>
          <cell r="BJ174">
            <v>10</v>
          </cell>
          <cell r="BK174">
            <v>10</v>
          </cell>
          <cell r="BL174">
            <v>10</v>
          </cell>
          <cell r="BM174">
            <v>10</v>
          </cell>
          <cell r="BN174">
            <v>10</v>
          </cell>
          <cell r="BO174">
            <v>10</v>
          </cell>
          <cell r="BP174">
            <v>10</v>
          </cell>
          <cell r="BQ174">
            <v>10</v>
          </cell>
        </row>
        <row r="175">
          <cell r="AL175">
            <v>3.2184147379488834</v>
          </cell>
          <cell r="AM175">
            <v>3.2184147379488834</v>
          </cell>
          <cell r="AN175">
            <v>3.2184147379488834</v>
          </cell>
          <cell r="AO175">
            <v>3.2184147379488834</v>
          </cell>
          <cell r="AP175">
            <v>3.2184147379488834</v>
          </cell>
          <cell r="AQ175">
            <v>3.2184147379488834</v>
          </cell>
          <cell r="AR175">
            <v>3.2184147379488834</v>
          </cell>
          <cell r="AS175">
            <v>3.2184147379488834</v>
          </cell>
          <cell r="AT175">
            <v>3.2184147379488834</v>
          </cell>
          <cell r="AU175">
            <v>3.2184147379488834</v>
          </cell>
          <cell r="AV175">
            <v>3.2184147379488834</v>
          </cell>
          <cell r="AW175">
            <v>3.2184147379488834</v>
          </cell>
          <cell r="AX175">
            <v>3.2184147379488834</v>
          </cell>
          <cell r="AY175">
            <v>3.2184147379488834</v>
          </cell>
          <cell r="AZ175">
            <v>3.2184147379488834</v>
          </cell>
          <cell r="BA175">
            <v>3.2184147379488834</v>
          </cell>
          <cell r="BB175">
            <v>3.2184147379488834</v>
          </cell>
          <cell r="BC175">
            <v>3.2184147379488834</v>
          </cell>
          <cell r="BD175">
            <v>3.2184147379488834</v>
          </cell>
          <cell r="BE175">
            <v>3.2184147379488834</v>
          </cell>
          <cell r="BF175">
            <v>3.2184147379488834</v>
          </cell>
          <cell r="BG175">
            <v>3.2184147379488834</v>
          </cell>
          <cell r="BH175">
            <v>3.2184147379488834</v>
          </cell>
          <cell r="BI175">
            <v>3.2184147379488834</v>
          </cell>
          <cell r="BJ175">
            <v>3.2184147379488834</v>
          </cell>
          <cell r="BK175">
            <v>3.2184147379488834</v>
          </cell>
          <cell r="BL175">
            <v>3.2184147379488834</v>
          </cell>
          <cell r="BM175">
            <v>3.2184147379488834</v>
          </cell>
          <cell r="BN175">
            <v>3.2184147379488834</v>
          </cell>
          <cell r="BO175">
            <v>3.2184147379488834</v>
          </cell>
          <cell r="BP175">
            <v>3.2184147379488834</v>
          </cell>
          <cell r="BQ175">
            <v>3.2184147379488834</v>
          </cell>
        </row>
        <row r="176">
          <cell r="AL176">
            <v>3.5048694119167387</v>
          </cell>
          <cell r="AM176">
            <v>3.5048694119167387</v>
          </cell>
          <cell r="AN176">
            <v>3.5048694119167387</v>
          </cell>
          <cell r="AO176">
            <v>3.5048694119167387</v>
          </cell>
          <cell r="AP176">
            <v>3.5048694119167387</v>
          </cell>
          <cell r="AQ176">
            <v>3.5048694119167387</v>
          </cell>
          <cell r="AR176">
            <v>3.5048694119167387</v>
          </cell>
          <cell r="AS176">
            <v>3.5048694119167387</v>
          </cell>
          <cell r="AT176">
            <v>3.5048694119167387</v>
          </cell>
          <cell r="AU176">
            <v>3.5048694119167387</v>
          </cell>
          <cell r="AV176">
            <v>3.5048694119167387</v>
          </cell>
          <cell r="AW176">
            <v>3.5048694119167387</v>
          </cell>
          <cell r="AX176">
            <v>3.5048694119167387</v>
          </cell>
          <cell r="AY176">
            <v>3.5048694119167387</v>
          </cell>
          <cell r="AZ176">
            <v>3.5048694119167387</v>
          </cell>
          <cell r="BA176">
            <v>3.5048694119167387</v>
          </cell>
          <cell r="BB176">
            <v>3.5048694119167387</v>
          </cell>
          <cell r="BC176">
            <v>3.5048694119167387</v>
          </cell>
          <cell r="BD176">
            <v>3.5048694119167387</v>
          </cell>
          <cell r="BE176">
            <v>3.5048694119167387</v>
          </cell>
          <cell r="BF176">
            <v>3.5048694119167387</v>
          </cell>
          <cell r="BG176">
            <v>3.5048694119167387</v>
          </cell>
          <cell r="BH176">
            <v>3.5048694119167387</v>
          </cell>
          <cell r="BI176">
            <v>3.5048694119167387</v>
          </cell>
          <cell r="BJ176">
            <v>3.5048694119167387</v>
          </cell>
          <cell r="BK176">
            <v>3.5048694119167387</v>
          </cell>
          <cell r="BL176">
            <v>3.5048694119167387</v>
          </cell>
          <cell r="BM176">
            <v>3.5048694119167387</v>
          </cell>
          <cell r="BN176">
            <v>3.5048694119167387</v>
          </cell>
          <cell r="BO176">
            <v>3.5048694119167387</v>
          </cell>
          <cell r="BP176">
            <v>3.5048694119167387</v>
          </cell>
          <cell r="BQ176">
            <v>3.5048694119167387</v>
          </cell>
        </row>
        <row r="177">
          <cell r="C177">
            <v>-0.23749999701976776</v>
          </cell>
          <cell r="D177">
            <v>-0.23749999701976776</v>
          </cell>
          <cell r="E177">
            <v>-0.23749999701976776</v>
          </cell>
          <cell r="F177">
            <v>-0.23749999701976776</v>
          </cell>
          <cell r="G177">
            <v>-0.23749999701976776</v>
          </cell>
          <cell r="H177">
            <v>-0.23749999701976776</v>
          </cell>
          <cell r="I177">
            <v>-0.23749999701976776</v>
          </cell>
          <cell r="J177">
            <v>-0.23749999701976776</v>
          </cell>
          <cell r="K177">
            <v>-0.23749999701976776</v>
          </cell>
          <cell r="L177">
            <v>-0.23749999701976776</v>
          </cell>
          <cell r="M177">
            <v>-0.23749999701976776</v>
          </cell>
          <cell r="N177">
            <v>-0.23749999701976776</v>
          </cell>
          <cell r="O177">
            <v>-0.23749999701976776</v>
          </cell>
          <cell r="P177">
            <v>-0.23749999701976776</v>
          </cell>
          <cell r="Q177">
            <v>-0.23749999701976776</v>
          </cell>
          <cell r="R177">
            <v>-0.23749999701976776</v>
          </cell>
          <cell r="S177">
            <v>-0.23749999701976776</v>
          </cell>
          <cell r="T177">
            <v>-0.23749999701976776</v>
          </cell>
          <cell r="U177">
            <v>-0.23749999701976776</v>
          </cell>
          <cell r="V177">
            <v>-0.23749999701976776</v>
          </cell>
          <cell r="W177">
            <v>-0.23749999701976776</v>
          </cell>
          <cell r="X177">
            <v>-0.23749999701976776</v>
          </cell>
          <cell r="Y177">
            <v>-0.23749999701976776</v>
          </cell>
          <cell r="Z177">
            <v>-0.23749999701976776</v>
          </cell>
          <cell r="AA177">
            <v>-0.23749999701976776</v>
          </cell>
          <cell r="AB177">
            <v>-0.23749999701976776</v>
          </cell>
          <cell r="AC177">
            <v>-0.23749999701976776</v>
          </cell>
          <cell r="AD177">
            <v>-0.23749999701976776</v>
          </cell>
          <cell r="AE177">
            <v>-0.23749999701976776</v>
          </cell>
          <cell r="AF177">
            <v>-0.23749999701976776</v>
          </cell>
          <cell r="AG177">
            <v>-0.23749999701976776</v>
          </cell>
          <cell r="AH177">
            <v>-0.23749999701976776</v>
          </cell>
          <cell r="AL177">
            <v>1.2213699119173755</v>
          </cell>
          <cell r="AM177">
            <v>1.2213699119173755</v>
          </cell>
          <cell r="AN177">
            <v>1.2213699119173755</v>
          </cell>
          <cell r="AO177">
            <v>1.2213699119173755</v>
          </cell>
          <cell r="AP177">
            <v>1.2213699119173755</v>
          </cell>
          <cell r="AQ177">
            <v>1.2213699119173755</v>
          </cell>
          <cell r="AR177">
            <v>1.2213699119173755</v>
          </cell>
          <cell r="AS177">
            <v>1.2213699119173755</v>
          </cell>
          <cell r="AT177">
            <v>1.2213699119173755</v>
          </cell>
          <cell r="AU177">
            <v>1.2213699119173755</v>
          </cell>
          <cell r="AV177">
            <v>1.2213699119173755</v>
          </cell>
          <cell r="AW177">
            <v>1.2213699119173755</v>
          </cell>
          <cell r="AX177">
            <v>1.2213699119173755</v>
          </cell>
          <cell r="AY177">
            <v>1.2213699119173755</v>
          </cell>
          <cell r="AZ177">
            <v>1.2213699119173755</v>
          </cell>
          <cell r="BA177">
            <v>1.2213699119173755</v>
          </cell>
          <cell r="BB177">
            <v>1.2213699119173755</v>
          </cell>
          <cell r="BC177">
            <v>1.2213699119173755</v>
          </cell>
          <cell r="BD177">
            <v>1.2213699119173755</v>
          </cell>
          <cell r="BE177">
            <v>1.2213699119173755</v>
          </cell>
          <cell r="BF177">
            <v>1.2213699119173755</v>
          </cell>
          <cell r="BG177">
            <v>1.2213699119173755</v>
          </cell>
          <cell r="BH177">
            <v>1.2213699119173755</v>
          </cell>
          <cell r="BI177">
            <v>1.2213699119173755</v>
          </cell>
          <cell r="BJ177">
            <v>1.2213699119173755</v>
          </cell>
          <cell r="BK177">
            <v>1.2213699119173755</v>
          </cell>
          <cell r="BL177">
            <v>1.2213699119173755</v>
          </cell>
          <cell r="BM177">
            <v>1.2213699119173755</v>
          </cell>
          <cell r="BN177">
            <v>1.2213699119173755</v>
          </cell>
          <cell r="BO177">
            <v>1.2213699119173755</v>
          </cell>
          <cell r="BP177">
            <v>1.2213699119173755</v>
          </cell>
          <cell r="BQ177">
            <v>1.2213699119173755</v>
          </cell>
        </row>
        <row r="178">
          <cell r="AL178">
            <v>6.8352422808441133</v>
          </cell>
          <cell r="AM178">
            <v>6.8352422808441133</v>
          </cell>
          <cell r="AN178">
            <v>6.8352422808441133</v>
          </cell>
          <cell r="AO178">
            <v>6.8352422808441133</v>
          </cell>
          <cell r="AP178">
            <v>6.8352422808441133</v>
          </cell>
          <cell r="AQ178">
            <v>6.8352422808441133</v>
          </cell>
          <cell r="AR178">
            <v>6.8352422808441133</v>
          </cell>
          <cell r="AS178">
            <v>6.8352422808441133</v>
          </cell>
          <cell r="AT178">
            <v>6.8352422808441133</v>
          </cell>
          <cell r="AU178">
            <v>6.8352422808441133</v>
          </cell>
          <cell r="AV178">
            <v>6.8352422808441133</v>
          </cell>
          <cell r="AW178">
            <v>6.8352422808441133</v>
          </cell>
          <cell r="AX178">
            <v>6.8352422808441133</v>
          </cell>
          <cell r="AY178">
            <v>6.8352422808441133</v>
          </cell>
          <cell r="AZ178">
            <v>6.8352422808441133</v>
          </cell>
          <cell r="BA178">
            <v>6.8352422808441133</v>
          </cell>
          <cell r="BB178">
            <v>6.8352422808441133</v>
          </cell>
          <cell r="BC178">
            <v>6.8352422808441133</v>
          </cell>
          <cell r="BD178">
            <v>6.8352422808441133</v>
          </cell>
          <cell r="BE178">
            <v>6.8352422808441133</v>
          </cell>
          <cell r="BF178">
            <v>6.8352422808441133</v>
          </cell>
          <cell r="BG178">
            <v>6.8352422808441133</v>
          </cell>
          <cell r="BH178">
            <v>6.8352422808441133</v>
          </cell>
          <cell r="BI178">
            <v>6.8352422808441133</v>
          </cell>
          <cell r="BJ178">
            <v>6.8352422808441133</v>
          </cell>
          <cell r="BK178">
            <v>6.8352422808441133</v>
          </cell>
          <cell r="BL178">
            <v>6.8352422808441133</v>
          </cell>
          <cell r="BM178">
            <v>6.8352422808441133</v>
          </cell>
          <cell r="BN178">
            <v>6.8352422808441133</v>
          </cell>
          <cell r="BO178">
            <v>6.8352422808441133</v>
          </cell>
          <cell r="BP178">
            <v>6.8352422808441133</v>
          </cell>
          <cell r="BQ178">
            <v>6.8352422808441133</v>
          </cell>
        </row>
        <row r="179">
          <cell r="AL179">
            <v>6.8536440976260593</v>
          </cell>
          <cell r="AM179">
            <v>6.8536440976260593</v>
          </cell>
          <cell r="AN179">
            <v>6.8536440976260593</v>
          </cell>
          <cell r="AO179">
            <v>6.8536440976260593</v>
          </cell>
          <cell r="AP179">
            <v>6.8536440976260593</v>
          </cell>
          <cell r="AQ179">
            <v>6.8536440976260593</v>
          </cell>
          <cell r="AR179">
            <v>6.8536440976260593</v>
          </cell>
          <cell r="AS179">
            <v>6.8536440976260593</v>
          </cell>
          <cell r="AT179">
            <v>6.8536440976260593</v>
          </cell>
          <cell r="AU179">
            <v>6.8536440976260593</v>
          </cell>
          <cell r="AV179">
            <v>6.8536440976260593</v>
          </cell>
          <cell r="AW179">
            <v>6.8536440976260593</v>
          </cell>
          <cell r="AX179">
            <v>6.8536440976260593</v>
          </cell>
          <cell r="AY179">
            <v>6.8536440976260593</v>
          </cell>
          <cell r="AZ179">
            <v>6.8536440976260593</v>
          </cell>
          <cell r="BA179">
            <v>6.8536440976260593</v>
          </cell>
          <cell r="BB179">
            <v>6.8536440976260593</v>
          </cell>
          <cell r="BC179">
            <v>6.8536440976260593</v>
          </cell>
          <cell r="BD179">
            <v>6.8536440976260593</v>
          </cell>
          <cell r="BE179">
            <v>6.8536440976260593</v>
          </cell>
          <cell r="BF179">
            <v>6.8536440976260593</v>
          </cell>
          <cell r="BG179">
            <v>6.8536440976260593</v>
          </cell>
          <cell r="BH179">
            <v>6.8536440976260593</v>
          </cell>
          <cell r="BI179">
            <v>6.8536440976260593</v>
          </cell>
          <cell r="BJ179">
            <v>6.8536440976260593</v>
          </cell>
          <cell r="BK179">
            <v>6.8536440976260593</v>
          </cell>
          <cell r="BL179">
            <v>6.8536440976260593</v>
          </cell>
          <cell r="BM179">
            <v>6.8536440976260593</v>
          </cell>
          <cell r="BN179">
            <v>6.8536440976260593</v>
          </cell>
          <cell r="BO179">
            <v>6.8536440976260593</v>
          </cell>
          <cell r="BP179">
            <v>6.8536440976260593</v>
          </cell>
          <cell r="BQ179">
            <v>6.8536440976260593</v>
          </cell>
        </row>
        <row r="180">
          <cell r="AL180">
            <v>1.8002648181745233</v>
          </cell>
          <cell r="AM180">
            <v>1.8002648181745233</v>
          </cell>
          <cell r="AN180">
            <v>1.8002648181745233</v>
          </cell>
          <cell r="AO180">
            <v>1.8002648181745233</v>
          </cell>
          <cell r="AP180">
            <v>1.8002648181745233</v>
          </cell>
          <cell r="AQ180">
            <v>1.8002648181745233</v>
          </cell>
          <cell r="AR180">
            <v>1.8002648181745233</v>
          </cell>
          <cell r="AS180">
            <v>1.8002648181745233</v>
          </cell>
          <cell r="AT180">
            <v>1.8002648181745233</v>
          </cell>
          <cell r="AU180">
            <v>1.8002648181745233</v>
          </cell>
          <cell r="AV180">
            <v>1.8002648181745233</v>
          </cell>
          <cell r="AW180">
            <v>1.8002648181745233</v>
          </cell>
          <cell r="AX180">
            <v>1.8002648181745233</v>
          </cell>
          <cell r="AY180">
            <v>1.8002648181745233</v>
          </cell>
          <cell r="AZ180">
            <v>1.8002648181745233</v>
          </cell>
          <cell r="BA180">
            <v>1.8002648181745233</v>
          </cell>
          <cell r="BB180">
            <v>1.8002648181745233</v>
          </cell>
          <cell r="BC180">
            <v>1.8002648181745233</v>
          </cell>
          <cell r="BD180">
            <v>1.8002648181745233</v>
          </cell>
          <cell r="BE180">
            <v>1.8002648181745233</v>
          </cell>
          <cell r="BF180">
            <v>1.8002648181745233</v>
          </cell>
          <cell r="BG180">
            <v>1.8002648181745233</v>
          </cell>
          <cell r="BH180">
            <v>1.8002648181745233</v>
          </cell>
          <cell r="BI180">
            <v>1.8002648181745233</v>
          </cell>
          <cell r="BJ180">
            <v>1.8002648181745233</v>
          </cell>
          <cell r="BK180">
            <v>1.8002648181745233</v>
          </cell>
          <cell r="BL180">
            <v>1.8002648181745233</v>
          </cell>
          <cell r="BM180">
            <v>1.8002648181745233</v>
          </cell>
          <cell r="BN180">
            <v>1.8002648181745233</v>
          </cell>
          <cell r="BO180">
            <v>1.8002648181745233</v>
          </cell>
          <cell r="BP180">
            <v>1.8002648181745233</v>
          </cell>
          <cell r="BQ180">
            <v>1.8002648181745233</v>
          </cell>
        </row>
        <row r="181">
          <cell r="AL181">
            <v>0.66877734229812313</v>
          </cell>
          <cell r="AM181">
            <v>0.66877734229812313</v>
          </cell>
          <cell r="AN181">
            <v>0.66877734229812313</v>
          </cell>
          <cell r="AO181">
            <v>0.66877734229812313</v>
          </cell>
          <cell r="AP181">
            <v>0.66877734229812313</v>
          </cell>
          <cell r="AQ181">
            <v>0.66877734229812313</v>
          </cell>
          <cell r="AR181">
            <v>0.66877734229812313</v>
          </cell>
          <cell r="AS181">
            <v>0.66877734229812313</v>
          </cell>
          <cell r="AT181">
            <v>0.66877734229812313</v>
          </cell>
          <cell r="AU181">
            <v>0.66877734229812313</v>
          </cell>
          <cell r="AV181">
            <v>0.66877734229812313</v>
          </cell>
          <cell r="AW181">
            <v>0.66877734229812313</v>
          </cell>
          <cell r="AX181">
            <v>0.66877734229812313</v>
          </cell>
          <cell r="AY181">
            <v>0.66877734229812313</v>
          </cell>
          <cell r="AZ181">
            <v>0.66877734229812313</v>
          </cell>
          <cell r="BA181">
            <v>0.66877734229812313</v>
          </cell>
          <cell r="BB181">
            <v>0.66877734229812313</v>
          </cell>
          <cell r="BC181">
            <v>0.66877734229812313</v>
          </cell>
          <cell r="BD181">
            <v>0.66877734229812313</v>
          </cell>
          <cell r="BE181">
            <v>0.66877734229812313</v>
          </cell>
          <cell r="BF181">
            <v>0.66877734229812313</v>
          </cell>
          <cell r="BG181">
            <v>0.66877734229812313</v>
          </cell>
          <cell r="BH181">
            <v>0.66877734229812313</v>
          </cell>
          <cell r="BI181">
            <v>0.66877734229812313</v>
          </cell>
          <cell r="BJ181">
            <v>0.66877734229812313</v>
          </cell>
          <cell r="BK181">
            <v>0.66877734229812313</v>
          </cell>
          <cell r="BL181">
            <v>0.66877734229812313</v>
          </cell>
          <cell r="BM181">
            <v>0.66877734229812313</v>
          </cell>
          <cell r="BN181">
            <v>0.66877734229812313</v>
          </cell>
          <cell r="BO181">
            <v>0.66877734229812313</v>
          </cell>
          <cell r="BP181">
            <v>0.66877734229812313</v>
          </cell>
          <cell r="BQ181">
            <v>0.66877734229812313</v>
          </cell>
        </row>
        <row r="182">
          <cell r="AL182">
            <v>4.5</v>
          </cell>
          <cell r="AM182">
            <v>4.5</v>
          </cell>
          <cell r="AN182">
            <v>4.5</v>
          </cell>
          <cell r="AO182">
            <v>4.5</v>
          </cell>
          <cell r="AP182">
            <v>4.5</v>
          </cell>
          <cell r="AQ182">
            <v>4.5</v>
          </cell>
          <cell r="AR182">
            <v>4.5</v>
          </cell>
          <cell r="AS182">
            <v>4.5</v>
          </cell>
          <cell r="AT182">
            <v>4.5</v>
          </cell>
          <cell r="AU182">
            <v>4.5</v>
          </cell>
          <cell r="AV182">
            <v>4.5</v>
          </cell>
          <cell r="AW182">
            <v>4.5</v>
          </cell>
          <cell r="AX182">
            <v>4.5</v>
          </cell>
          <cell r="AY182">
            <v>4.5</v>
          </cell>
          <cell r="AZ182">
            <v>4.5</v>
          </cell>
          <cell r="BA182">
            <v>4.5</v>
          </cell>
          <cell r="BB182">
            <v>4.5</v>
          </cell>
          <cell r="BC182">
            <v>4.5</v>
          </cell>
          <cell r="BD182">
            <v>4.5</v>
          </cell>
          <cell r="BE182">
            <v>4.5</v>
          </cell>
          <cell r="BF182">
            <v>4.5</v>
          </cell>
          <cell r="BG182">
            <v>4.5</v>
          </cell>
          <cell r="BH182">
            <v>4.5</v>
          </cell>
          <cell r="BI182">
            <v>4.5</v>
          </cell>
          <cell r="BJ182">
            <v>4.5</v>
          </cell>
          <cell r="BK182">
            <v>4.5</v>
          </cell>
          <cell r="BL182">
            <v>4.5</v>
          </cell>
          <cell r="BM182">
            <v>4.5</v>
          </cell>
          <cell r="BN182">
            <v>4.5</v>
          </cell>
          <cell r="BO182">
            <v>4.5</v>
          </cell>
          <cell r="BP182">
            <v>4.5</v>
          </cell>
          <cell r="BQ182">
            <v>4.5</v>
          </cell>
        </row>
        <row r="183">
          <cell r="AL183">
            <v>4.5</v>
          </cell>
          <cell r="AM183">
            <v>4.5</v>
          </cell>
          <cell r="AN183">
            <v>4.5</v>
          </cell>
          <cell r="AO183">
            <v>4.5</v>
          </cell>
          <cell r="AP183">
            <v>4.5</v>
          </cell>
          <cell r="AQ183">
            <v>4.5</v>
          </cell>
          <cell r="AR183">
            <v>4.5</v>
          </cell>
          <cell r="AS183">
            <v>4.5</v>
          </cell>
          <cell r="AT183">
            <v>4.5</v>
          </cell>
          <cell r="AU183">
            <v>4.5</v>
          </cell>
          <cell r="AV183">
            <v>4.5</v>
          </cell>
          <cell r="AW183">
            <v>4.5</v>
          </cell>
          <cell r="AX183">
            <v>4.5</v>
          </cell>
          <cell r="AY183">
            <v>4.5</v>
          </cell>
          <cell r="AZ183">
            <v>4.5</v>
          </cell>
          <cell r="BA183">
            <v>4.5</v>
          </cell>
          <cell r="BB183">
            <v>4.5</v>
          </cell>
          <cell r="BC183">
            <v>4.5</v>
          </cell>
          <cell r="BD183">
            <v>4.5</v>
          </cell>
          <cell r="BE183">
            <v>4.5</v>
          </cell>
          <cell r="BF183">
            <v>4.5</v>
          </cell>
          <cell r="BG183">
            <v>4.5</v>
          </cell>
          <cell r="BH183">
            <v>4.5</v>
          </cell>
          <cell r="BI183">
            <v>4.5</v>
          </cell>
          <cell r="BJ183">
            <v>4.5</v>
          </cell>
          <cell r="BK183">
            <v>4.5</v>
          </cell>
          <cell r="BL183">
            <v>4.5</v>
          </cell>
          <cell r="BM183">
            <v>4.5</v>
          </cell>
          <cell r="BN183">
            <v>4.5</v>
          </cell>
          <cell r="BO183">
            <v>4.5</v>
          </cell>
          <cell r="BP183">
            <v>4.5</v>
          </cell>
          <cell r="BQ183">
            <v>4.5</v>
          </cell>
        </row>
        <row r="184">
          <cell r="AL184">
            <v>4.5</v>
          </cell>
          <cell r="AM184">
            <v>4.5</v>
          </cell>
          <cell r="AN184">
            <v>4.5</v>
          </cell>
          <cell r="AO184">
            <v>4.5</v>
          </cell>
          <cell r="AP184">
            <v>4.5</v>
          </cell>
          <cell r="AQ184">
            <v>4.5</v>
          </cell>
          <cell r="AR184">
            <v>4.5</v>
          </cell>
          <cell r="AS184">
            <v>4.5</v>
          </cell>
          <cell r="AT184">
            <v>4.5</v>
          </cell>
          <cell r="AU184">
            <v>4.5</v>
          </cell>
          <cell r="AV184">
            <v>4.5</v>
          </cell>
          <cell r="AW184">
            <v>4.5</v>
          </cell>
          <cell r="AX184">
            <v>4.5</v>
          </cell>
          <cell r="AY184">
            <v>4.5</v>
          </cell>
          <cell r="AZ184">
            <v>4.5</v>
          </cell>
          <cell r="BA184">
            <v>4.5</v>
          </cell>
          <cell r="BB184">
            <v>4.5</v>
          </cell>
          <cell r="BC184">
            <v>4.5</v>
          </cell>
          <cell r="BD184">
            <v>4.5</v>
          </cell>
          <cell r="BE184">
            <v>4.5</v>
          </cell>
          <cell r="BF184">
            <v>4.5</v>
          </cell>
          <cell r="BG184">
            <v>4.5</v>
          </cell>
          <cell r="BH184">
            <v>4.5</v>
          </cell>
          <cell r="BI184">
            <v>4.5</v>
          </cell>
          <cell r="BJ184">
            <v>4.5</v>
          </cell>
          <cell r="BK184">
            <v>4.5</v>
          </cell>
          <cell r="BL184">
            <v>4.5</v>
          </cell>
          <cell r="BM184">
            <v>4.5</v>
          </cell>
          <cell r="BN184">
            <v>4.5</v>
          </cell>
          <cell r="BO184">
            <v>4.5</v>
          </cell>
          <cell r="BP184">
            <v>4.5</v>
          </cell>
          <cell r="BQ184">
            <v>4.5</v>
          </cell>
        </row>
        <row r="185">
          <cell r="AL185">
            <v>4.5</v>
          </cell>
          <cell r="AM185">
            <v>4.5</v>
          </cell>
          <cell r="AN185">
            <v>4.5</v>
          </cell>
          <cell r="AO185">
            <v>4.5</v>
          </cell>
          <cell r="AP185">
            <v>4.5</v>
          </cell>
          <cell r="AQ185">
            <v>4.5</v>
          </cell>
          <cell r="AR185">
            <v>4.5</v>
          </cell>
          <cell r="AS185">
            <v>4.5</v>
          </cell>
          <cell r="AT185">
            <v>4.5</v>
          </cell>
          <cell r="AU185">
            <v>4.5</v>
          </cell>
          <cell r="AV185">
            <v>4.5</v>
          </cell>
          <cell r="AW185">
            <v>4.5</v>
          </cell>
          <cell r="AX185">
            <v>4.5</v>
          </cell>
          <cell r="AY185">
            <v>4.5</v>
          </cell>
          <cell r="AZ185">
            <v>4.5</v>
          </cell>
          <cell r="BA185">
            <v>4.5</v>
          </cell>
          <cell r="BB185">
            <v>4.5</v>
          </cell>
          <cell r="BC185">
            <v>4.5</v>
          </cell>
          <cell r="BD185">
            <v>4.5</v>
          </cell>
          <cell r="BE185">
            <v>4.5</v>
          </cell>
          <cell r="BF185">
            <v>4.5</v>
          </cell>
          <cell r="BG185">
            <v>4.5</v>
          </cell>
          <cell r="BH185">
            <v>4.5</v>
          </cell>
          <cell r="BI185">
            <v>4.5</v>
          </cell>
          <cell r="BJ185">
            <v>4.5</v>
          </cell>
          <cell r="BK185">
            <v>4.5</v>
          </cell>
          <cell r="BL185">
            <v>4.5</v>
          </cell>
          <cell r="BM185">
            <v>4.5</v>
          </cell>
          <cell r="BN185">
            <v>4.5</v>
          </cell>
          <cell r="BO185">
            <v>4.5</v>
          </cell>
          <cell r="BP185">
            <v>4.5</v>
          </cell>
          <cell r="BQ185">
            <v>4.5</v>
          </cell>
        </row>
        <row r="186">
          <cell r="AL186">
            <v>4.5</v>
          </cell>
          <cell r="AM186">
            <v>4.5</v>
          </cell>
          <cell r="AN186">
            <v>4.5</v>
          </cell>
          <cell r="AO186">
            <v>4.5</v>
          </cell>
          <cell r="AP186">
            <v>4.5</v>
          </cell>
          <cell r="AQ186">
            <v>4.5</v>
          </cell>
          <cell r="AR186">
            <v>4.5</v>
          </cell>
          <cell r="AS186">
            <v>4.5</v>
          </cell>
          <cell r="AT186">
            <v>4.5</v>
          </cell>
          <cell r="AU186">
            <v>4.5</v>
          </cell>
          <cell r="AV186">
            <v>4.5</v>
          </cell>
          <cell r="AW186">
            <v>4.5</v>
          </cell>
          <cell r="AX186">
            <v>4.5</v>
          </cell>
          <cell r="AY186">
            <v>4.5</v>
          </cell>
          <cell r="AZ186">
            <v>4.5</v>
          </cell>
          <cell r="BA186">
            <v>4.5</v>
          </cell>
          <cell r="BB186">
            <v>4.5</v>
          </cell>
          <cell r="BC186">
            <v>4.5</v>
          </cell>
          <cell r="BD186">
            <v>4.5</v>
          </cell>
          <cell r="BE186">
            <v>4.5</v>
          </cell>
          <cell r="BF186">
            <v>4.5</v>
          </cell>
          <cell r="BG186">
            <v>4.5</v>
          </cell>
          <cell r="BH186">
            <v>4.5</v>
          </cell>
          <cell r="BI186">
            <v>4.5</v>
          </cell>
          <cell r="BJ186">
            <v>4.5</v>
          </cell>
          <cell r="BK186">
            <v>4.5</v>
          </cell>
          <cell r="BL186">
            <v>4.5</v>
          </cell>
          <cell r="BM186">
            <v>4.5</v>
          </cell>
          <cell r="BN186">
            <v>4.5</v>
          </cell>
          <cell r="BO186">
            <v>4.5</v>
          </cell>
          <cell r="BP186">
            <v>4.5</v>
          </cell>
          <cell r="BQ186">
            <v>4.5</v>
          </cell>
        </row>
        <row r="187">
          <cell r="AL187">
            <v>4.5</v>
          </cell>
          <cell r="AM187">
            <v>4.5</v>
          </cell>
          <cell r="AN187">
            <v>4.5</v>
          </cell>
          <cell r="AO187">
            <v>4.5</v>
          </cell>
          <cell r="AP187">
            <v>4.5</v>
          </cell>
          <cell r="AQ187">
            <v>4.5</v>
          </cell>
          <cell r="AR187">
            <v>4.5</v>
          </cell>
          <cell r="AS187">
            <v>4.5</v>
          </cell>
          <cell r="AT187">
            <v>4.5</v>
          </cell>
          <cell r="AU187">
            <v>4.5</v>
          </cell>
          <cell r="AV187">
            <v>4.5</v>
          </cell>
          <cell r="AW187">
            <v>4.5</v>
          </cell>
          <cell r="AX187">
            <v>4.5</v>
          </cell>
          <cell r="AY187">
            <v>4.5</v>
          </cell>
          <cell r="AZ187">
            <v>4.5</v>
          </cell>
          <cell r="BA187">
            <v>4.5</v>
          </cell>
          <cell r="BB187">
            <v>4.5</v>
          </cell>
          <cell r="BC187">
            <v>4.5</v>
          </cell>
          <cell r="BD187">
            <v>4.5</v>
          </cell>
          <cell r="BE187">
            <v>4.5</v>
          </cell>
          <cell r="BF187">
            <v>4.5</v>
          </cell>
          <cell r="BG187">
            <v>4.5</v>
          </cell>
          <cell r="BH187">
            <v>4.5</v>
          </cell>
          <cell r="BI187">
            <v>4.5</v>
          </cell>
          <cell r="BJ187">
            <v>4.5</v>
          </cell>
          <cell r="BK187">
            <v>4.5</v>
          </cell>
          <cell r="BL187">
            <v>4.5</v>
          </cell>
          <cell r="BM187">
            <v>4.5</v>
          </cell>
          <cell r="BN187">
            <v>4.5</v>
          </cell>
          <cell r="BO187">
            <v>4.5</v>
          </cell>
          <cell r="BP187">
            <v>4.5</v>
          </cell>
          <cell r="BQ187">
            <v>4.5</v>
          </cell>
        </row>
        <row r="188">
          <cell r="AL188">
            <v>4.5</v>
          </cell>
          <cell r="AM188">
            <v>4.5</v>
          </cell>
          <cell r="AN188">
            <v>4.5</v>
          </cell>
          <cell r="AO188">
            <v>4.5</v>
          </cell>
          <cell r="AP188">
            <v>4.5</v>
          </cell>
          <cell r="AQ188">
            <v>4.5</v>
          </cell>
          <cell r="AR188">
            <v>4.5</v>
          </cell>
          <cell r="AS188">
            <v>4.5</v>
          </cell>
          <cell r="AT188">
            <v>4.5</v>
          </cell>
          <cell r="AU188">
            <v>4.5</v>
          </cell>
          <cell r="AV188">
            <v>4.5</v>
          </cell>
          <cell r="AW188">
            <v>4.5</v>
          </cell>
          <cell r="AX188">
            <v>4.5</v>
          </cell>
          <cell r="AY188">
            <v>4.5</v>
          </cell>
          <cell r="AZ188">
            <v>4.5</v>
          </cell>
          <cell r="BA188">
            <v>4.5</v>
          </cell>
          <cell r="BB188">
            <v>4.5</v>
          </cell>
          <cell r="BC188">
            <v>4.5</v>
          </cell>
          <cell r="BD188">
            <v>4.5</v>
          </cell>
          <cell r="BE188">
            <v>4.5</v>
          </cell>
          <cell r="BF188">
            <v>4.5</v>
          </cell>
          <cell r="BG188">
            <v>4.5</v>
          </cell>
          <cell r="BH188">
            <v>4.5</v>
          </cell>
          <cell r="BI188">
            <v>4.5</v>
          </cell>
          <cell r="BJ188">
            <v>4.5</v>
          </cell>
          <cell r="BK188">
            <v>4.5</v>
          </cell>
          <cell r="BL188">
            <v>4.5</v>
          </cell>
          <cell r="BM188">
            <v>4.5</v>
          </cell>
          <cell r="BN188">
            <v>4.5</v>
          </cell>
          <cell r="BO188">
            <v>4.5</v>
          </cell>
          <cell r="BP188">
            <v>4.5</v>
          </cell>
          <cell r="BQ188">
            <v>4.5</v>
          </cell>
        </row>
        <row r="189">
          <cell r="AL189">
            <v>4.5</v>
          </cell>
          <cell r="AM189">
            <v>4.5</v>
          </cell>
          <cell r="AN189">
            <v>4.5</v>
          </cell>
          <cell r="AO189">
            <v>4.5</v>
          </cell>
          <cell r="AP189">
            <v>4.5</v>
          </cell>
          <cell r="AQ189">
            <v>4.5</v>
          </cell>
          <cell r="AR189">
            <v>4.5</v>
          </cell>
          <cell r="AS189">
            <v>4.5</v>
          </cell>
          <cell r="AT189">
            <v>4.5</v>
          </cell>
          <cell r="AU189">
            <v>4.5</v>
          </cell>
          <cell r="AV189">
            <v>4.5</v>
          </cell>
          <cell r="AW189">
            <v>4.5</v>
          </cell>
          <cell r="AX189">
            <v>4.5</v>
          </cell>
          <cell r="AY189">
            <v>4.5</v>
          </cell>
          <cell r="AZ189">
            <v>4.5</v>
          </cell>
          <cell r="BA189">
            <v>4.5</v>
          </cell>
          <cell r="BB189">
            <v>4.5</v>
          </cell>
          <cell r="BC189">
            <v>4.5</v>
          </cell>
          <cell r="BD189">
            <v>4.5</v>
          </cell>
          <cell r="BE189">
            <v>4.5</v>
          </cell>
          <cell r="BF189">
            <v>4.5</v>
          </cell>
          <cell r="BG189">
            <v>4.5</v>
          </cell>
          <cell r="BH189">
            <v>4.5</v>
          </cell>
          <cell r="BI189">
            <v>4.5</v>
          </cell>
          <cell r="BJ189">
            <v>4.5</v>
          </cell>
          <cell r="BK189">
            <v>4.5</v>
          </cell>
          <cell r="BL189">
            <v>4.5</v>
          </cell>
          <cell r="BM189">
            <v>4.5</v>
          </cell>
          <cell r="BN189">
            <v>4.5</v>
          </cell>
          <cell r="BO189">
            <v>4.5</v>
          </cell>
          <cell r="BP189">
            <v>4.5</v>
          </cell>
          <cell r="BQ189">
            <v>4.5</v>
          </cell>
        </row>
        <row r="190">
          <cell r="AL190">
            <v>4.5</v>
          </cell>
          <cell r="AM190">
            <v>4.5</v>
          </cell>
          <cell r="AN190">
            <v>4.5</v>
          </cell>
          <cell r="AO190">
            <v>4.5</v>
          </cell>
          <cell r="AP190">
            <v>4.5</v>
          </cell>
          <cell r="AQ190">
            <v>4.5</v>
          </cell>
          <cell r="AR190">
            <v>4.5</v>
          </cell>
          <cell r="AS190">
            <v>4.5</v>
          </cell>
          <cell r="AT190">
            <v>4.5</v>
          </cell>
          <cell r="AU190">
            <v>4.5</v>
          </cell>
          <cell r="AV190">
            <v>4.5</v>
          </cell>
          <cell r="AW190">
            <v>4.5</v>
          </cell>
          <cell r="AX190">
            <v>4.5</v>
          </cell>
          <cell r="AY190">
            <v>4.5</v>
          </cell>
          <cell r="AZ190">
            <v>4.5</v>
          </cell>
          <cell r="BA190">
            <v>4.5</v>
          </cell>
          <cell r="BB190">
            <v>4.5</v>
          </cell>
          <cell r="BC190">
            <v>4.5</v>
          </cell>
          <cell r="BD190">
            <v>4.5</v>
          </cell>
          <cell r="BE190">
            <v>4.5</v>
          </cell>
          <cell r="BF190">
            <v>4.5</v>
          </cell>
          <cell r="BG190">
            <v>4.5</v>
          </cell>
          <cell r="BH190">
            <v>4.5</v>
          </cell>
          <cell r="BI190">
            <v>4.5</v>
          </cell>
          <cell r="BJ190">
            <v>4.5</v>
          </cell>
          <cell r="BK190">
            <v>4.5</v>
          </cell>
          <cell r="BL190">
            <v>4.5</v>
          </cell>
          <cell r="BM190">
            <v>4.5</v>
          </cell>
          <cell r="BN190">
            <v>4.5</v>
          </cell>
          <cell r="BO190">
            <v>4.5</v>
          </cell>
          <cell r="BP190">
            <v>4.5</v>
          </cell>
          <cell r="BQ190">
            <v>4.5</v>
          </cell>
        </row>
      </sheetData>
      <sheetData sheetId="13">
        <row r="4">
          <cell r="C4">
            <v>-4</v>
          </cell>
          <cell r="D4">
            <v>-4</v>
          </cell>
          <cell r="E4">
            <v>-4</v>
          </cell>
          <cell r="F4">
            <v>-4</v>
          </cell>
          <cell r="G4">
            <v>-4</v>
          </cell>
          <cell r="H4">
            <v>10</v>
          </cell>
          <cell r="I4">
            <v>10</v>
          </cell>
          <cell r="J4">
            <v>10</v>
          </cell>
          <cell r="K4">
            <v>10</v>
          </cell>
          <cell r="L4">
            <v>10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</row>
        <row r="6">
          <cell r="C6">
            <v>13</v>
          </cell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-1</v>
          </cell>
          <cell r="I6">
            <v>-1</v>
          </cell>
          <cell r="J6">
            <v>-1</v>
          </cell>
          <cell r="K6">
            <v>-1</v>
          </cell>
          <cell r="L6">
            <v>-1</v>
          </cell>
        </row>
        <row r="7">
          <cell r="C7">
            <v>13</v>
          </cell>
          <cell r="D7">
            <v>13</v>
          </cell>
          <cell r="E7">
            <v>13</v>
          </cell>
          <cell r="F7">
            <v>13</v>
          </cell>
          <cell r="G7">
            <v>13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</row>
        <row r="8">
          <cell r="C8">
            <v>1.6326429843902588</v>
          </cell>
          <cell r="D8">
            <v>1.6326429843902588</v>
          </cell>
          <cell r="E8">
            <v>1.6326429843902588</v>
          </cell>
          <cell r="F8">
            <v>1.6326429843902588</v>
          </cell>
          <cell r="G8">
            <v>1.6326429843902588</v>
          </cell>
          <cell r="H8">
            <v>1.8639600276947021</v>
          </cell>
          <cell r="I8">
            <v>1.8639600276947021</v>
          </cell>
          <cell r="J8">
            <v>1.8639600276947021</v>
          </cell>
          <cell r="K8">
            <v>1.8639600276947021</v>
          </cell>
          <cell r="L8">
            <v>1.8639600276947021</v>
          </cell>
        </row>
        <row r="9">
          <cell r="C9">
            <v>-1.0121190547943115</v>
          </cell>
          <cell r="D9">
            <v>-1.0121190547943115</v>
          </cell>
          <cell r="E9">
            <v>-1.0121190547943115</v>
          </cell>
          <cell r="F9">
            <v>-1.0121190547943115</v>
          </cell>
          <cell r="G9">
            <v>-1.0121190547943115</v>
          </cell>
          <cell r="H9">
            <v>2.5302970409393311</v>
          </cell>
          <cell r="I9">
            <v>2.5302970409393311</v>
          </cell>
          <cell r="J9">
            <v>2.5302970409393311</v>
          </cell>
          <cell r="K9">
            <v>2.5302970409393311</v>
          </cell>
          <cell r="L9">
            <v>2.5302970409393311</v>
          </cell>
        </row>
        <row r="10">
          <cell r="C10">
            <v>3.0875000953674316</v>
          </cell>
          <cell r="D10">
            <v>3.0875000953674316</v>
          </cell>
          <cell r="E10">
            <v>3.0875000953674316</v>
          </cell>
          <cell r="F10">
            <v>3.0875000953674316</v>
          </cell>
          <cell r="G10">
            <v>3.0875000953674316</v>
          </cell>
          <cell r="H10">
            <v>-0.23749999701976776</v>
          </cell>
          <cell r="I10">
            <v>-0.23749999701976776</v>
          </cell>
          <cell r="J10">
            <v>-0.23749999701976776</v>
          </cell>
          <cell r="K10">
            <v>-0.23749999701976776</v>
          </cell>
          <cell r="L10">
            <v>-0.23749999701976776</v>
          </cell>
        </row>
        <row r="11">
          <cell r="C11">
            <v>-2.506058931350708</v>
          </cell>
          <cell r="D11">
            <v>-2.506058931350708</v>
          </cell>
          <cell r="E11">
            <v>-2.506058931350708</v>
          </cell>
          <cell r="F11">
            <v>-2.506058931350708</v>
          </cell>
          <cell r="G11">
            <v>-2.506058931350708</v>
          </cell>
          <cell r="H11">
            <v>6.2651491165161133</v>
          </cell>
          <cell r="I11">
            <v>6.2651491165161133</v>
          </cell>
          <cell r="J11">
            <v>6.2651491165161133</v>
          </cell>
          <cell r="K11">
            <v>6.2651491165161133</v>
          </cell>
          <cell r="L11">
            <v>6.2651491165161133</v>
          </cell>
        </row>
        <row r="12">
          <cell r="C12">
            <v>-1.1836789846420288</v>
          </cell>
          <cell r="D12">
            <v>-1.1836789846420288</v>
          </cell>
          <cell r="E12">
            <v>-1.1836789846420288</v>
          </cell>
          <cell r="F12">
            <v>-1.1836789846420288</v>
          </cell>
          <cell r="G12">
            <v>-1.1836789846420288</v>
          </cell>
          <cell r="H12">
            <v>5.9319801330566406</v>
          </cell>
          <cell r="I12">
            <v>5.9319801330566406</v>
          </cell>
          <cell r="J12">
            <v>5.9319801330566406</v>
          </cell>
          <cell r="K12">
            <v>5.9319801330566406</v>
          </cell>
          <cell r="L12">
            <v>5.9319801330566406</v>
          </cell>
        </row>
        <row r="13">
          <cell r="C13">
            <v>7.3163208961486816</v>
          </cell>
          <cell r="D13">
            <v>7.3163208961486816</v>
          </cell>
          <cell r="E13">
            <v>7.3163208961486816</v>
          </cell>
          <cell r="F13">
            <v>7.3163208961486816</v>
          </cell>
          <cell r="G13">
            <v>7.3163208961486816</v>
          </cell>
          <cell r="H13">
            <v>0.43198001384735107</v>
          </cell>
          <cell r="I13">
            <v>0.43198001384735107</v>
          </cell>
          <cell r="J13">
            <v>0.43198001384735107</v>
          </cell>
          <cell r="K13">
            <v>0.43198001384735107</v>
          </cell>
          <cell r="L13">
            <v>0.43198001384735107</v>
          </cell>
        </row>
        <row r="14">
          <cell r="C14">
            <v>8.0437498092651367</v>
          </cell>
          <cell r="D14">
            <v>8.0437498092651367</v>
          </cell>
          <cell r="E14">
            <v>8.0437498092651367</v>
          </cell>
          <cell r="F14">
            <v>8.0437498092651367</v>
          </cell>
          <cell r="G14">
            <v>8.0437498092651367</v>
          </cell>
          <cell r="H14">
            <v>-0.61874997615814209</v>
          </cell>
          <cell r="I14">
            <v>-0.61874997615814209</v>
          </cell>
          <cell r="J14">
            <v>-0.61874997615814209</v>
          </cell>
          <cell r="K14">
            <v>-0.61874997615814209</v>
          </cell>
          <cell r="L14">
            <v>-0.61874997615814209</v>
          </cell>
        </row>
        <row r="15">
          <cell r="C15">
            <v>4.5</v>
          </cell>
          <cell r="D15">
            <v>4.5</v>
          </cell>
          <cell r="E15">
            <v>4.5</v>
          </cell>
          <cell r="F15">
            <v>4.5</v>
          </cell>
          <cell r="G15">
            <v>4.5</v>
          </cell>
          <cell r="H15">
            <v>4.5</v>
          </cell>
          <cell r="I15">
            <v>4.5</v>
          </cell>
          <cell r="J15">
            <v>4.5</v>
          </cell>
          <cell r="K15">
            <v>4.5</v>
          </cell>
          <cell r="L15">
            <v>4.5</v>
          </cell>
        </row>
        <row r="16">
          <cell r="C16">
            <v>4.5</v>
          </cell>
          <cell r="D16">
            <v>4.5</v>
          </cell>
          <cell r="E16">
            <v>4.5</v>
          </cell>
          <cell r="F16">
            <v>4.5</v>
          </cell>
          <cell r="G16">
            <v>4.5</v>
          </cell>
          <cell r="H16">
            <v>4.5</v>
          </cell>
          <cell r="I16">
            <v>4.5</v>
          </cell>
          <cell r="J16">
            <v>4.5</v>
          </cell>
          <cell r="K16">
            <v>4.5</v>
          </cell>
          <cell r="L16">
            <v>4.5</v>
          </cell>
        </row>
        <row r="17">
          <cell r="C17">
            <v>4.5</v>
          </cell>
          <cell r="D17">
            <v>4.5</v>
          </cell>
          <cell r="E17">
            <v>4.5</v>
          </cell>
          <cell r="F17">
            <v>4.5</v>
          </cell>
          <cell r="G17">
            <v>4.5</v>
          </cell>
          <cell r="H17">
            <v>4.5</v>
          </cell>
          <cell r="I17">
            <v>4.5</v>
          </cell>
          <cell r="J17">
            <v>4.5</v>
          </cell>
          <cell r="K17">
            <v>4.5</v>
          </cell>
          <cell r="L17">
            <v>4.5</v>
          </cell>
        </row>
        <row r="18">
          <cell r="C18">
            <v>4.5</v>
          </cell>
          <cell r="D18">
            <v>4.5</v>
          </cell>
          <cell r="E18">
            <v>4.5</v>
          </cell>
          <cell r="F18">
            <v>4.5</v>
          </cell>
          <cell r="G18">
            <v>4.5</v>
          </cell>
          <cell r="H18">
            <v>4.5</v>
          </cell>
          <cell r="I18">
            <v>4.5</v>
          </cell>
          <cell r="J18">
            <v>4.5</v>
          </cell>
          <cell r="K18">
            <v>4.5</v>
          </cell>
          <cell r="L18">
            <v>4.5</v>
          </cell>
        </row>
        <row r="19">
          <cell r="C19">
            <v>4.5</v>
          </cell>
          <cell r="D19">
            <v>4.5</v>
          </cell>
          <cell r="E19">
            <v>4.5</v>
          </cell>
          <cell r="F19">
            <v>4.5</v>
          </cell>
          <cell r="G19">
            <v>4.5</v>
          </cell>
          <cell r="H19">
            <v>4.5</v>
          </cell>
          <cell r="I19">
            <v>4.5</v>
          </cell>
          <cell r="J19">
            <v>4.5</v>
          </cell>
          <cell r="K19">
            <v>4.5</v>
          </cell>
          <cell r="L19">
            <v>4.5</v>
          </cell>
        </row>
        <row r="20">
          <cell r="C20">
            <v>4.5</v>
          </cell>
          <cell r="D20">
            <v>4.5</v>
          </cell>
          <cell r="E20">
            <v>4.5</v>
          </cell>
          <cell r="F20">
            <v>4.5</v>
          </cell>
          <cell r="G20">
            <v>4.5</v>
          </cell>
          <cell r="H20">
            <v>4.5</v>
          </cell>
          <cell r="I20">
            <v>4.5</v>
          </cell>
          <cell r="J20">
            <v>4.5</v>
          </cell>
          <cell r="K20">
            <v>4.5</v>
          </cell>
          <cell r="L20">
            <v>4.5</v>
          </cell>
        </row>
        <row r="21">
          <cell r="C21">
            <v>4.5</v>
          </cell>
          <cell r="D21">
            <v>4.5</v>
          </cell>
          <cell r="E21">
            <v>4.5</v>
          </cell>
          <cell r="F21">
            <v>4.5</v>
          </cell>
          <cell r="G21">
            <v>4.5</v>
          </cell>
          <cell r="H21">
            <v>4.5</v>
          </cell>
          <cell r="I21">
            <v>4.5</v>
          </cell>
          <cell r="J21">
            <v>4.5</v>
          </cell>
          <cell r="K21">
            <v>4.5</v>
          </cell>
          <cell r="L21">
            <v>4.5</v>
          </cell>
        </row>
        <row r="22">
          <cell r="C22">
            <v>4.5</v>
          </cell>
          <cell r="D22">
            <v>4.5</v>
          </cell>
          <cell r="E22">
            <v>4.5</v>
          </cell>
          <cell r="F22">
            <v>4.5</v>
          </cell>
          <cell r="G22">
            <v>4.5</v>
          </cell>
          <cell r="H22">
            <v>4.5</v>
          </cell>
          <cell r="I22">
            <v>4.5</v>
          </cell>
          <cell r="J22">
            <v>4.5</v>
          </cell>
          <cell r="K22">
            <v>4.5</v>
          </cell>
          <cell r="L22">
            <v>4.5</v>
          </cell>
        </row>
        <row r="23">
          <cell r="C23">
            <v>4.5</v>
          </cell>
          <cell r="D23">
            <v>4.5</v>
          </cell>
          <cell r="E23">
            <v>4.5</v>
          </cell>
          <cell r="F23">
            <v>4.5</v>
          </cell>
          <cell r="G23">
            <v>4.5</v>
          </cell>
          <cell r="H23">
            <v>4.5</v>
          </cell>
          <cell r="I23">
            <v>4.5</v>
          </cell>
          <cell r="J23">
            <v>4.5</v>
          </cell>
          <cell r="K23">
            <v>4.5</v>
          </cell>
          <cell r="L23">
            <v>4.5</v>
          </cell>
        </row>
        <row r="27">
          <cell r="C27">
            <v>-4</v>
          </cell>
          <cell r="D27">
            <v>-4</v>
          </cell>
          <cell r="E27">
            <v>-4</v>
          </cell>
          <cell r="F27">
            <v>-4</v>
          </cell>
          <cell r="G27">
            <v>-4</v>
          </cell>
          <cell r="H27">
            <v>10</v>
          </cell>
          <cell r="I27">
            <v>10</v>
          </cell>
          <cell r="J27">
            <v>10</v>
          </cell>
          <cell r="K27">
            <v>10</v>
          </cell>
          <cell r="L27">
            <v>10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>
            <v>13</v>
          </cell>
          <cell r="D29">
            <v>13</v>
          </cell>
          <cell r="E29">
            <v>13</v>
          </cell>
          <cell r="F29">
            <v>13</v>
          </cell>
          <cell r="G29">
            <v>13</v>
          </cell>
          <cell r="H29">
            <v>-1</v>
          </cell>
          <cell r="I29">
            <v>-1</v>
          </cell>
          <cell r="J29">
            <v>-1</v>
          </cell>
          <cell r="K29">
            <v>-1</v>
          </cell>
          <cell r="L29">
            <v>-1</v>
          </cell>
        </row>
        <row r="30">
          <cell r="C30">
            <v>13</v>
          </cell>
          <cell r="D30">
            <v>13</v>
          </cell>
          <cell r="E30">
            <v>13</v>
          </cell>
          <cell r="F30">
            <v>13</v>
          </cell>
          <cell r="G30">
            <v>13</v>
          </cell>
          <cell r="H30">
            <v>10</v>
          </cell>
          <cell r="I30">
            <v>10</v>
          </cell>
          <cell r="J30">
            <v>10</v>
          </cell>
          <cell r="K30">
            <v>10</v>
          </cell>
          <cell r="L30">
            <v>10</v>
          </cell>
        </row>
        <row r="31">
          <cell r="C31">
            <v>1.6326429843902588</v>
          </cell>
          <cell r="D31">
            <v>1.6326429843902588</v>
          </cell>
          <cell r="E31">
            <v>1.6326429843902588</v>
          </cell>
          <cell r="F31">
            <v>1.6326429843902588</v>
          </cell>
          <cell r="G31">
            <v>1.6326429843902588</v>
          </cell>
          <cell r="H31">
            <v>1.8639600276947021</v>
          </cell>
          <cell r="I31">
            <v>1.8639600276947021</v>
          </cell>
          <cell r="J31">
            <v>1.8639600276947021</v>
          </cell>
          <cell r="K31">
            <v>1.8639600276947021</v>
          </cell>
          <cell r="L31">
            <v>1.8639600276947021</v>
          </cell>
        </row>
        <row r="32">
          <cell r="C32">
            <v>-1.0121190547943115</v>
          </cell>
          <cell r="D32">
            <v>-1.0121190547943115</v>
          </cell>
          <cell r="E32">
            <v>-1.0121190547943115</v>
          </cell>
          <cell r="F32">
            <v>-1.0121190547943115</v>
          </cell>
          <cell r="G32">
            <v>-1.0121190547943115</v>
          </cell>
          <cell r="H32">
            <v>2.5302970409393311</v>
          </cell>
          <cell r="I32">
            <v>2.5302970409393311</v>
          </cell>
          <cell r="J32">
            <v>2.5302970409393311</v>
          </cell>
          <cell r="K32">
            <v>2.5302970409393311</v>
          </cell>
          <cell r="L32">
            <v>2.5302970409393311</v>
          </cell>
        </row>
        <row r="33">
          <cell r="C33">
            <v>3.0875000953674316</v>
          </cell>
          <cell r="D33">
            <v>3.0875000953674316</v>
          </cell>
          <cell r="E33">
            <v>3.0875000953674316</v>
          </cell>
          <cell r="F33">
            <v>3.0875000953674316</v>
          </cell>
          <cell r="G33">
            <v>3.0875000953674316</v>
          </cell>
          <cell r="H33">
            <v>-0.23749999701976776</v>
          </cell>
          <cell r="I33">
            <v>-0.23749999701976776</v>
          </cell>
          <cell r="J33">
            <v>-0.23749999701976776</v>
          </cell>
          <cell r="K33">
            <v>-0.23749999701976776</v>
          </cell>
          <cell r="L33">
            <v>-0.23749999701976776</v>
          </cell>
        </row>
        <row r="34">
          <cell r="C34">
            <v>-2.506058931350708</v>
          </cell>
          <cell r="D34">
            <v>-2.506058931350708</v>
          </cell>
          <cell r="E34">
            <v>-2.506058931350708</v>
          </cell>
          <cell r="F34">
            <v>-2.506058931350708</v>
          </cell>
          <cell r="G34">
            <v>-2.506058931350708</v>
          </cell>
          <cell r="H34">
            <v>6.2651491165161133</v>
          </cell>
          <cell r="I34">
            <v>6.2651491165161133</v>
          </cell>
          <cell r="J34">
            <v>6.2651491165161133</v>
          </cell>
          <cell r="K34">
            <v>6.2651491165161133</v>
          </cell>
          <cell r="L34">
            <v>6.2651491165161133</v>
          </cell>
        </row>
        <row r="35">
          <cell r="C35">
            <v>-1.1836789846420288</v>
          </cell>
          <cell r="D35">
            <v>-1.1836789846420288</v>
          </cell>
          <cell r="E35">
            <v>-1.1836789846420288</v>
          </cell>
          <cell r="F35">
            <v>-1.1836789846420288</v>
          </cell>
          <cell r="G35">
            <v>-1.1836789846420288</v>
          </cell>
          <cell r="H35">
            <v>5.9319801330566406</v>
          </cell>
          <cell r="I35">
            <v>5.9319801330566406</v>
          </cell>
          <cell r="J35">
            <v>5.9319801330566406</v>
          </cell>
          <cell r="K35">
            <v>5.9319801330566406</v>
          </cell>
          <cell r="L35">
            <v>5.9319801330566406</v>
          </cell>
        </row>
        <row r="36">
          <cell r="C36">
            <v>7.3163208961486816</v>
          </cell>
          <cell r="D36">
            <v>7.3163208961486816</v>
          </cell>
          <cell r="E36">
            <v>7.3163208961486816</v>
          </cell>
          <cell r="F36">
            <v>7.3163208961486816</v>
          </cell>
          <cell r="G36">
            <v>7.3163208961486816</v>
          </cell>
          <cell r="H36">
            <v>0.43198001384735107</v>
          </cell>
          <cell r="I36">
            <v>0.43198001384735107</v>
          </cell>
          <cell r="J36">
            <v>0.43198001384735107</v>
          </cell>
          <cell r="K36">
            <v>0.43198001384735107</v>
          </cell>
          <cell r="L36">
            <v>0.43198001384735107</v>
          </cell>
        </row>
        <row r="37">
          <cell r="C37">
            <v>8.0437498092651367</v>
          </cell>
          <cell r="D37">
            <v>8.0437498092651367</v>
          </cell>
          <cell r="E37">
            <v>8.0437498092651367</v>
          </cell>
          <cell r="F37">
            <v>8.0437498092651367</v>
          </cell>
          <cell r="G37">
            <v>8.0437498092651367</v>
          </cell>
          <cell r="H37">
            <v>-0.61874997615814209</v>
          </cell>
          <cell r="I37">
            <v>-0.61874997615814209</v>
          </cell>
          <cell r="J37">
            <v>-0.61874997615814209</v>
          </cell>
          <cell r="K37">
            <v>-0.61874997615814209</v>
          </cell>
          <cell r="L37">
            <v>-0.61874997615814209</v>
          </cell>
        </row>
        <row r="38">
          <cell r="C38">
            <v>4.5</v>
          </cell>
          <cell r="D38">
            <v>4.5</v>
          </cell>
          <cell r="E38">
            <v>4.5</v>
          </cell>
          <cell r="F38">
            <v>4.5</v>
          </cell>
          <cell r="G38">
            <v>4.5</v>
          </cell>
          <cell r="H38">
            <v>4.5</v>
          </cell>
          <cell r="I38">
            <v>4.5</v>
          </cell>
          <cell r="J38">
            <v>4.5</v>
          </cell>
          <cell r="K38">
            <v>4.5</v>
          </cell>
          <cell r="L38">
            <v>4.5</v>
          </cell>
        </row>
        <row r="39">
          <cell r="C39">
            <v>4.5</v>
          </cell>
          <cell r="D39">
            <v>4.5</v>
          </cell>
          <cell r="E39">
            <v>4.5</v>
          </cell>
          <cell r="F39">
            <v>4.5</v>
          </cell>
          <cell r="G39">
            <v>4.5</v>
          </cell>
          <cell r="H39">
            <v>4.5</v>
          </cell>
          <cell r="I39">
            <v>4.5</v>
          </cell>
          <cell r="J39">
            <v>4.5</v>
          </cell>
          <cell r="K39">
            <v>4.5</v>
          </cell>
          <cell r="L39">
            <v>4.5</v>
          </cell>
        </row>
        <row r="40">
          <cell r="C40">
            <v>4.5</v>
          </cell>
          <cell r="D40">
            <v>4.5</v>
          </cell>
          <cell r="E40">
            <v>4.5</v>
          </cell>
          <cell r="F40">
            <v>4.5</v>
          </cell>
          <cell r="G40">
            <v>4.5</v>
          </cell>
          <cell r="H40">
            <v>4.5</v>
          </cell>
          <cell r="I40">
            <v>4.5</v>
          </cell>
          <cell r="J40">
            <v>4.5</v>
          </cell>
          <cell r="K40">
            <v>4.5</v>
          </cell>
          <cell r="L40">
            <v>4.5</v>
          </cell>
        </row>
        <row r="41">
          <cell r="C41">
            <v>4.5</v>
          </cell>
          <cell r="D41">
            <v>4.5</v>
          </cell>
          <cell r="E41">
            <v>4.5</v>
          </cell>
          <cell r="F41">
            <v>4.5</v>
          </cell>
          <cell r="G41">
            <v>4.5</v>
          </cell>
          <cell r="H41">
            <v>4.5</v>
          </cell>
          <cell r="I41">
            <v>4.5</v>
          </cell>
          <cell r="J41">
            <v>4.5</v>
          </cell>
          <cell r="K41">
            <v>4.5</v>
          </cell>
          <cell r="L41">
            <v>4.5</v>
          </cell>
        </row>
        <row r="42">
          <cell r="C42">
            <v>4.5</v>
          </cell>
          <cell r="D42">
            <v>4.5</v>
          </cell>
          <cell r="E42">
            <v>4.5</v>
          </cell>
          <cell r="F42">
            <v>4.5</v>
          </cell>
          <cell r="G42">
            <v>4.5</v>
          </cell>
          <cell r="H42">
            <v>4.5</v>
          </cell>
          <cell r="I42">
            <v>4.5</v>
          </cell>
          <cell r="J42">
            <v>4.5</v>
          </cell>
          <cell r="K42">
            <v>4.5</v>
          </cell>
          <cell r="L42">
            <v>4.5</v>
          </cell>
        </row>
        <row r="43">
          <cell r="C43">
            <v>4.5</v>
          </cell>
          <cell r="D43">
            <v>4.5</v>
          </cell>
          <cell r="E43">
            <v>4.5</v>
          </cell>
          <cell r="F43">
            <v>4.5</v>
          </cell>
          <cell r="G43">
            <v>4.5</v>
          </cell>
          <cell r="H43">
            <v>4.5</v>
          </cell>
          <cell r="I43">
            <v>4.5</v>
          </cell>
          <cell r="J43">
            <v>4.5</v>
          </cell>
          <cell r="K43">
            <v>4.5</v>
          </cell>
          <cell r="L43">
            <v>4.5</v>
          </cell>
        </row>
        <row r="44">
          <cell r="C44">
            <v>4.5</v>
          </cell>
          <cell r="D44">
            <v>4.5</v>
          </cell>
          <cell r="E44">
            <v>4.5</v>
          </cell>
          <cell r="F44">
            <v>4.5</v>
          </cell>
          <cell r="G44">
            <v>4.5</v>
          </cell>
          <cell r="H44">
            <v>4.5</v>
          </cell>
          <cell r="I44">
            <v>4.5</v>
          </cell>
          <cell r="J44">
            <v>4.5</v>
          </cell>
          <cell r="K44">
            <v>4.5</v>
          </cell>
          <cell r="L44">
            <v>4.5</v>
          </cell>
        </row>
        <row r="45">
          <cell r="C45">
            <v>4.5</v>
          </cell>
          <cell r="D45">
            <v>4.5</v>
          </cell>
          <cell r="E45">
            <v>4.5</v>
          </cell>
          <cell r="F45">
            <v>4.5</v>
          </cell>
          <cell r="G45">
            <v>4.5</v>
          </cell>
          <cell r="H45">
            <v>4.5</v>
          </cell>
          <cell r="I45">
            <v>4.5</v>
          </cell>
          <cell r="J45">
            <v>4.5</v>
          </cell>
          <cell r="K45">
            <v>4.5</v>
          </cell>
          <cell r="L45">
            <v>4.5</v>
          </cell>
        </row>
        <row r="46">
          <cell r="C46">
            <v>4.5</v>
          </cell>
          <cell r="D46">
            <v>4.5</v>
          </cell>
          <cell r="E46">
            <v>4.5</v>
          </cell>
          <cell r="F46">
            <v>4.5</v>
          </cell>
          <cell r="G46">
            <v>4.5</v>
          </cell>
          <cell r="H46">
            <v>4.5</v>
          </cell>
          <cell r="I46">
            <v>4.5</v>
          </cell>
          <cell r="J46">
            <v>4.5</v>
          </cell>
          <cell r="K46">
            <v>4.5</v>
          </cell>
          <cell r="L46">
            <v>4.5</v>
          </cell>
        </row>
        <row r="50">
          <cell r="C50">
            <v>4.5</v>
          </cell>
          <cell r="D50">
            <v>4.5</v>
          </cell>
          <cell r="E50">
            <v>4.5</v>
          </cell>
          <cell r="F50">
            <v>4.5</v>
          </cell>
          <cell r="G50">
            <v>4.5</v>
          </cell>
          <cell r="H50">
            <v>4.5</v>
          </cell>
          <cell r="I50">
            <v>4.5</v>
          </cell>
          <cell r="J50">
            <v>4.5</v>
          </cell>
          <cell r="K50">
            <v>4.5</v>
          </cell>
          <cell r="L50">
            <v>4.5</v>
          </cell>
          <cell r="M50">
            <v>4.5</v>
          </cell>
          <cell r="N50">
            <v>4.5</v>
          </cell>
          <cell r="O50">
            <v>4.5</v>
          </cell>
          <cell r="P50">
            <v>4.5</v>
          </cell>
          <cell r="Q50">
            <v>4.5</v>
          </cell>
          <cell r="R50">
            <v>4.5</v>
          </cell>
          <cell r="S50">
            <v>4.5</v>
          </cell>
          <cell r="T50">
            <v>4.5</v>
          </cell>
          <cell r="U50">
            <v>4.5</v>
          </cell>
          <cell r="V50">
            <v>4.5</v>
          </cell>
        </row>
        <row r="51">
          <cell r="C51">
            <v>4.5</v>
          </cell>
          <cell r="D51">
            <v>4.5</v>
          </cell>
          <cell r="E51">
            <v>4.5</v>
          </cell>
          <cell r="F51">
            <v>4.5</v>
          </cell>
          <cell r="G51">
            <v>4.5</v>
          </cell>
          <cell r="H51">
            <v>4.5</v>
          </cell>
          <cell r="I51">
            <v>4.5</v>
          </cell>
          <cell r="J51">
            <v>4.5</v>
          </cell>
          <cell r="K51">
            <v>4.5</v>
          </cell>
          <cell r="L51">
            <v>4.5</v>
          </cell>
          <cell r="M51">
            <v>4.5</v>
          </cell>
          <cell r="N51">
            <v>4.5</v>
          </cell>
          <cell r="O51">
            <v>4.5</v>
          </cell>
          <cell r="P51">
            <v>4.5</v>
          </cell>
          <cell r="Q51">
            <v>4.5</v>
          </cell>
          <cell r="R51">
            <v>4.5</v>
          </cell>
          <cell r="S51">
            <v>4.5</v>
          </cell>
          <cell r="T51">
            <v>4.5</v>
          </cell>
          <cell r="U51">
            <v>4.5</v>
          </cell>
          <cell r="V51">
            <v>4.5</v>
          </cell>
        </row>
        <row r="52">
          <cell r="C52">
            <v>4.5</v>
          </cell>
          <cell r="D52">
            <v>4.5</v>
          </cell>
          <cell r="E52">
            <v>4.5</v>
          </cell>
          <cell r="F52">
            <v>4.5</v>
          </cell>
          <cell r="G52">
            <v>4.5</v>
          </cell>
          <cell r="H52">
            <v>4.5</v>
          </cell>
          <cell r="I52">
            <v>4.5</v>
          </cell>
          <cell r="J52">
            <v>4.5</v>
          </cell>
          <cell r="K52">
            <v>4.5</v>
          </cell>
          <cell r="L52">
            <v>4.5</v>
          </cell>
          <cell r="M52">
            <v>4.5</v>
          </cell>
          <cell r="N52">
            <v>4.5</v>
          </cell>
          <cell r="O52">
            <v>4.5</v>
          </cell>
          <cell r="P52">
            <v>4.5</v>
          </cell>
          <cell r="Q52">
            <v>4.5</v>
          </cell>
          <cell r="R52">
            <v>4.5</v>
          </cell>
          <cell r="S52">
            <v>4.5</v>
          </cell>
          <cell r="T52">
            <v>4.5</v>
          </cell>
          <cell r="U52">
            <v>4.5</v>
          </cell>
          <cell r="V52">
            <v>4.5</v>
          </cell>
        </row>
        <row r="53">
          <cell r="C53">
            <v>4.5</v>
          </cell>
          <cell r="D53">
            <v>4.5</v>
          </cell>
          <cell r="E53">
            <v>4.5</v>
          </cell>
          <cell r="F53">
            <v>4.5</v>
          </cell>
          <cell r="G53">
            <v>4.5</v>
          </cell>
          <cell r="H53">
            <v>4.5</v>
          </cell>
          <cell r="I53">
            <v>4.5</v>
          </cell>
          <cell r="J53">
            <v>4.5</v>
          </cell>
          <cell r="K53">
            <v>4.5</v>
          </cell>
          <cell r="L53">
            <v>4.5</v>
          </cell>
          <cell r="M53">
            <v>4.5</v>
          </cell>
          <cell r="N53">
            <v>4.5</v>
          </cell>
          <cell r="O53">
            <v>4.5</v>
          </cell>
          <cell r="P53">
            <v>4.5</v>
          </cell>
          <cell r="Q53">
            <v>4.5</v>
          </cell>
          <cell r="R53">
            <v>4.5</v>
          </cell>
          <cell r="S53">
            <v>4.5</v>
          </cell>
          <cell r="T53">
            <v>4.5</v>
          </cell>
          <cell r="U53">
            <v>4.5</v>
          </cell>
          <cell r="V53">
            <v>4.5</v>
          </cell>
        </row>
        <row r="54">
          <cell r="C54">
            <v>4.5</v>
          </cell>
          <cell r="D54">
            <v>4.5</v>
          </cell>
          <cell r="E54">
            <v>4.5</v>
          </cell>
          <cell r="F54">
            <v>4.5</v>
          </cell>
          <cell r="G54">
            <v>4.5</v>
          </cell>
          <cell r="H54">
            <v>4.5</v>
          </cell>
          <cell r="I54">
            <v>4.5</v>
          </cell>
          <cell r="J54">
            <v>4.5</v>
          </cell>
          <cell r="K54">
            <v>4.5</v>
          </cell>
          <cell r="L54">
            <v>4.5</v>
          </cell>
          <cell r="M54">
            <v>4.5</v>
          </cell>
          <cell r="N54">
            <v>4.5</v>
          </cell>
          <cell r="O54">
            <v>4.5</v>
          </cell>
          <cell r="P54">
            <v>4.5</v>
          </cell>
          <cell r="Q54">
            <v>4.5</v>
          </cell>
          <cell r="R54">
            <v>4.5</v>
          </cell>
          <cell r="S54">
            <v>4.5</v>
          </cell>
          <cell r="T54">
            <v>4.5</v>
          </cell>
          <cell r="U54">
            <v>4.5</v>
          </cell>
          <cell r="V54">
            <v>4.5</v>
          </cell>
        </row>
        <row r="55">
          <cell r="C55">
            <v>4.5</v>
          </cell>
          <cell r="D55">
            <v>4.5</v>
          </cell>
          <cell r="E55">
            <v>4.5</v>
          </cell>
          <cell r="F55">
            <v>4.5</v>
          </cell>
          <cell r="G55">
            <v>4.5</v>
          </cell>
          <cell r="H55">
            <v>4.5</v>
          </cell>
          <cell r="I55">
            <v>4.5</v>
          </cell>
          <cell r="J55">
            <v>4.5</v>
          </cell>
          <cell r="K55">
            <v>4.5</v>
          </cell>
          <cell r="L55">
            <v>4.5</v>
          </cell>
          <cell r="M55">
            <v>4.5</v>
          </cell>
          <cell r="N55">
            <v>4.5</v>
          </cell>
          <cell r="O55">
            <v>4.5</v>
          </cell>
          <cell r="P55">
            <v>4.5</v>
          </cell>
          <cell r="Q55">
            <v>4.5</v>
          </cell>
          <cell r="R55">
            <v>4.5</v>
          </cell>
          <cell r="S55">
            <v>4.5</v>
          </cell>
          <cell r="T55">
            <v>4.5</v>
          </cell>
          <cell r="U55">
            <v>4.5</v>
          </cell>
          <cell r="V55">
            <v>4.5</v>
          </cell>
        </row>
        <row r="56">
          <cell r="C56">
            <v>4.5</v>
          </cell>
          <cell r="D56">
            <v>4.5</v>
          </cell>
          <cell r="E56">
            <v>4.5</v>
          </cell>
          <cell r="F56">
            <v>4.5</v>
          </cell>
          <cell r="G56">
            <v>4.5</v>
          </cell>
          <cell r="H56">
            <v>4.5</v>
          </cell>
          <cell r="I56">
            <v>4.5</v>
          </cell>
          <cell r="J56">
            <v>4.5</v>
          </cell>
          <cell r="K56">
            <v>4.5</v>
          </cell>
          <cell r="L56">
            <v>4.5</v>
          </cell>
          <cell r="M56">
            <v>4.5</v>
          </cell>
          <cell r="N56">
            <v>4.5</v>
          </cell>
          <cell r="O56">
            <v>4.5</v>
          </cell>
          <cell r="P56">
            <v>4.5</v>
          </cell>
          <cell r="Q56">
            <v>4.5</v>
          </cell>
          <cell r="R56">
            <v>4.5</v>
          </cell>
          <cell r="S56">
            <v>4.5</v>
          </cell>
          <cell r="T56">
            <v>4.5</v>
          </cell>
          <cell r="U56">
            <v>4.5</v>
          </cell>
          <cell r="V56">
            <v>4.5</v>
          </cell>
        </row>
        <row r="57">
          <cell r="C57">
            <v>4.5</v>
          </cell>
          <cell r="D57">
            <v>4.5</v>
          </cell>
          <cell r="E57">
            <v>4.5</v>
          </cell>
          <cell r="F57">
            <v>4.5</v>
          </cell>
          <cell r="G57">
            <v>4.5</v>
          </cell>
          <cell r="H57">
            <v>4.5</v>
          </cell>
          <cell r="I57">
            <v>4.5</v>
          </cell>
          <cell r="J57">
            <v>4.5</v>
          </cell>
          <cell r="K57">
            <v>4.5</v>
          </cell>
          <cell r="L57">
            <v>4.5</v>
          </cell>
          <cell r="M57">
            <v>4.5</v>
          </cell>
          <cell r="N57">
            <v>4.5</v>
          </cell>
          <cell r="O57">
            <v>4.5</v>
          </cell>
          <cell r="P57">
            <v>4.5</v>
          </cell>
          <cell r="Q57">
            <v>4.5</v>
          </cell>
          <cell r="R57">
            <v>4.5</v>
          </cell>
          <cell r="S57">
            <v>4.5</v>
          </cell>
          <cell r="T57">
            <v>4.5</v>
          </cell>
          <cell r="U57">
            <v>4.5</v>
          </cell>
          <cell r="V57">
            <v>4.5</v>
          </cell>
        </row>
        <row r="58">
          <cell r="C58">
            <v>4.5</v>
          </cell>
          <cell r="D58">
            <v>4.5</v>
          </cell>
          <cell r="E58">
            <v>4.5</v>
          </cell>
          <cell r="F58">
            <v>4.5</v>
          </cell>
          <cell r="G58">
            <v>4.5</v>
          </cell>
          <cell r="H58">
            <v>4.5</v>
          </cell>
          <cell r="I58">
            <v>4.5</v>
          </cell>
          <cell r="J58">
            <v>4.5</v>
          </cell>
          <cell r="K58">
            <v>4.5</v>
          </cell>
          <cell r="L58">
            <v>4.5</v>
          </cell>
          <cell r="M58">
            <v>4.5</v>
          </cell>
          <cell r="N58">
            <v>4.5</v>
          </cell>
          <cell r="O58">
            <v>4.5</v>
          </cell>
          <cell r="P58">
            <v>4.5</v>
          </cell>
          <cell r="Q58">
            <v>4.5</v>
          </cell>
          <cell r="R58">
            <v>4.5</v>
          </cell>
          <cell r="S58">
            <v>4.5</v>
          </cell>
          <cell r="T58">
            <v>4.5</v>
          </cell>
          <cell r="U58">
            <v>4.5</v>
          </cell>
          <cell r="V58">
            <v>4.5</v>
          </cell>
        </row>
        <row r="59">
          <cell r="C59">
            <v>4.5</v>
          </cell>
          <cell r="D59">
            <v>4.5</v>
          </cell>
          <cell r="E59">
            <v>4.5</v>
          </cell>
          <cell r="F59">
            <v>4.5</v>
          </cell>
          <cell r="G59">
            <v>4.5</v>
          </cell>
          <cell r="H59">
            <v>4.5</v>
          </cell>
          <cell r="I59">
            <v>4.5</v>
          </cell>
          <cell r="J59">
            <v>4.5</v>
          </cell>
          <cell r="K59">
            <v>4.5</v>
          </cell>
          <cell r="L59">
            <v>4.5</v>
          </cell>
          <cell r="M59">
            <v>4.5</v>
          </cell>
          <cell r="N59">
            <v>4.5</v>
          </cell>
          <cell r="O59">
            <v>4.5</v>
          </cell>
          <cell r="P59">
            <v>4.5</v>
          </cell>
          <cell r="Q59">
            <v>4.5</v>
          </cell>
          <cell r="R59">
            <v>4.5</v>
          </cell>
          <cell r="S59">
            <v>4.5</v>
          </cell>
          <cell r="T59">
            <v>4.5</v>
          </cell>
          <cell r="U59">
            <v>4.5</v>
          </cell>
          <cell r="V59">
            <v>4.5</v>
          </cell>
        </row>
        <row r="60">
          <cell r="C60">
            <v>4.5</v>
          </cell>
          <cell r="D60">
            <v>4.5</v>
          </cell>
          <cell r="E60">
            <v>4.5</v>
          </cell>
          <cell r="F60">
            <v>4.5</v>
          </cell>
          <cell r="G60">
            <v>4.5</v>
          </cell>
          <cell r="H60">
            <v>4.5</v>
          </cell>
          <cell r="I60">
            <v>4.5</v>
          </cell>
          <cell r="J60">
            <v>4.5</v>
          </cell>
          <cell r="K60">
            <v>4.5</v>
          </cell>
          <cell r="L60">
            <v>4.5</v>
          </cell>
          <cell r="M60">
            <v>4.5</v>
          </cell>
          <cell r="N60">
            <v>4.5</v>
          </cell>
          <cell r="O60">
            <v>4.5</v>
          </cell>
          <cell r="P60">
            <v>4.5</v>
          </cell>
          <cell r="Q60">
            <v>4.5</v>
          </cell>
          <cell r="R60">
            <v>4.5</v>
          </cell>
          <cell r="S60">
            <v>4.5</v>
          </cell>
          <cell r="T60">
            <v>4.5</v>
          </cell>
          <cell r="U60">
            <v>4.5</v>
          </cell>
          <cell r="V60">
            <v>4.5</v>
          </cell>
        </row>
        <row r="61">
          <cell r="C61">
            <v>4.5</v>
          </cell>
          <cell r="D61">
            <v>4.5</v>
          </cell>
          <cell r="E61">
            <v>4.5</v>
          </cell>
          <cell r="F61">
            <v>4.5</v>
          </cell>
          <cell r="G61">
            <v>4.5</v>
          </cell>
          <cell r="H61">
            <v>4.5</v>
          </cell>
          <cell r="I61">
            <v>4.5</v>
          </cell>
          <cell r="J61">
            <v>4.5</v>
          </cell>
          <cell r="K61">
            <v>4.5</v>
          </cell>
          <cell r="L61">
            <v>4.5</v>
          </cell>
          <cell r="M61">
            <v>4.5</v>
          </cell>
          <cell r="N61">
            <v>4.5</v>
          </cell>
          <cell r="O61">
            <v>4.5</v>
          </cell>
          <cell r="P61">
            <v>4.5</v>
          </cell>
          <cell r="Q61">
            <v>4.5</v>
          </cell>
          <cell r="R61">
            <v>4.5</v>
          </cell>
          <cell r="S61">
            <v>4.5</v>
          </cell>
          <cell r="T61">
            <v>4.5</v>
          </cell>
          <cell r="U61">
            <v>4.5</v>
          </cell>
          <cell r="V61">
            <v>4.5</v>
          </cell>
        </row>
        <row r="62">
          <cell r="C62">
            <v>4.5</v>
          </cell>
          <cell r="D62">
            <v>4.5</v>
          </cell>
          <cell r="E62">
            <v>4.5</v>
          </cell>
          <cell r="F62">
            <v>4.5</v>
          </cell>
          <cell r="G62">
            <v>4.5</v>
          </cell>
          <cell r="H62">
            <v>4.5</v>
          </cell>
          <cell r="I62">
            <v>4.5</v>
          </cell>
          <cell r="J62">
            <v>4.5</v>
          </cell>
          <cell r="K62">
            <v>4.5</v>
          </cell>
          <cell r="L62">
            <v>4.5</v>
          </cell>
          <cell r="M62">
            <v>4.5</v>
          </cell>
          <cell r="N62">
            <v>4.5</v>
          </cell>
          <cell r="O62">
            <v>4.5</v>
          </cell>
          <cell r="P62">
            <v>4.5</v>
          </cell>
          <cell r="Q62">
            <v>4.5</v>
          </cell>
          <cell r="R62">
            <v>4.5</v>
          </cell>
          <cell r="S62">
            <v>4.5</v>
          </cell>
          <cell r="T62">
            <v>4.5</v>
          </cell>
          <cell r="U62">
            <v>4.5</v>
          </cell>
          <cell r="V62">
            <v>4.5</v>
          </cell>
        </row>
        <row r="63">
          <cell r="C63">
            <v>4.5</v>
          </cell>
          <cell r="D63">
            <v>4.5</v>
          </cell>
          <cell r="E63">
            <v>4.5</v>
          </cell>
          <cell r="F63">
            <v>4.5</v>
          </cell>
          <cell r="G63">
            <v>4.5</v>
          </cell>
          <cell r="H63">
            <v>4.5</v>
          </cell>
          <cell r="I63">
            <v>4.5</v>
          </cell>
          <cell r="J63">
            <v>4.5</v>
          </cell>
          <cell r="K63">
            <v>4.5</v>
          </cell>
          <cell r="L63">
            <v>4.5</v>
          </cell>
          <cell r="M63">
            <v>4.5</v>
          </cell>
          <cell r="N63">
            <v>4.5</v>
          </cell>
          <cell r="O63">
            <v>4.5</v>
          </cell>
          <cell r="P63">
            <v>4.5</v>
          </cell>
          <cell r="Q63">
            <v>4.5</v>
          </cell>
          <cell r="R63">
            <v>4.5</v>
          </cell>
          <cell r="S63">
            <v>4.5</v>
          </cell>
          <cell r="T63">
            <v>4.5</v>
          </cell>
          <cell r="U63">
            <v>4.5</v>
          </cell>
          <cell r="V63">
            <v>4.5</v>
          </cell>
        </row>
        <row r="64">
          <cell r="C64">
            <v>4.5</v>
          </cell>
          <cell r="D64">
            <v>4.5</v>
          </cell>
          <cell r="E64">
            <v>4.5</v>
          </cell>
          <cell r="F64">
            <v>4.5</v>
          </cell>
          <cell r="G64">
            <v>4.5</v>
          </cell>
          <cell r="H64">
            <v>4.5</v>
          </cell>
          <cell r="I64">
            <v>4.5</v>
          </cell>
          <cell r="J64">
            <v>4.5</v>
          </cell>
          <cell r="K64">
            <v>4.5</v>
          </cell>
          <cell r="L64">
            <v>4.5</v>
          </cell>
          <cell r="M64">
            <v>4.5</v>
          </cell>
          <cell r="N64">
            <v>4.5</v>
          </cell>
          <cell r="O64">
            <v>4.5</v>
          </cell>
          <cell r="P64">
            <v>4.5</v>
          </cell>
          <cell r="Q64">
            <v>4.5</v>
          </cell>
          <cell r="R64">
            <v>4.5</v>
          </cell>
          <cell r="S64">
            <v>4.5</v>
          </cell>
          <cell r="T64">
            <v>4.5</v>
          </cell>
          <cell r="U64">
            <v>4.5</v>
          </cell>
          <cell r="V64">
            <v>4.5</v>
          </cell>
        </row>
        <row r="65">
          <cell r="C65">
            <v>4.5</v>
          </cell>
          <cell r="D65">
            <v>4.5</v>
          </cell>
          <cell r="E65">
            <v>4.5</v>
          </cell>
          <cell r="F65">
            <v>4.5</v>
          </cell>
          <cell r="G65">
            <v>4.5</v>
          </cell>
          <cell r="H65">
            <v>4.5</v>
          </cell>
          <cell r="I65">
            <v>4.5</v>
          </cell>
          <cell r="J65">
            <v>4.5</v>
          </cell>
          <cell r="K65">
            <v>4.5</v>
          </cell>
          <cell r="L65">
            <v>4.5</v>
          </cell>
          <cell r="M65">
            <v>4.5</v>
          </cell>
          <cell r="N65">
            <v>4.5</v>
          </cell>
          <cell r="O65">
            <v>4.5</v>
          </cell>
          <cell r="P65">
            <v>4.5</v>
          </cell>
          <cell r="Q65">
            <v>4.5</v>
          </cell>
          <cell r="R65">
            <v>4.5</v>
          </cell>
          <cell r="S65">
            <v>4.5</v>
          </cell>
          <cell r="T65">
            <v>4.5</v>
          </cell>
          <cell r="U65">
            <v>4.5</v>
          </cell>
          <cell r="V65">
            <v>4.5</v>
          </cell>
        </row>
        <row r="66">
          <cell r="C66">
            <v>4.5</v>
          </cell>
          <cell r="D66">
            <v>4.5</v>
          </cell>
          <cell r="E66">
            <v>4.5</v>
          </cell>
          <cell r="F66">
            <v>4.5</v>
          </cell>
          <cell r="G66">
            <v>4.5</v>
          </cell>
          <cell r="H66">
            <v>4.5</v>
          </cell>
          <cell r="I66">
            <v>4.5</v>
          </cell>
          <cell r="J66">
            <v>4.5</v>
          </cell>
          <cell r="K66">
            <v>4.5</v>
          </cell>
          <cell r="L66">
            <v>4.5</v>
          </cell>
          <cell r="M66">
            <v>4.5</v>
          </cell>
          <cell r="N66">
            <v>4.5</v>
          </cell>
          <cell r="O66">
            <v>4.5</v>
          </cell>
          <cell r="P66">
            <v>4.5</v>
          </cell>
          <cell r="Q66">
            <v>4.5</v>
          </cell>
          <cell r="R66">
            <v>4.5</v>
          </cell>
          <cell r="S66">
            <v>4.5</v>
          </cell>
          <cell r="T66">
            <v>4.5</v>
          </cell>
          <cell r="U66">
            <v>4.5</v>
          </cell>
          <cell r="V66">
            <v>4.5</v>
          </cell>
        </row>
        <row r="67">
          <cell r="C67">
            <v>4.5</v>
          </cell>
          <cell r="D67">
            <v>4.5</v>
          </cell>
          <cell r="E67">
            <v>4.5</v>
          </cell>
          <cell r="F67">
            <v>4.5</v>
          </cell>
          <cell r="G67">
            <v>4.5</v>
          </cell>
          <cell r="H67">
            <v>4.5</v>
          </cell>
          <cell r="I67">
            <v>4.5</v>
          </cell>
          <cell r="J67">
            <v>4.5</v>
          </cell>
          <cell r="K67">
            <v>4.5</v>
          </cell>
          <cell r="L67">
            <v>4.5</v>
          </cell>
          <cell r="M67">
            <v>4.5</v>
          </cell>
          <cell r="N67">
            <v>4.5</v>
          </cell>
          <cell r="O67">
            <v>4.5</v>
          </cell>
          <cell r="P67">
            <v>4.5</v>
          </cell>
          <cell r="Q67">
            <v>4.5</v>
          </cell>
          <cell r="R67">
            <v>4.5</v>
          </cell>
          <cell r="S67">
            <v>4.5</v>
          </cell>
          <cell r="T67">
            <v>4.5</v>
          </cell>
          <cell r="U67">
            <v>4.5</v>
          </cell>
          <cell r="V67">
            <v>4.5</v>
          </cell>
        </row>
        <row r="68">
          <cell r="C68">
            <v>4.5</v>
          </cell>
          <cell r="D68">
            <v>4.5</v>
          </cell>
          <cell r="E68">
            <v>4.5</v>
          </cell>
          <cell r="F68">
            <v>4.5</v>
          </cell>
          <cell r="G68">
            <v>4.5</v>
          </cell>
          <cell r="H68">
            <v>4.5</v>
          </cell>
          <cell r="I68">
            <v>4.5</v>
          </cell>
          <cell r="J68">
            <v>4.5</v>
          </cell>
          <cell r="K68">
            <v>4.5</v>
          </cell>
          <cell r="L68">
            <v>4.5</v>
          </cell>
          <cell r="M68">
            <v>4.5</v>
          </cell>
          <cell r="N68">
            <v>4.5</v>
          </cell>
          <cell r="O68">
            <v>4.5</v>
          </cell>
          <cell r="P68">
            <v>4.5</v>
          </cell>
          <cell r="Q68">
            <v>4.5</v>
          </cell>
          <cell r="R68">
            <v>4.5</v>
          </cell>
          <cell r="S68">
            <v>4.5</v>
          </cell>
          <cell r="T68">
            <v>4.5</v>
          </cell>
          <cell r="U68">
            <v>4.5</v>
          </cell>
          <cell r="V68">
            <v>4.5</v>
          </cell>
        </row>
        <row r="69">
          <cell r="C69">
            <v>4.5</v>
          </cell>
          <cell r="D69">
            <v>4.5</v>
          </cell>
          <cell r="E69">
            <v>4.5</v>
          </cell>
          <cell r="F69">
            <v>4.5</v>
          </cell>
          <cell r="G69">
            <v>4.5</v>
          </cell>
          <cell r="H69">
            <v>4.5</v>
          </cell>
          <cell r="I69">
            <v>4.5</v>
          </cell>
          <cell r="J69">
            <v>4.5</v>
          </cell>
          <cell r="K69">
            <v>4.5</v>
          </cell>
          <cell r="L69">
            <v>4.5</v>
          </cell>
          <cell r="M69">
            <v>4.5</v>
          </cell>
          <cell r="N69">
            <v>4.5</v>
          </cell>
          <cell r="O69">
            <v>4.5</v>
          </cell>
          <cell r="P69">
            <v>4.5</v>
          </cell>
          <cell r="Q69">
            <v>4.5</v>
          </cell>
          <cell r="R69">
            <v>4.5</v>
          </cell>
          <cell r="S69">
            <v>4.5</v>
          </cell>
          <cell r="T69">
            <v>4.5</v>
          </cell>
          <cell r="U69">
            <v>4.5</v>
          </cell>
          <cell r="V69">
            <v>4.5</v>
          </cell>
        </row>
      </sheetData>
      <sheetData sheetId="14">
        <row r="47">
          <cell r="B47">
            <v>4.5</v>
          </cell>
          <cell r="C47">
            <v>4.5</v>
          </cell>
          <cell r="D47">
            <v>4.5</v>
          </cell>
          <cell r="E47">
            <v>4.5</v>
          </cell>
          <cell r="F47">
            <v>4.5</v>
          </cell>
          <cell r="G47">
            <v>4.5</v>
          </cell>
          <cell r="H47">
            <v>4.5</v>
          </cell>
          <cell r="I47">
            <v>4.5</v>
          </cell>
          <cell r="J47">
            <v>4.5</v>
          </cell>
          <cell r="K47">
            <v>4.5</v>
          </cell>
          <cell r="L47">
            <v>4.5</v>
          </cell>
          <cell r="M47">
            <v>4.5</v>
          </cell>
          <cell r="N47">
            <v>4.5</v>
          </cell>
          <cell r="O47">
            <v>4.5</v>
          </cell>
          <cell r="P47">
            <v>4.5</v>
          </cell>
          <cell r="Q47">
            <v>4.5</v>
          </cell>
          <cell r="R47">
            <v>4.5</v>
          </cell>
          <cell r="S47">
            <v>4.5</v>
          </cell>
          <cell r="T47">
            <v>4.5</v>
          </cell>
          <cell r="U47">
            <v>4.5</v>
          </cell>
          <cell r="V47">
            <v>4.5</v>
          </cell>
          <cell r="W47">
            <v>4.5</v>
          </cell>
          <cell r="X47">
            <v>4.5</v>
          </cell>
          <cell r="Y47">
            <v>4.5</v>
          </cell>
          <cell r="Z47">
            <v>4.5</v>
          </cell>
          <cell r="AA47">
            <v>4.5</v>
          </cell>
          <cell r="AB47">
            <v>4.5</v>
          </cell>
          <cell r="AC47">
            <v>4.5</v>
          </cell>
          <cell r="AD47">
            <v>4.5</v>
          </cell>
          <cell r="AE47">
            <v>4.5</v>
          </cell>
          <cell r="AF47">
            <v>4.5</v>
          </cell>
          <cell r="AG47">
            <v>4.5</v>
          </cell>
          <cell r="AH47">
            <v>4.5</v>
          </cell>
          <cell r="AI47">
            <v>4.5</v>
          </cell>
        </row>
        <row r="48">
          <cell r="B48">
            <v>4.5</v>
          </cell>
          <cell r="C48">
            <v>4.5</v>
          </cell>
          <cell r="D48">
            <v>4.5</v>
          </cell>
          <cell r="E48">
            <v>4.5</v>
          </cell>
          <cell r="F48">
            <v>4.5</v>
          </cell>
          <cell r="G48">
            <v>4.5</v>
          </cell>
          <cell r="H48">
            <v>4.5</v>
          </cell>
          <cell r="I48">
            <v>4.5</v>
          </cell>
          <cell r="J48">
            <v>4.5</v>
          </cell>
          <cell r="K48">
            <v>4.5</v>
          </cell>
          <cell r="L48">
            <v>4.5</v>
          </cell>
          <cell r="M48">
            <v>4.5</v>
          </cell>
          <cell r="N48">
            <v>4.5</v>
          </cell>
          <cell r="O48">
            <v>4.5</v>
          </cell>
          <cell r="P48">
            <v>4.5</v>
          </cell>
          <cell r="Q48">
            <v>4.5</v>
          </cell>
          <cell r="R48">
            <v>4.5</v>
          </cell>
          <cell r="S48">
            <v>4.5</v>
          </cell>
          <cell r="T48">
            <v>4.5</v>
          </cell>
          <cell r="U48">
            <v>4.5</v>
          </cell>
          <cell r="V48">
            <v>4.5</v>
          </cell>
          <cell r="W48">
            <v>4.5</v>
          </cell>
          <cell r="X48">
            <v>4.5</v>
          </cell>
          <cell r="Y48">
            <v>4.5</v>
          </cell>
          <cell r="Z48">
            <v>4.5</v>
          </cell>
          <cell r="AA48">
            <v>4.5</v>
          </cell>
          <cell r="AB48">
            <v>4.5</v>
          </cell>
          <cell r="AC48">
            <v>4.5</v>
          </cell>
          <cell r="AD48">
            <v>4.5</v>
          </cell>
          <cell r="AE48">
            <v>4.5</v>
          </cell>
          <cell r="AF48">
            <v>4.5</v>
          </cell>
          <cell r="AG48">
            <v>4.5</v>
          </cell>
          <cell r="AH48">
            <v>4.5</v>
          </cell>
          <cell r="AI48">
            <v>4.5</v>
          </cell>
        </row>
        <row r="49">
          <cell r="B49">
            <v>4.5</v>
          </cell>
          <cell r="C49">
            <v>4.5</v>
          </cell>
          <cell r="D49">
            <v>4.5</v>
          </cell>
          <cell r="E49">
            <v>4.5</v>
          </cell>
          <cell r="F49">
            <v>4.5</v>
          </cell>
          <cell r="G49">
            <v>4.5</v>
          </cell>
          <cell r="H49">
            <v>4.5</v>
          </cell>
          <cell r="I49">
            <v>4.5</v>
          </cell>
          <cell r="J49">
            <v>4.5</v>
          </cell>
          <cell r="K49">
            <v>4.5</v>
          </cell>
          <cell r="L49">
            <v>4.5</v>
          </cell>
          <cell r="M49">
            <v>4.5</v>
          </cell>
          <cell r="N49">
            <v>4.5</v>
          </cell>
          <cell r="O49">
            <v>4.5</v>
          </cell>
          <cell r="P49">
            <v>4.5</v>
          </cell>
          <cell r="Q49">
            <v>4.5</v>
          </cell>
          <cell r="R49">
            <v>4.5</v>
          </cell>
          <cell r="S49">
            <v>4.5</v>
          </cell>
          <cell r="T49">
            <v>4.5</v>
          </cell>
          <cell r="U49">
            <v>4.5</v>
          </cell>
          <cell r="V49">
            <v>4.5</v>
          </cell>
          <cell r="W49">
            <v>4.5</v>
          </cell>
          <cell r="X49">
            <v>4.5</v>
          </cell>
          <cell r="Y49">
            <v>4.5</v>
          </cell>
          <cell r="Z49">
            <v>4.5</v>
          </cell>
          <cell r="AA49">
            <v>4.5</v>
          </cell>
          <cell r="AB49">
            <v>4.5</v>
          </cell>
          <cell r="AC49">
            <v>4.5</v>
          </cell>
          <cell r="AD49">
            <v>4.5</v>
          </cell>
          <cell r="AE49">
            <v>4.5</v>
          </cell>
          <cell r="AF49">
            <v>4.5</v>
          </cell>
          <cell r="AG49">
            <v>4.5</v>
          </cell>
          <cell r="AH49">
            <v>4.5</v>
          </cell>
          <cell r="AI49">
            <v>4.5</v>
          </cell>
        </row>
        <row r="50">
          <cell r="B50">
            <v>4.5</v>
          </cell>
          <cell r="C50">
            <v>4.5</v>
          </cell>
          <cell r="D50">
            <v>4.5</v>
          </cell>
          <cell r="E50">
            <v>4.5</v>
          </cell>
          <cell r="F50">
            <v>4.5</v>
          </cell>
          <cell r="G50">
            <v>4.5</v>
          </cell>
          <cell r="H50">
            <v>4.5</v>
          </cell>
          <cell r="I50">
            <v>4.5</v>
          </cell>
          <cell r="J50">
            <v>4.5</v>
          </cell>
          <cell r="K50">
            <v>4.5</v>
          </cell>
          <cell r="L50">
            <v>4.5</v>
          </cell>
          <cell r="M50">
            <v>4.5</v>
          </cell>
          <cell r="N50">
            <v>4.5</v>
          </cell>
          <cell r="O50">
            <v>4.5</v>
          </cell>
          <cell r="P50">
            <v>4.5</v>
          </cell>
          <cell r="Q50">
            <v>4.5</v>
          </cell>
          <cell r="R50">
            <v>4.5</v>
          </cell>
          <cell r="S50">
            <v>4.5</v>
          </cell>
          <cell r="T50">
            <v>4.5</v>
          </cell>
          <cell r="U50">
            <v>4.5</v>
          </cell>
          <cell r="V50">
            <v>4.5</v>
          </cell>
          <cell r="W50">
            <v>4.5</v>
          </cell>
          <cell r="X50">
            <v>4.5</v>
          </cell>
          <cell r="Y50">
            <v>4.5</v>
          </cell>
          <cell r="Z50">
            <v>4.5</v>
          </cell>
          <cell r="AA50">
            <v>4.5</v>
          </cell>
          <cell r="AB50">
            <v>4.5</v>
          </cell>
          <cell r="AC50">
            <v>4.5</v>
          </cell>
          <cell r="AD50">
            <v>4.5</v>
          </cell>
          <cell r="AE50">
            <v>4.5</v>
          </cell>
          <cell r="AF50">
            <v>4.5</v>
          </cell>
          <cell r="AG50">
            <v>4.5</v>
          </cell>
          <cell r="AH50">
            <v>4.5</v>
          </cell>
          <cell r="AI50">
            <v>4.5</v>
          </cell>
        </row>
        <row r="51">
          <cell r="B51">
            <v>4.5</v>
          </cell>
          <cell r="C51">
            <v>4.5</v>
          </cell>
          <cell r="D51">
            <v>4.5</v>
          </cell>
          <cell r="E51">
            <v>4.5</v>
          </cell>
          <cell r="F51">
            <v>4.5</v>
          </cell>
          <cell r="G51">
            <v>4.5</v>
          </cell>
          <cell r="H51">
            <v>4.5</v>
          </cell>
          <cell r="I51">
            <v>4.5</v>
          </cell>
          <cell r="J51">
            <v>4.5</v>
          </cell>
          <cell r="K51">
            <v>4.5</v>
          </cell>
          <cell r="L51">
            <v>4.5</v>
          </cell>
          <cell r="M51">
            <v>4.5</v>
          </cell>
          <cell r="N51">
            <v>4.5</v>
          </cell>
          <cell r="O51">
            <v>4.5</v>
          </cell>
          <cell r="P51">
            <v>4.5</v>
          </cell>
          <cell r="Q51">
            <v>4.5</v>
          </cell>
          <cell r="R51">
            <v>4.5</v>
          </cell>
          <cell r="S51">
            <v>4.5</v>
          </cell>
          <cell r="T51">
            <v>4.5</v>
          </cell>
          <cell r="U51">
            <v>4.5</v>
          </cell>
          <cell r="V51">
            <v>4.5</v>
          </cell>
          <cell r="W51">
            <v>4.5</v>
          </cell>
          <cell r="X51">
            <v>4.5</v>
          </cell>
          <cell r="Y51">
            <v>4.5</v>
          </cell>
          <cell r="Z51">
            <v>4.5</v>
          </cell>
          <cell r="AA51">
            <v>4.5</v>
          </cell>
          <cell r="AB51">
            <v>4.5</v>
          </cell>
          <cell r="AC51">
            <v>4.5</v>
          </cell>
          <cell r="AD51">
            <v>4.5</v>
          </cell>
          <cell r="AE51">
            <v>4.5</v>
          </cell>
          <cell r="AF51">
            <v>4.5</v>
          </cell>
          <cell r="AG51">
            <v>4.5</v>
          </cell>
          <cell r="AH51">
            <v>4.5</v>
          </cell>
          <cell r="AI51">
            <v>4.5</v>
          </cell>
        </row>
        <row r="52">
          <cell r="B52">
            <v>4.5</v>
          </cell>
          <cell r="C52">
            <v>4.5</v>
          </cell>
          <cell r="D52">
            <v>4.5</v>
          </cell>
          <cell r="E52">
            <v>4.5</v>
          </cell>
          <cell r="F52">
            <v>4.5</v>
          </cell>
          <cell r="G52">
            <v>4.5</v>
          </cell>
          <cell r="H52">
            <v>4.5</v>
          </cell>
          <cell r="I52">
            <v>4.5</v>
          </cell>
          <cell r="J52">
            <v>4.5</v>
          </cell>
          <cell r="K52">
            <v>4.5</v>
          </cell>
          <cell r="L52">
            <v>4.5</v>
          </cell>
          <cell r="M52">
            <v>4.5</v>
          </cell>
          <cell r="N52">
            <v>4.5</v>
          </cell>
          <cell r="O52">
            <v>4.5</v>
          </cell>
          <cell r="P52">
            <v>4.5</v>
          </cell>
          <cell r="Q52">
            <v>4.5</v>
          </cell>
          <cell r="R52">
            <v>4.5</v>
          </cell>
          <cell r="S52">
            <v>4.5</v>
          </cell>
          <cell r="T52">
            <v>4.5</v>
          </cell>
          <cell r="U52">
            <v>4.5</v>
          </cell>
          <cell r="V52">
            <v>4.5</v>
          </cell>
          <cell r="W52">
            <v>4.5</v>
          </cell>
          <cell r="X52">
            <v>4.5</v>
          </cell>
          <cell r="Y52">
            <v>4.5</v>
          </cell>
          <cell r="Z52">
            <v>4.5</v>
          </cell>
          <cell r="AA52">
            <v>4.5</v>
          </cell>
          <cell r="AB52">
            <v>4.5</v>
          </cell>
          <cell r="AC52">
            <v>4.5</v>
          </cell>
          <cell r="AD52">
            <v>4.5</v>
          </cell>
          <cell r="AE52">
            <v>4.5</v>
          </cell>
          <cell r="AF52">
            <v>4.5</v>
          </cell>
          <cell r="AG52">
            <v>4.5</v>
          </cell>
          <cell r="AH52">
            <v>4.5</v>
          </cell>
          <cell r="AI52">
            <v>4.5</v>
          </cell>
        </row>
        <row r="53">
          <cell r="B53">
            <v>4.5</v>
          </cell>
          <cell r="C53">
            <v>4.5</v>
          </cell>
          <cell r="D53">
            <v>4.5</v>
          </cell>
          <cell r="E53">
            <v>4.5</v>
          </cell>
          <cell r="F53">
            <v>4.5</v>
          </cell>
          <cell r="G53">
            <v>4.5</v>
          </cell>
          <cell r="H53">
            <v>4.5</v>
          </cell>
          <cell r="I53">
            <v>4.5</v>
          </cell>
          <cell r="J53">
            <v>4.5</v>
          </cell>
          <cell r="K53">
            <v>4.5</v>
          </cell>
          <cell r="L53">
            <v>4.5</v>
          </cell>
          <cell r="M53">
            <v>4.5</v>
          </cell>
          <cell r="N53">
            <v>4.5</v>
          </cell>
          <cell r="O53">
            <v>4.5</v>
          </cell>
          <cell r="P53">
            <v>4.5</v>
          </cell>
          <cell r="Q53">
            <v>4.5</v>
          </cell>
          <cell r="R53">
            <v>4.5</v>
          </cell>
          <cell r="S53">
            <v>4.5</v>
          </cell>
          <cell r="T53">
            <v>4.5</v>
          </cell>
          <cell r="U53">
            <v>4.5</v>
          </cell>
          <cell r="V53">
            <v>4.5</v>
          </cell>
          <cell r="W53">
            <v>4.5</v>
          </cell>
          <cell r="X53">
            <v>4.5</v>
          </cell>
          <cell r="Y53">
            <v>4.5</v>
          </cell>
          <cell r="Z53">
            <v>4.5</v>
          </cell>
          <cell r="AA53">
            <v>4.5</v>
          </cell>
          <cell r="AB53">
            <v>4.5</v>
          </cell>
          <cell r="AC53">
            <v>4.5</v>
          </cell>
          <cell r="AD53">
            <v>4.5</v>
          </cell>
          <cell r="AE53">
            <v>4.5</v>
          </cell>
          <cell r="AF53">
            <v>4.5</v>
          </cell>
          <cell r="AG53">
            <v>4.5</v>
          </cell>
          <cell r="AH53">
            <v>4.5</v>
          </cell>
          <cell r="AI53">
            <v>4.5</v>
          </cell>
        </row>
        <row r="54">
          <cell r="B54">
            <v>4.5</v>
          </cell>
          <cell r="C54">
            <v>4.5</v>
          </cell>
          <cell r="D54">
            <v>4.5</v>
          </cell>
          <cell r="E54">
            <v>4.5</v>
          </cell>
          <cell r="F54">
            <v>4.5</v>
          </cell>
          <cell r="G54">
            <v>4.5</v>
          </cell>
          <cell r="H54">
            <v>4.5</v>
          </cell>
          <cell r="I54">
            <v>4.5</v>
          </cell>
          <cell r="J54">
            <v>4.5</v>
          </cell>
          <cell r="K54">
            <v>4.5</v>
          </cell>
          <cell r="L54">
            <v>4.5</v>
          </cell>
          <cell r="M54">
            <v>4.5</v>
          </cell>
          <cell r="N54">
            <v>4.5</v>
          </cell>
          <cell r="O54">
            <v>4.5</v>
          </cell>
          <cell r="P54">
            <v>4.5</v>
          </cell>
          <cell r="Q54">
            <v>4.5</v>
          </cell>
          <cell r="R54">
            <v>4.5</v>
          </cell>
          <cell r="S54">
            <v>4.5</v>
          </cell>
          <cell r="T54">
            <v>4.5</v>
          </cell>
          <cell r="U54">
            <v>4.5</v>
          </cell>
          <cell r="V54">
            <v>4.5</v>
          </cell>
          <cell r="W54">
            <v>4.5</v>
          </cell>
          <cell r="X54">
            <v>4.5</v>
          </cell>
          <cell r="Y54">
            <v>4.5</v>
          </cell>
          <cell r="Z54">
            <v>4.5</v>
          </cell>
          <cell r="AA54">
            <v>4.5</v>
          </cell>
          <cell r="AB54">
            <v>4.5</v>
          </cell>
          <cell r="AC54">
            <v>4.5</v>
          </cell>
          <cell r="AD54">
            <v>4.5</v>
          </cell>
          <cell r="AE54">
            <v>4.5</v>
          </cell>
          <cell r="AF54">
            <v>4.5</v>
          </cell>
          <cell r="AG54">
            <v>4.5</v>
          </cell>
          <cell r="AH54">
            <v>4.5</v>
          </cell>
          <cell r="AI54">
            <v>4.5</v>
          </cell>
        </row>
        <row r="55">
          <cell r="B55">
            <v>4.5</v>
          </cell>
          <cell r="C55">
            <v>4.5</v>
          </cell>
          <cell r="D55">
            <v>4.5</v>
          </cell>
          <cell r="E55">
            <v>4.5</v>
          </cell>
          <cell r="F55">
            <v>4.5</v>
          </cell>
          <cell r="G55">
            <v>4.5</v>
          </cell>
          <cell r="H55">
            <v>4.5</v>
          </cell>
          <cell r="I55">
            <v>4.5</v>
          </cell>
          <cell r="J55">
            <v>4.5</v>
          </cell>
          <cell r="K55">
            <v>4.5</v>
          </cell>
          <cell r="L55">
            <v>4.5</v>
          </cell>
          <cell r="M55">
            <v>4.5</v>
          </cell>
          <cell r="N55">
            <v>4.5</v>
          </cell>
          <cell r="O55">
            <v>4.5</v>
          </cell>
          <cell r="P55">
            <v>4.5</v>
          </cell>
          <cell r="Q55">
            <v>4.5</v>
          </cell>
          <cell r="R55">
            <v>4.5</v>
          </cell>
          <cell r="S55">
            <v>4.5</v>
          </cell>
          <cell r="T55">
            <v>4.5</v>
          </cell>
          <cell r="U55">
            <v>4.5</v>
          </cell>
          <cell r="V55">
            <v>4.5</v>
          </cell>
          <cell r="W55">
            <v>4.5</v>
          </cell>
          <cell r="X55">
            <v>4.5</v>
          </cell>
          <cell r="Y55">
            <v>4.5</v>
          </cell>
          <cell r="Z55">
            <v>4.5</v>
          </cell>
          <cell r="AA55">
            <v>4.5</v>
          </cell>
          <cell r="AB55">
            <v>4.5</v>
          </cell>
          <cell r="AC55">
            <v>4.5</v>
          </cell>
          <cell r="AD55">
            <v>4.5</v>
          </cell>
          <cell r="AE55">
            <v>4.5</v>
          </cell>
          <cell r="AF55">
            <v>4.5</v>
          </cell>
          <cell r="AG55">
            <v>4.5</v>
          </cell>
          <cell r="AH55">
            <v>4.5</v>
          </cell>
          <cell r="AI55">
            <v>4.5</v>
          </cell>
        </row>
        <row r="56">
          <cell r="B56">
            <v>4.5</v>
          </cell>
          <cell r="C56">
            <v>4.5</v>
          </cell>
          <cell r="D56">
            <v>4.5</v>
          </cell>
          <cell r="E56">
            <v>4.5</v>
          </cell>
          <cell r="F56">
            <v>4.5</v>
          </cell>
          <cell r="G56">
            <v>4.5</v>
          </cell>
          <cell r="H56">
            <v>4.5</v>
          </cell>
          <cell r="I56">
            <v>4.5</v>
          </cell>
          <cell r="J56">
            <v>4.5</v>
          </cell>
          <cell r="K56">
            <v>4.5</v>
          </cell>
          <cell r="L56">
            <v>4.5</v>
          </cell>
          <cell r="M56">
            <v>4.5</v>
          </cell>
          <cell r="N56">
            <v>4.5</v>
          </cell>
          <cell r="O56">
            <v>4.5</v>
          </cell>
          <cell r="P56">
            <v>4.5</v>
          </cell>
          <cell r="Q56">
            <v>4.5</v>
          </cell>
          <cell r="R56">
            <v>4.5</v>
          </cell>
          <cell r="S56">
            <v>4.5</v>
          </cell>
          <cell r="T56">
            <v>4.5</v>
          </cell>
          <cell r="U56">
            <v>4.5</v>
          </cell>
          <cell r="V56">
            <v>4.5</v>
          </cell>
          <cell r="W56">
            <v>4.5</v>
          </cell>
          <cell r="X56">
            <v>4.5</v>
          </cell>
          <cell r="Y56">
            <v>4.5</v>
          </cell>
          <cell r="Z56">
            <v>4.5</v>
          </cell>
          <cell r="AA56">
            <v>4.5</v>
          </cell>
          <cell r="AB56">
            <v>4.5</v>
          </cell>
          <cell r="AC56">
            <v>4.5</v>
          </cell>
          <cell r="AD56">
            <v>4.5</v>
          </cell>
          <cell r="AE56">
            <v>4.5</v>
          </cell>
          <cell r="AF56">
            <v>4.5</v>
          </cell>
          <cell r="AG56">
            <v>4.5</v>
          </cell>
          <cell r="AH56">
            <v>4.5</v>
          </cell>
          <cell r="AI56">
            <v>4.5</v>
          </cell>
        </row>
        <row r="57">
          <cell r="B57">
            <v>4.5</v>
          </cell>
          <cell r="C57">
            <v>4.5</v>
          </cell>
          <cell r="D57">
            <v>4.5</v>
          </cell>
          <cell r="E57">
            <v>4.5</v>
          </cell>
          <cell r="F57">
            <v>4.5</v>
          </cell>
          <cell r="G57">
            <v>4.5</v>
          </cell>
          <cell r="H57">
            <v>4.5</v>
          </cell>
          <cell r="I57">
            <v>4.5</v>
          </cell>
          <cell r="J57">
            <v>4.5</v>
          </cell>
          <cell r="K57">
            <v>4.5</v>
          </cell>
          <cell r="L57">
            <v>4.5</v>
          </cell>
          <cell r="M57">
            <v>4.5</v>
          </cell>
          <cell r="N57">
            <v>4.5</v>
          </cell>
          <cell r="O57">
            <v>4.5</v>
          </cell>
          <cell r="P57">
            <v>4.5</v>
          </cell>
          <cell r="Q57">
            <v>4.5</v>
          </cell>
          <cell r="R57">
            <v>4.5</v>
          </cell>
          <cell r="S57">
            <v>4.5</v>
          </cell>
          <cell r="T57">
            <v>4.5</v>
          </cell>
          <cell r="U57">
            <v>4.5</v>
          </cell>
          <cell r="V57">
            <v>4.5</v>
          </cell>
          <cell r="W57">
            <v>4.5</v>
          </cell>
          <cell r="X57">
            <v>4.5</v>
          </cell>
          <cell r="Y57">
            <v>4.5</v>
          </cell>
          <cell r="Z57">
            <v>4.5</v>
          </cell>
          <cell r="AA57">
            <v>4.5</v>
          </cell>
          <cell r="AB57">
            <v>4.5</v>
          </cell>
          <cell r="AC57">
            <v>4.5</v>
          </cell>
          <cell r="AD57">
            <v>4.5</v>
          </cell>
          <cell r="AE57">
            <v>4.5</v>
          </cell>
          <cell r="AF57">
            <v>4.5</v>
          </cell>
          <cell r="AG57">
            <v>4.5</v>
          </cell>
          <cell r="AH57">
            <v>4.5</v>
          </cell>
          <cell r="AI57">
            <v>4.5</v>
          </cell>
        </row>
        <row r="58">
          <cell r="B58">
            <v>4.5</v>
          </cell>
          <cell r="C58">
            <v>4.5</v>
          </cell>
          <cell r="D58">
            <v>4.5</v>
          </cell>
          <cell r="E58">
            <v>4.5</v>
          </cell>
          <cell r="F58">
            <v>4.5</v>
          </cell>
          <cell r="G58">
            <v>4.5</v>
          </cell>
          <cell r="H58">
            <v>4.5</v>
          </cell>
          <cell r="I58">
            <v>4.5</v>
          </cell>
          <cell r="J58">
            <v>4.5</v>
          </cell>
          <cell r="K58">
            <v>4.5</v>
          </cell>
          <cell r="L58">
            <v>4.5</v>
          </cell>
          <cell r="M58">
            <v>4.5</v>
          </cell>
          <cell r="N58">
            <v>4.5</v>
          </cell>
          <cell r="O58">
            <v>4.5</v>
          </cell>
          <cell r="P58">
            <v>4.5</v>
          </cell>
          <cell r="Q58">
            <v>4.5</v>
          </cell>
          <cell r="R58">
            <v>4.5</v>
          </cell>
          <cell r="S58">
            <v>4.5</v>
          </cell>
          <cell r="T58">
            <v>4.5</v>
          </cell>
          <cell r="U58">
            <v>4.5</v>
          </cell>
          <cell r="V58">
            <v>4.5</v>
          </cell>
          <cell r="W58">
            <v>4.5</v>
          </cell>
          <cell r="X58">
            <v>4.5</v>
          </cell>
          <cell r="Y58">
            <v>4.5</v>
          </cell>
          <cell r="Z58">
            <v>4.5</v>
          </cell>
          <cell r="AA58">
            <v>4.5</v>
          </cell>
          <cell r="AB58">
            <v>4.5</v>
          </cell>
          <cell r="AC58">
            <v>4.5</v>
          </cell>
          <cell r="AD58">
            <v>4.5</v>
          </cell>
          <cell r="AE58">
            <v>4.5</v>
          </cell>
          <cell r="AF58">
            <v>4.5</v>
          </cell>
          <cell r="AG58">
            <v>4.5</v>
          </cell>
          <cell r="AH58">
            <v>4.5</v>
          </cell>
          <cell r="AI58">
            <v>4.5</v>
          </cell>
        </row>
        <row r="59">
          <cell r="B59">
            <v>4.5</v>
          </cell>
          <cell r="C59">
            <v>4.5</v>
          </cell>
          <cell r="D59">
            <v>4.5</v>
          </cell>
          <cell r="E59">
            <v>4.5</v>
          </cell>
          <cell r="F59">
            <v>4.5</v>
          </cell>
          <cell r="G59">
            <v>4.5</v>
          </cell>
          <cell r="H59">
            <v>4.5</v>
          </cell>
          <cell r="I59">
            <v>4.5</v>
          </cell>
          <cell r="J59">
            <v>4.5</v>
          </cell>
          <cell r="K59">
            <v>4.5</v>
          </cell>
          <cell r="L59">
            <v>4.5</v>
          </cell>
          <cell r="M59">
            <v>4.5</v>
          </cell>
          <cell r="N59">
            <v>4.5</v>
          </cell>
          <cell r="O59">
            <v>4.5</v>
          </cell>
          <cell r="P59">
            <v>4.5</v>
          </cell>
          <cell r="Q59">
            <v>4.5</v>
          </cell>
          <cell r="R59">
            <v>4.5</v>
          </cell>
          <cell r="S59">
            <v>4.5</v>
          </cell>
          <cell r="T59">
            <v>4.5</v>
          </cell>
          <cell r="U59">
            <v>4.5</v>
          </cell>
          <cell r="V59">
            <v>4.5</v>
          </cell>
          <cell r="W59">
            <v>4.5</v>
          </cell>
          <cell r="X59">
            <v>4.5</v>
          </cell>
          <cell r="Y59">
            <v>4.5</v>
          </cell>
          <cell r="Z59">
            <v>4.5</v>
          </cell>
          <cell r="AA59">
            <v>4.5</v>
          </cell>
          <cell r="AB59">
            <v>4.5</v>
          </cell>
          <cell r="AC59">
            <v>4.5</v>
          </cell>
          <cell r="AD59">
            <v>4.5</v>
          </cell>
          <cell r="AE59">
            <v>4.5</v>
          </cell>
          <cell r="AF59">
            <v>4.5</v>
          </cell>
          <cell r="AG59">
            <v>4.5</v>
          </cell>
          <cell r="AH59">
            <v>4.5</v>
          </cell>
          <cell r="AI59">
            <v>4.5</v>
          </cell>
        </row>
        <row r="60">
          <cell r="B60">
            <v>4.5</v>
          </cell>
          <cell r="C60">
            <v>4.5</v>
          </cell>
          <cell r="D60">
            <v>4.5</v>
          </cell>
          <cell r="E60">
            <v>4.5</v>
          </cell>
          <cell r="F60">
            <v>4.5</v>
          </cell>
          <cell r="G60">
            <v>4.5</v>
          </cell>
          <cell r="H60">
            <v>4.5</v>
          </cell>
          <cell r="I60">
            <v>4.5</v>
          </cell>
          <cell r="J60">
            <v>4.5</v>
          </cell>
          <cell r="K60">
            <v>4.5</v>
          </cell>
          <cell r="L60">
            <v>4.5</v>
          </cell>
          <cell r="M60">
            <v>4.5</v>
          </cell>
          <cell r="N60">
            <v>4.5</v>
          </cell>
          <cell r="O60">
            <v>4.5</v>
          </cell>
          <cell r="P60">
            <v>4.5</v>
          </cell>
          <cell r="Q60">
            <v>4.5</v>
          </cell>
          <cell r="R60">
            <v>4.5</v>
          </cell>
          <cell r="S60">
            <v>4.5</v>
          </cell>
          <cell r="T60">
            <v>4.5</v>
          </cell>
          <cell r="U60">
            <v>4.5</v>
          </cell>
          <cell r="V60">
            <v>4.5</v>
          </cell>
          <cell r="W60">
            <v>4.5</v>
          </cell>
          <cell r="X60">
            <v>4.5</v>
          </cell>
          <cell r="Y60">
            <v>4.5</v>
          </cell>
          <cell r="Z60">
            <v>4.5</v>
          </cell>
          <cell r="AA60">
            <v>4.5</v>
          </cell>
          <cell r="AB60">
            <v>4.5</v>
          </cell>
          <cell r="AC60">
            <v>4.5</v>
          </cell>
          <cell r="AD60">
            <v>4.5</v>
          </cell>
          <cell r="AE60">
            <v>4.5</v>
          </cell>
          <cell r="AF60">
            <v>4.5</v>
          </cell>
          <cell r="AG60">
            <v>4.5</v>
          </cell>
          <cell r="AH60">
            <v>4.5</v>
          </cell>
          <cell r="AI60">
            <v>4.5</v>
          </cell>
        </row>
        <row r="61">
          <cell r="B61">
            <v>4.5</v>
          </cell>
          <cell r="C61">
            <v>4.5</v>
          </cell>
          <cell r="D61">
            <v>4.5</v>
          </cell>
          <cell r="E61">
            <v>4.5</v>
          </cell>
          <cell r="F61">
            <v>4.5</v>
          </cell>
          <cell r="G61">
            <v>4.5</v>
          </cell>
          <cell r="H61">
            <v>4.5</v>
          </cell>
          <cell r="I61">
            <v>4.5</v>
          </cell>
          <cell r="J61">
            <v>4.5</v>
          </cell>
          <cell r="K61">
            <v>4.5</v>
          </cell>
          <cell r="L61">
            <v>4.5</v>
          </cell>
          <cell r="M61">
            <v>4.5</v>
          </cell>
          <cell r="N61">
            <v>4.5</v>
          </cell>
          <cell r="O61">
            <v>4.5</v>
          </cell>
          <cell r="P61">
            <v>4.5</v>
          </cell>
          <cell r="Q61">
            <v>4.5</v>
          </cell>
          <cell r="R61">
            <v>4.5</v>
          </cell>
          <cell r="S61">
            <v>4.5</v>
          </cell>
          <cell r="T61">
            <v>4.5</v>
          </cell>
          <cell r="U61">
            <v>4.5</v>
          </cell>
          <cell r="V61">
            <v>4.5</v>
          </cell>
          <cell r="W61">
            <v>4.5</v>
          </cell>
          <cell r="X61">
            <v>4.5</v>
          </cell>
          <cell r="Y61">
            <v>4.5</v>
          </cell>
          <cell r="Z61">
            <v>4.5</v>
          </cell>
          <cell r="AA61">
            <v>4.5</v>
          </cell>
          <cell r="AB61">
            <v>4.5</v>
          </cell>
          <cell r="AC61">
            <v>4.5</v>
          </cell>
          <cell r="AD61">
            <v>4.5</v>
          </cell>
          <cell r="AE61">
            <v>4.5</v>
          </cell>
          <cell r="AF61">
            <v>4.5</v>
          </cell>
          <cell r="AG61">
            <v>4.5</v>
          </cell>
          <cell r="AH61">
            <v>4.5</v>
          </cell>
          <cell r="AI61">
            <v>4.5</v>
          </cell>
        </row>
        <row r="62">
          <cell r="B62">
            <v>4.5</v>
          </cell>
          <cell r="C62">
            <v>4.5</v>
          </cell>
          <cell r="D62">
            <v>4.5</v>
          </cell>
          <cell r="E62">
            <v>4.5</v>
          </cell>
          <cell r="F62">
            <v>4.5</v>
          </cell>
          <cell r="G62">
            <v>4.5</v>
          </cell>
          <cell r="H62">
            <v>4.5</v>
          </cell>
          <cell r="I62">
            <v>4.5</v>
          </cell>
          <cell r="J62">
            <v>4.5</v>
          </cell>
          <cell r="K62">
            <v>4.5</v>
          </cell>
          <cell r="L62">
            <v>4.5</v>
          </cell>
          <cell r="M62">
            <v>4.5</v>
          </cell>
          <cell r="N62">
            <v>4.5</v>
          </cell>
          <cell r="O62">
            <v>4.5</v>
          </cell>
          <cell r="P62">
            <v>4.5</v>
          </cell>
          <cell r="Q62">
            <v>4.5</v>
          </cell>
          <cell r="R62">
            <v>4.5</v>
          </cell>
          <cell r="S62">
            <v>4.5</v>
          </cell>
          <cell r="T62">
            <v>4.5</v>
          </cell>
          <cell r="U62">
            <v>4.5</v>
          </cell>
          <cell r="V62">
            <v>4.5</v>
          </cell>
          <cell r="W62">
            <v>4.5</v>
          </cell>
          <cell r="X62">
            <v>4.5</v>
          </cell>
          <cell r="Y62">
            <v>4.5</v>
          </cell>
          <cell r="Z62">
            <v>4.5</v>
          </cell>
          <cell r="AA62">
            <v>4.5</v>
          </cell>
          <cell r="AB62">
            <v>4.5</v>
          </cell>
          <cell r="AC62">
            <v>4.5</v>
          </cell>
          <cell r="AD62">
            <v>4.5</v>
          </cell>
          <cell r="AE62">
            <v>4.5</v>
          </cell>
          <cell r="AF62">
            <v>4.5</v>
          </cell>
          <cell r="AG62">
            <v>4.5</v>
          </cell>
          <cell r="AH62">
            <v>4.5</v>
          </cell>
          <cell r="AI62">
            <v>4.5</v>
          </cell>
        </row>
        <row r="63">
          <cell r="B63">
            <v>4.5</v>
          </cell>
          <cell r="C63">
            <v>4.5</v>
          </cell>
          <cell r="D63">
            <v>4.5</v>
          </cell>
          <cell r="E63">
            <v>4.5</v>
          </cell>
          <cell r="F63">
            <v>4.5</v>
          </cell>
          <cell r="G63">
            <v>4.5</v>
          </cell>
          <cell r="H63">
            <v>4.5</v>
          </cell>
          <cell r="I63">
            <v>4.5</v>
          </cell>
          <cell r="J63">
            <v>4.5</v>
          </cell>
          <cell r="K63">
            <v>4.5</v>
          </cell>
          <cell r="L63">
            <v>4.5</v>
          </cell>
          <cell r="M63">
            <v>4.5</v>
          </cell>
          <cell r="N63">
            <v>4.5</v>
          </cell>
          <cell r="O63">
            <v>4.5</v>
          </cell>
          <cell r="P63">
            <v>4.5</v>
          </cell>
          <cell r="Q63">
            <v>4.5</v>
          </cell>
          <cell r="R63">
            <v>4.5</v>
          </cell>
          <cell r="S63">
            <v>4.5</v>
          </cell>
          <cell r="T63">
            <v>4.5</v>
          </cell>
          <cell r="U63">
            <v>4.5</v>
          </cell>
          <cell r="V63">
            <v>4.5</v>
          </cell>
          <cell r="W63">
            <v>4.5</v>
          </cell>
          <cell r="X63">
            <v>4.5</v>
          </cell>
          <cell r="Y63">
            <v>4.5</v>
          </cell>
          <cell r="Z63">
            <v>4.5</v>
          </cell>
          <cell r="AA63">
            <v>4.5</v>
          </cell>
          <cell r="AB63">
            <v>4.5</v>
          </cell>
          <cell r="AC63">
            <v>4.5</v>
          </cell>
          <cell r="AD63">
            <v>4.5</v>
          </cell>
          <cell r="AE63">
            <v>4.5</v>
          </cell>
          <cell r="AF63">
            <v>4.5</v>
          </cell>
          <cell r="AG63">
            <v>4.5</v>
          </cell>
          <cell r="AH63">
            <v>4.5</v>
          </cell>
          <cell r="AI63">
            <v>4.5</v>
          </cell>
        </row>
        <row r="64">
          <cell r="B64">
            <v>4.5</v>
          </cell>
          <cell r="C64">
            <v>4.5</v>
          </cell>
          <cell r="D64">
            <v>4.5</v>
          </cell>
          <cell r="E64">
            <v>4.5</v>
          </cell>
          <cell r="F64">
            <v>4.5</v>
          </cell>
          <cell r="G64">
            <v>4.5</v>
          </cell>
          <cell r="H64">
            <v>4.5</v>
          </cell>
          <cell r="I64">
            <v>4.5</v>
          </cell>
          <cell r="J64">
            <v>4.5</v>
          </cell>
          <cell r="K64">
            <v>4.5</v>
          </cell>
          <cell r="L64">
            <v>4.5</v>
          </cell>
          <cell r="M64">
            <v>4.5</v>
          </cell>
          <cell r="N64">
            <v>4.5</v>
          </cell>
          <cell r="O64">
            <v>4.5</v>
          </cell>
          <cell r="P64">
            <v>4.5</v>
          </cell>
          <cell r="Q64">
            <v>4.5</v>
          </cell>
          <cell r="R64">
            <v>4.5</v>
          </cell>
          <cell r="S64">
            <v>4.5</v>
          </cell>
          <cell r="T64">
            <v>4.5</v>
          </cell>
          <cell r="U64">
            <v>4.5</v>
          </cell>
          <cell r="V64">
            <v>4.5</v>
          </cell>
          <cell r="W64">
            <v>4.5</v>
          </cell>
          <cell r="X64">
            <v>4.5</v>
          </cell>
          <cell r="Y64">
            <v>4.5</v>
          </cell>
          <cell r="Z64">
            <v>4.5</v>
          </cell>
          <cell r="AA64">
            <v>4.5</v>
          </cell>
          <cell r="AB64">
            <v>4.5</v>
          </cell>
          <cell r="AC64">
            <v>4.5</v>
          </cell>
          <cell r="AD64">
            <v>4.5</v>
          </cell>
          <cell r="AE64">
            <v>4.5</v>
          </cell>
          <cell r="AF64">
            <v>4.5</v>
          </cell>
          <cell r="AG64">
            <v>4.5</v>
          </cell>
          <cell r="AH64">
            <v>4.5</v>
          </cell>
          <cell r="AI64">
            <v>4.5</v>
          </cell>
        </row>
        <row r="65">
          <cell r="B65">
            <v>4.5</v>
          </cell>
          <cell r="C65">
            <v>4.5</v>
          </cell>
          <cell r="D65">
            <v>4.5</v>
          </cell>
          <cell r="E65">
            <v>4.5</v>
          </cell>
          <cell r="F65">
            <v>4.5</v>
          </cell>
          <cell r="G65">
            <v>4.5</v>
          </cell>
          <cell r="H65">
            <v>4.5</v>
          </cell>
          <cell r="I65">
            <v>4.5</v>
          </cell>
          <cell r="J65">
            <v>4.5</v>
          </cell>
          <cell r="K65">
            <v>4.5</v>
          </cell>
          <cell r="L65">
            <v>4.5</v>
          </cell>
          <cell r="M65">
            <v>4.5</v>
          </cell>
          <cell r="N65">
            <v>4.5</v>
          </cell>
          <cell r="O65">
            <v>4.5</v>
          </cell>
          <cell r="P65">
            <v>4.5</v>
          </cell>
          <cell r="Q65">
            <v>4.5</v>
          </cell>
          <cell r="R65">
            <v>4.5</v>
          </cell>
          <cell r="S65">
            <v>4.5</v>
          </cell>
          <cell r="T65">
            <v>4.5</v>
          </cell>
          <cell r="U65">
            <v>4.5</v>
          </cell>
          <cell r="V65">
            <v>4.5</v>
          </cell>
          <cell r="W65">
            <v>4.5</v>
          </cell>
          <cell r="X65">
            <v>4.5</v>
          </cell>
          <cell r="Y65">
            <v>4.5</v>
          </cell>
          <cell r="Z65">
            <v>4.5</v>
          </cell>
          <cell r="AA65">
            <v>4.5</v>
          </cell>
          <cell r="AB65">
            <v>4.5</v>
          </cell>
          <cell r="AC65">
            <v>4.5</v>
          </cell>
          <cell r="AD65">
            <v>4.5</v>
          </cell>
          <cell r="AE65">
            <v>4.5</v>
          </cell>
          <cell r="AF65">
            <v>4.5</v>
          </cell>
          <cell r="AG65">
            <v>4.5</v>
          </cell>
          <cell r="AH65">
            <v>4.5</v>
          </cell>
          <cell r="AI65">
            <v>4.5</v>
          </cell>
        </row>
        <row r="66">
          <cell r="B66">
            <v>4.5</v>
          </cell>
          <cell r="C66">
            <v>4.5</v>
          </cell>
          <cell r="D66">
            <v>4.5</v>
          </cell>
          <cell r="E66">
            <v>4.5</v>
          </cell>
          <cell r="F66">
            <v>4.5</v>
          </cell>
          <cell r="G66">
            <v>4.5</v>
          </cell>
          <cell r="H66">
            <v>4.5</v>
          </cell>
          <cell r="I66">
            <v>4.5</v>
          </cell>
          <cell r="J66">
            <v>4.5</v>
          </cell>
          <cell r="K66">
            <v>4.5</v>
          </cell>
          <cell r="L66">
            <v>4.5</v>
          </cell>
          <cell r="M66">
            <v>4.5</v>
          </cell>
          <cell r="N66">
            <v>4.5</v>
          </cell>
          <cell r="O66">
            <v>4.5</v>
          </cell>
          <cell r="P66">
            <v>4.5</v>
          </cell>
          <cell r="Q66">
            <v>4.5</v>
          </cell>
          <cell r="R66">
            <v>4.5</v>
          </cell>
          <cell r="S66">
            <v>4.5</v>
          </cell>
          <cell r="T66">
            <v>4.5</v>
          </cell>
          <cell r="U66">
            <v>4.5</v>
          </cell>
          <cell r="V66">
            <v>4.5</v>
          </cell>
          <cell r="W66">
            <v>4.5</v>
          </cell>
          <cell r="X66">
            <v>4.5</v>
          </cell>
          <cell r="Y66">
            <v>4.5</v>
          </cell>
          <cell r="Z66">
            <v>4.5</v>
          </cell>
          <cell r="AA66">
            <v>4.5</v>
          </cell>
          <cell r="AB66">
            <v>4.5</v>
          </cell>
          <cell r="AC66">
            <v>4.5</v>
          </cell>
          <cell r="AD66">
            <v>4.5</v>
          </cell>
          <cell r="AE66">
            <v>4.5</v>
          </cell>
          <cell r="AF66">
            <v>4.5</v>
          </cell>
          <cell r="AG66">
            <v>4.5</v>
          </cell>
          <cell r="AH66">
            <v>4.5</v>
          </cell>
          <cell r="AI66">
            <v>4.5</v>
          </cell>
        </row>
        <row r="67">
          <cell r="B67">
            <v>4.5</v>
          </cell>
          <cell r="C67">
            <v>4.5</v>
          </cell>
          <cell r="D67">
            <v>4.5</v>
          </cell>
          <cell r="E67">
            <v>4.5</v>
          </cell>
          <cell r="F67">
            <v>4.5</v>
          </cell>
          <cell r="G67">
            <v>4.5</v>
          </cell>
          <cell r="H67">
            <v>4.5</v>
          </cell>
          <cell r="I67">
            <v>4.5</v>
          </cell>
          <cell r="J67">
            <v>4.5</v>
          </cell>
          <cell r="K67">
            <v>4.5</v>
          </cell>
          <cell r="L67">
            <v>4.5</v>
          </cell>
          <cell r="M67">
            <v>4.5</v>
          </cell>
          <cell r="N67">
            <v>4.5</v>
          </cell>
          <cell r="O67">
            <v>4.5</v>
          </cell>
          <cell r="P67">
            <v>4.5</v>
          </cell>
          <cell r="Q67">
            <v>4.5</v>
          </cell>
          <cell r="R67">
            <v>4.5</v>
          </cell>
          <cell r="S67">
            <v>4.5</v>
          </cell>
          <cell r="T67">
            <v>4.5</v>
          </cell>
          <cell r="U67">
            <v>4.5</v>
          </cell>
          <cell r="V67">
            <v>4.5</v>
          </cell>
          <cell r="W67">
            <v>4.5</v>
          </cell>
          <cell r="X67">
            <v>4.5</v>
          </cell>
          <cell r="Y67">
            <v>4.5</v>
          </cell>
          <cell r="Z67">
            <v>4.5</v>
          </cell>
          <cell r="AA67">
            <v>4.5</v>
          </cell>
          <cell r="AB67">
            <v>4.5</v>
          </cell>
          <cell r="AC67">
            <v>4.5</v>
          </cell>
          <cell r="AD67">
            <v>4.5</v>
          </cell>
          <cell r="AE67">
            <v>4.5</v>
          </cell>
          <cell r="AF67">
            <v>4.5</v>
          </cell>
          <cell r="AG67">
            <v>4.5</v>
          </cell>
          <cell r="AH67">
            <v>4.5</v>
          </cell>
          <cell r="AI67">
            <v>4.5</v>
          </cell>
        </row>
        <row r="68">
          <cell r="B68">
            <v>4.5</v>
          </cell>
          <cell r="C68">
            <v>4.5</v>
          </cell>
          <cell r="D68">
            <v>4.5</v>
          </cell>
          <cell r="E68">
            <v>4.5</v>
          </cell>
          <cell r="F68">
            <v>4.5</v>
          </cell>
          <cell r="G68">
            <v>4.5</v>
          </cell>
          <cell r="H68">
            <v>4.5</v>
          </cell>
          <cell r="I68">
            <v>4.5</v>
          </cell>
          <cell r="J68">
            <v>4.5</v>
          </cell>
          <cell r="K68">
            <v>4.5</v>
          </cell>
          <cell r="L68">
            <v>4.5</v>
          </cell>
          <cell r="M68">
            <v>4.5</v>
          </cell>
          <cell r="N68">
            <v>4.5</v>
          </cell>
          <cell r="O68">
            <v>4.5</v>
          </cell>
          <cell r="P68">
            <v>4.5</v>
          </cell>
          <cell r="Q68">
            <v>4.5</v>
          </cell>
          <cell r="R68">
            <v>4.5</v>
          </cell>
          <cell r="S68">
            <v>4.5</v>
          </cell>
          <cell r="T68">
            <v>4.5</v>
          </cell>
          <cell r="U68">
            <v>4.5</v>
          </cell>
          <cell r="V68">
            <v>4.5</v>
          </cell>
          <cell r="W68">
            <v>4.5</v>
          </cell>
          <cell r="X68">
            <v>4.5</v>
          </cell>
          <cell r="Y68">
            <v>4.5</v>
          </cell>
          <cell r="Z68">
            <v>4.5</v>
          </cell>
          <cell r="AA68">
            <v>4.5</v>
          </cell>
          <cell r="AB68">
            <v>4.5</v>
          </cell>
          <cell r="AC68">
            <v>4.5</v>
          </cell>
          <cell r="AD68">
            <v>4.5</v>
          </cell>
          <cell r="AE68">
            <v>4.5</v>
          </cell>
          <cell r="AF68">
            <v>4.5</v>
          </cell>
          <cell r="AG68">
            <v>4.5</v>
          </cell>
          <cell r="AH68">
            <v>4.5</v>
          </cell>
          <cell r="AI68">
            <v>4.5</v>
          </cell>
        </row>
        <row r="69">
          <cell r="B69">
            <v>4.5</v>
          </cell>
          <cell r="C69">
            <v>4.5</v>
          </cell>
          <cell r="D69">
            <v>4.5</v>
          </cell>
          <cell r="E69">
            <v>4.5</v>
          </cell>
          <cell r="F69">
            <v>4.5</v>
          </cell>
          <cell r="G69">
            <v>4.5</v>
          </cell>
          <cell r="H69">
            <v>4.5</v>
          </cell>
          <cell r="I69">
            <v>4.5</v>
          </cell>
          <cell r="J69">
            <v>4.5</v>
          </cell>
          <cell r="K69">
            <v>4.5</v>
          </cell>
          <cell r="L69">
            <v>4.5</v>
          </cell>
          <cell r="M69">
            <v>4.5</v>
          </cell>
          <cell r="N69">
            <v>4.5</v>
          </cell>
          <cell r="O69">
            <v>4.5</v>
          </cell>
          <cell r="P69">
            <v>4.5</v>
          </cell>
          <cell r="Q69">
            <v>4.5</v>
          </cell>
          <cell r="R69">
            <v>4.5</v>
          </cell>
          <cell r="S69">
            <v>4.5</v>
          </cell>
          <cell r="T69">
            <v>4.5</v>
          </cell>
          <cell r="U69">
            <v>4.5</v>
          </cell>
          <cell r="V69">
            <v>4.5</v>
          </cell>
          <cell r="W69">
            <v>4.5</v>
          </cell>
          <cell r="X69">
            <v>4.5</v>
          </cell>
          <cell r="Y69">
            <v>4.5</v>
          </cell>
          <cell r="Z69">
            <v>4.5</v>
          </cell>
          <cell r="AA69">
            <v>4.5</v>
          </cell>
          <cell r="AB69">
            <v>4.5</v>
          </cell>
          <cell r="AC69">
            <v>4.5</v>
          </cell>
          <cell r="AD69">
            <v>4.5</v>
          </cell>
          <cell r="AE69">
            <v>4.5</v>
          </cell>
          <cell r="AF69">
            <v>4.5</v>
          </cell>
          <cell r="AG69">
            <v>4.5</v>
          </cell>
          <cell r="AH69">
            <v>4.5</v>
          </cell>
          <cell r="AI69">
            <v>4.5</v>
          </cell>
        </row>
        <row r="70">
          <cell r="B70">
            <v>4.5</v>
          </cell>
          <cell r="C70">
            <v>4.5</v>
          </cell>
          <cell r="D70">
            <v>4.5</v>
          </cell>
          <cell r="E70">
            <v>4.5</v>
          </cell>
          <cell r="F70">
            <v>4.5</v>
          </cell>
          <cell r="G70">
            <v>4.5</v>
          </cell>
          <cell r="H70">
            <v>4.5</v>
          </cell>
          <cell r="I70">
            <v>4.5</v>
          </cell>
          <cell r="J70">
            <v>4.5</v>
          </cell>
          <cell r="K70">
            <v>4.5</v>
          </cell>
          <cell r="L70">
            <v>4.5</v>
          </cell>
          <cell r="M70">
            <v>4.5</v>
          </cell>
          <cell r="N70">
            <v>4.5</v>
          </cell>
          <cell r="O70">
            <v>4.5</v>
          </cell>
          <cell r="P70">
            <v>4.5</v>
          </cell>
          <cell r="Q70">
            <v>4.5</v>
          </cell>
          <cell r="R70">
            <v>4.5</v>
          </cell>
          <cell r="S70">
            <v>4.5</v>
          </cell>
          <cell r="T70">
            <v>4.5</v>
          </cell>
          <cell r="U70">
            <v>4.5</v>
          </cell>
          <cell r="V70">
            <v>4.5</v>
          </cell>
          <cell r="W70">
            <v>4.5</v>
          </cell>
          <cell r="X70">
            <v>4.5</v>
          </cell>
          <cell r="Y70">
            <v>4.5</v>
          </cell>
          <cell r="Z70">
            <v>4.5</v>
          </cell>
          <cell r="AA70">
            <v>4.5</v>
          </cell>
          <cell r="AB70">
            <v>4.5</v>
          </cell>
          <cell r="AC70">
            <v>4.5</v>
          </cell>
          <cell r="AD70">
            <v>4.5</v>
          </cell>
          <cell r="AE70">
            <v>4.5</v>
          </cell>
          <cell r="AF70">
            <v>4.5</v>
          </cell>
          <cell r="AG70">
            <v>4.5</v>
          </cell>
          <cell r="AH70">
            <v>4.5</v>
          </cell>
          <cell r="AI70">
            <v>4.5</v>
          </cell>
        </row>
        <row r="71">
          <cell r="B71">
            <v>4.5</v>
          </cell>
          <cell r="C71">
            <v>4.5</v>
          </cell>
          <cell r="D71">
            <v>4.5</v>
          </cell>
          <cell r="E71">
            <v>4.5</v>
          </cell>
          <cell r="F71">
            <v>4.5</v>
          </cell>
          <cell r="G71">
            <v>4.5</v>
          </cell>
          <cell r="H71">
            <v>4.5</v>
          </cell>
          <cell r="I71">
            <v>4.5</v>
          </cell>
          <cell r="J71">
            <v>4.5</v>
          </cell>
          <cell r="K71">
            <v>4.5</v>
          </cell>
          <cell r="L71">
            <v>4.5</v>
          </cell>
          <cell r="M71">
            <v>4.5</v>
          </cell>
          <cell r="N71">
            <v>4.5</v>
          </cell>
          <cell r="O71">
            <v>4.5</v>
          </cell>
          <cell r="P71">
            <v>4.5</v>
          </cell>
          <cell r="Q71">
            <v>4.5</v>
          </cell>
          <cell r="R71">
            <v>4.5</v>
          </cell>
          <cell r="S71">
            <v>4.5</v>
          </cell>
          <cell r="T71">
            <v>4.5</v>
          </cell>
          <cell r="U71">
            <v>4.5</v>
          </cell>
          <cell r="V71">
            <v>4.5</v>
          </cell>
          <cell r="W71">
            <v>4.5</v>
          </cell>
          <cell r="X71">
            <v>4.5</v>
          </cell>
          <cell r="Y71">
            <v>4.5</v>
          </cell>
          <cell r="Z71">
            <v>4.5</v>
          </cell>
          <cell r="AA71">
            <v>4.5</v>
          </cell>
          <cell r="AB71">
            <v>4.5</v>
          </cell>
          <cell r="AC71">
            <v>4.5</v>
          </cell>
          <cell r="AD71">
            <v>4.5</v>
          </cell>
          <cell r="AE71">
            <v>4.5</v>
          </cell>
          <cell r="AF71">
            <v>4.5</v>
          </cell>
          <cell r="AG71">
            <v>4.5</v>
          </cell>
          <cell r="AH71">
            <v>4.5</v>
          </cell>
          <cell r="AI71">
            <v>4.5</v>
          </cell>
        </row>
        <row r="72">
          <cell r="B72">
            <v>4.5</v>
          </cell>
          <cell r="C72">
            <v>4.5</v>
          </cell>
          <cell r="D72">
            <v>4.5</v>
          </cell>
          <cell r="E72">
            <v>4.5</v>
          </cell>
          <cell r="F72">
            <v>4.5</v>
          </cell>
          <cell r="G72">
            <v>4.5</v>
          </cell>
          <cell r="H72">
            <v>4.5</v>
          </cell>
          <cell r="I72">
            <v>4.5</v>
          </cell>
          <cell r="J72">
            <v>4.5</v>
          </cell>
          <cell r="K72">
            <v>4.5</v>
          </cell>
          <cell r="L72">
            <v>4.5</v>
          </cell>
          <cell r="M72">
            <v>4.5</v>
          </cell>
          <cell r="N72">
            <v>4.5</v>
          </cell>
          <cell r="O72">
            <v>4.5</v>
          </cell>
          <cell r="P72">
            <v>4.5</v>
          </cell>
          <cell r="Q72">
            <v>4.5</v>
          </cell>
          <cell r="R72">
            <v>4.5</v>
          </cell>
          <cell r="S72">
            <v>4.5</v>
          </cell>
          <cell r="T72">
            <v>4.5</v>
          </cell>
          <cell r="U72">
            <v>4.5</v>
          </cell>
          <cell r="V72">
            <v>4.5</v>
          </cell>
          <cell r="W72">
            <v>4.5</v>
          </cell>
          <cell r="X72">
            <v>4.5</v>
          </cell>
          <cell r="Y72">
            <v>4.5</v>
          </cell>
          <cell r="Z72">
            <v>4.5</v>
          </cell>
          <cell r="AA72">
            <v>4.5</v>
          </cell>
          <cell r="AB72">
            <v>4.5</v>
          </cell>
          <cell r="AC72">
            <v>4.5</v>
          </cell>
          <cell r="AD72">
            <v>4.5</v>
          </cell>
          <cell r="AE72">
            <v>4.5</v>
          </cell>
          <cell r="AF72">
            <v>4.5</v>
          </cell>
          <cell r="AG72">
            <v>4.5</v>
          </cell>
          <cell r="AH72">
            <v>4.5</v>
          </cell>
          <cell r="AI72">
            <v>4.5</v>
          </cell>
        </row>
        <row r="73">
          <cell r="B73">
            <v>4.5</v>
          </cell>
          <cell r="C73">
            <v>4.5</v>
          </cell>
          <cell r="D73">
            <v>4.5</v>
          </cell>
          <cell r="E73">
            <v>4.5</v>
          </cell>
          <cell r="F73">
            <v>4.5</v>
          </cell>
          <cell r="G73">
            <v>4.5</v>
          </cell>
          <cell r="H73">
            <v>4.5</v>
          </cell>
          <cell r="I73">
            <v>4.5</v>
          </cell>
          <cell r="J73">
            <v>4.5</v>
          </cell>
          <cell r="K73">
            <v>4.5</v>
          </cell>
          <cell r="L73">
            <v>4.5</v>
          </cell>
          <cell r="M73">
            <v>4.5</v>
          </cell>
          <cell r="N73">
            <v>4.5</v>
          </cell>
          <cell r="O73">
            <v>4.5</v>
          </cell>
          <cell r="P73">
            <v>4.5</v>
          </cell>
          <cell r="Q73">
            <v>4.5</v>
          </cell>
          <cell r="R73">
            <v>4.5</v>
          </cell>
          <cell r="S73">
            <v>4.5</v>
          </cell>
          <cell r="T73">
            <v>4.5</v>
          </cell>
          <cell r="U73">
            <v>4.5</v>
          </cell>
          <cell r="V73">
            <v>4.5</v>
          </cell>
          <cell r="W73">
            <v>4.5</v>
          </cell>
          <cell r="X73">
            <v>4.5</v>
          </cell>
          <cell r="Y73">
            <v>4.5</v>
          </cell>
          <cell r="Z73">
            <v>4.5</v>
          </cell>
          <cell r="AA73">
            <v>4.5</v>
          </cell>
          <cell r="AB73">
            <v>4.5</v>
          </cell>
          <cell r="AC73">
            <v>4.5</v>
          </cell>
          <cell r="AD73">
            <v>4.5</v>
          </cell>
          <cell r="AE73">
            <v>4.5</v>
          </cell>
          <cell r="AF73">
            <v>4.5</v>
          </cell>
          <cell r="AG73">
            <v>4.5</v>
          </cell>
          <cell r="AH73">
            <v>4.5</v>
          </cell>
          <cell r="AI73">
            <v>4.5</v>
          </cell>
        </row>
        <row r="74">
          <cell r="B74">
            <v>4.5</v>
          </cell>
          <cell r="C74">
            <v>4.5</v>
          </cell>
          <cell r="D74">
            <v>4.5</v>
          </cell>
          <cell r="E74">
            <v>4.5</v>
          </cell>
          <cell r="F74">
            <v>4.5</v>
          </cell>
          <cell r="G74">
            <v>4.5</v>
          </cell>
          <cell r="H74">
            <v>4.5</v>
          </cell>
          <cell r="I74">
            <v>4.5</v>
          </cell>
          <cell r="J74">
            <v>4.5</v>
          </cell>
          <cell r="K74">
            <v>4.5</v>
          </cell>
          <cell r="L74">
            <v>4.5</v>
          </cell>
          <cell r="M74">
            <v>4.5</v>
          </cell>
          <cell r="N74">
            <v>4.5</v>
          </cell>
          <cell r="O74">
            <v>4.5</v>
          </cell>
          <cell r="P74">
            <v>4.5</v>
          </cell>
          <cell r="Q74">
            <v>4.5</v>
          </cell>
          <cell r="R74">
            <v>4.5</v>
          </cell>
          <cell r="S74">
            <v>4.5</v>
          </cell>
          <cell r="T74">
            <v>4.5</v>
          </cell>
          <cell r="U74">
            <v>4.5</v>
          </cell>
          <cell r="V74">
            <v>4.5</v>
          </cell>
          <cell r="W74">
            <v>4.5</v>
          </cell>
          <cell r="X74">
            <v>4.5</v>
          </cell>
          <cell r="Y74">
            <v>4.5</v>
          </cell>
          <cell r="Z74">
            <v>4.5</v>
          </cell>
          <cell r="AA74">
            <v>4.5</v>
          </cell>
          <cell r="AB74">
            <v>4.5</v>
          </cell>
          <cell r="AC74">
            <v>4.5</v>
          </cell>
          <cell r="AD74">
            <v>4.5</v>
          </cell>
          <cell r="AE74">
            <v>4.5</v>
          </cell>
          <cell r="AF74">
            <v>4.5</v>
          </cell>
          <cell r="AG74">
            <v>4.5</v>
          </cell>
          <cell r="AH74">
            <v>4.5</v>
          </cell>
          <cell r="AI74">
            <v>4.5</v>
          </cell>
        </row>
        <row r="75">
          <cell r="B75">
            <v>4.5</v>
          </cell>
          <cell r="C75">
            <v>4.5</v>
          </cell>
          <cell r="D75">
            <v>4.5</v>
          </cell>
          <cell r="E75">
            <v>4.5</v>
          </cell>
          <cell r="F75">
            <v>4.5</v>
          </cell>
          <cell r="G75">
            <v>4.5</v>
          </cell>
          <cell r="H75">
            <v>4.5</v>
          </cell>
          <cell r="I75">
            <v>4.5</v>
          </cell>
          <cell r="J75">
            <v>4.5</v>
          </cell>
          <cell r="K75">
            <v>4.5</v>
          </cell>
          <cell r="L75">
            <v>4.5</v>
          </cell>
          <cell r="M75">
            <v>4.5</v>
          </cell>
          <cell r="N75">
            <v>4.5</v>
          </cell>
          <cell r="O75">
            <v>4.5</v>
          </cell>
          <cell r="P75">
            <v>4.5</v>
          </cell>
          <cell r="Q75">
            <v>4.5</v>
          </cell>
          <cell r="R75">
            <v>4.5</v>
          </cell>
          <cell r="S75">
            <v>4.5</v>
          </cell>
          <cell r="T75">
            <v>4.5</v>
          </cell>
          <cell r="U75">
            <v>4.5</v>
          </cell>
          <cell r="V75">
            <v>4.5</v>
          </cell>
          <cell r="W75">
            <v>4.5</v>
          </cell>
          <cell r="X75">
            <v>4.5</v>
          </cell>
          <cell r="Y75">
            <v>4.5</v>
          </cell>
          <cell r="Z75">
            <v>4.5</v>
          </cell>
          <cell r="AA75">
            <v>4.5</v>
          </cell>
          <cell r="AB75">
            <v>4.5</v>
          </cell>
          <cell r="AC75">
            <v>4.5</v>
          </cell>
          <cell r="AD75">
            <v>4.5</v>
          </cell>
          <cell r="AE75">
            <v>4.5</v>
          </cell>
          <cell r="AF75">
            <v>4.5</v>
          </cell>
          <cell r="AG75">
            <v>4.5</v>
          </cell>
          <cell r="AH75">
            <v>4.5</v>
          </cell>
          <cell r="AI75">
            <v>4.5</v>
          </cell>
        </row>
        <row r="76">
          <cell r="B76">
            <v>4.5</v>
          </cell>
          <cell r="C76">
            <v>4.5</v>
          </cell>
          <cell r="D76">
            <v>4.5</v>
          </cell>
          <cell r="E76">
            <v>4.5</v>
          </cell>
          <cell r="F76">
            <v>4.5</v>
          </cell>
          <cell r="G76">
            <v>4.5</v>
          </cell>
          <cell r="H76">
            <v>4.5</v>
          </cell>
          <cell r="I76">
            <v>4.5</v>
          </cell>
          <cell r="J76">
            <v>4.5</v>
          </cell>
          <cell r="K76">
            <v>4.5</v>
          </cell>
          <cell r="L76">
            <v>4.5</v>
          </cell>
          <cell r="M76">
            <v>4.5</v>
          </cell>
          <cell r="N76">
            <v>4.5</v>
          </cell>
          <cell r="O76">
            <v>4.5</v>
          </cell>
          <cell r="P76">
            <v>4.5</v>
          </cell>
          <cell r="Q76">
            <v>4.5</v>
          </cell>
          <cell r="R76">
            <v>4.5</v>
          </cell>
          <cell r="S76">
            <v>4.5</v>
          </cell>
          <cell r="T76">
            <v>4.5</v>
          </cell>
          <cell r="U76">
            <v>4.5</v>
          </cell>
          <cell r="V76">
            <v>4.5</v>
          </cell>
          <cell r="W76">
            <v>4.5</v>
          </cell>
          <cell r="X76">
            <v>4.5</v>
          </cell>
          <cell r="Y76">
            <v>4.5</v>
          </cell>
          <cell r="Z76">
            <v>4.5</v>
          </cell>
          <cell r="AA76">
            <v>4.5</v>
          </cell>
          <cell r="AB76">
            <v>4.5</v>
          </cell>
          <cell r="AC76">
            <v>4.5</v>
          </cell>
          <cell r="AD76">
            <v>4.5</v>
          </cell>
          <cell r="AE76">
            <v>4.5</v>
          </cell>
          <cell r="AF76">
            <v>4.5</v>
          </cell>
          <cell r="AG76">
            <v>4.5</v>
          </cell>
          <cell r="AH76">
            <v>4.5</v>
          </cell>
          <cell r="AI76">
            <v>4.5</v>
          </cell>
        </row>
        <row r="77">
          <cell r="B77">
            <v>4.5</v>
          </cell>
          <cell r="C77">
            <v>4.5</v>
          </cell>
          <cell r="D77">
            <v>4.5</v>
          </cell>
          <cell r="E77">
            <v>4.5</v>
          </cell>
          <cell r="F77">
            <v>4.5</v>
          </cell>
          <cell r="G77">
            <v>4.5</v>
          </cell>
          <cell r="H77">
            <v>4.5</v>
          </cell>
          <cell r="I77">
            <v>4.5</v>
          </cell>
          <cell r="J77">
            <v>4.5</v>
          </cell>
          <cell r="K77">
            <v>4.5</v>
          </cell>
          <cell r="L77">
            <v>4.5</v>
          </cell>
          <cell r="M77">
            <v>4.5</v>
          </cell>
          <cell r="N77">
            <v>4.5</v>
          </cell>
          <cell r="O77">
            <v>4.5</v>
          </cell>
          <cell r="P77">
            <v>4.5</v>
          </cell>
          <cell r="Q77">
            <v>4.5</v>
          </cell>
          <cell r="R77">
            <v>4.5</v>
          </cell>
          <cell r="S77">
            <v>4.5</v>
          </cell>
          <cell r="T77">
            <v>4.5</v>
          </cell>
          <cell r="U77">
            <v>4.5</v>
          </cell>
          <cell r="V77">
            <v>4.5</v>
          </cell>
          <cell r="W77">
            <v>4.5</v>
          </cell>
          <cell r="X77">
            <v>4.5</v>
          </cell>
          <cell r="Y77">
            <v>4.5</v>
          </cell>
          <cell r="Z77">
            <v>4.5</v>
          </cell>
          <cell r="AA77">
            <v>4.5</v>
          </cell>
          <cell r="AB77">
            <v>4.5</v>
          </cell>
          <cell r="AC77">
            <v>4.5</v>
          </cell>
          <cell r="AD77">
            <v>4.5</v>
          </cell>
          <cell r="AE77">
            <v>4.5</v>
          </cell>
          <cell r="AF77">
            <v>4.5</v>
          </cell>
          <cell r="AG77">
            <v>4.5</v>
          </cell>
          <cell r="AH77">
            <v>4.5</v>
          </cell>
          <cell r="AI77">
            <v>4.5</v>
          </cell>
        </row>
        <row r="78">
          <cell r="B78">
            <v>4.5</v>
          </cell>
          <cell r="C78">
            <v>4.5</v>
          </cell>
          <cell r="D78">
            <v>4.5</v>
          </cell>
          <cell r="E78">
            <v>4.5</v>
          </cell>
          <cell r="F78">
            <v>4.5</v>
          </cell>
          <cell r="G78">
            <v>4.5</v>
          </cell>
          <cell r="H78">
            <v>4.5</v>
          </cell>
          <cell r="I78">
            <v>4.5</v>
          </cell>
          <cell r="J78">
            <v>4.5</v>
          </cell>
          <cell r="K78">
            <v>4.5</v>
          </cell>
          <cell r="L78">
            <v>4.5</v>
          </cell>
          <cell r="M78">
            <v>4.5</v>
          </cell>
          <cell r="N78">
            <v>4.5</v>
          </cell>
          <cell r="O78">
            <v>4.5</v>
          </cell>
          <cell r="P78">
            <v>4.5</v>
          </cell>
          <cell r="Q78">
            <v>4.5</v>
          </cell>
          <cell r="R78">
            <v>4.5</v>
          </cell>
          <cell r="S78">
            <v>4.5</v>
          </cell>
          <cell r="T78">
            <v>4.5</v>
          </cell>
          <cell r="U78">
            <v>4.5</v>
          </cell>
          <cell r="V78">
            <v>4.5</v>
          </cell>
          <cell r="W78">
            <v>4.5</v>
          </cell>
          <cell r="X78">
            <v>4.5</v>
          </cell>
          <cell r="Y78">
            <v>4.5</v>
          </cell>
          <cell r="Z78">
            <v>4.5</v>
          </cell>
          <cell r="AA78">
            <v>4.5</v>
          </cell>
          <cell r="AB78">
            <v>4.5</v>
          </cell>
          <cell r="AC78">
            <v>4.5</v>
          </cell>
          <cell r="AD78">
            <v>4.5</v>
          </cell>
          <cell r="AE78">
            <v>4.5</v>
          </cell>
          <cell r="AF78">
            <v>4.5</v>
          </cell>
          <cell r="AG78">
            <v>4.5</v>
          </cell>
          <cell r="AH78">
            <v>4.5</v>
          </cell>
          <cell r="AI78">
            <v>4.5</v>
          </cell>
        </row>
        <row r="79">
          <cell r="B79">
            <v>4.5</v>
          </cell>
          <cell r="C79">
            <v>4.5</v>
          </cell>
          <cell r="D79">
            <v>4.5</v>
          </cell>
          <cell r="E79">
            <v>4.5</v>
          </cell>
          <cell r="F79">
            <v>4.5</v>
          </cell>
          <cell r="G79">
            <v>4.5</v>
          </cell>
          <cell r="H79">
            <v>4.5</v>
          </cell>
          <cell r="I79">
            <v>4.5</v>
          </cell>
          <cell r="J79">
            <v>4.5</v>
          </cell>
          <cell r="K79">
            <v>4.5</v>
          </cell>
          <cell r="L79">
            <v>4.5</v>
          </cell>
          <cell r="M79">
            <v>4.5</v>
          </cell>
          <cell r="N79">
            <v>4.5</v>
          </cell>
          <cell r="O79">
            <v>4.5</v>
          </cell>
          <cell r="P79">
            <v>4.5</v>
          </cell>
          <cell r="Q79">
            <v>4.5</v>
          </cell>
          <cell r="R79">
            <v>4.5</v>
          </cell>
          <cell r="S79">
            <v>4.5</v>
          </cell>
          <cell r="T79">
            <v>4.5</v>
          </cell>
          <cell r="U79">
            <v>4.5</v>
          </cell>
          <cell r="V79">
            <v>4.5</v>
          </cell>
          <cell r="W79">
            <v>4.5</v>
          </cell>
          <cell r="X79">
            <v>4.5</v>
          </cell>
          <cell r="Y79">
            <v>4.5</v>
          </cell>
          <cell r="Z79">
            <v>4.5</v>
          </cell>
          <cell r="AA79">
            <v>4.5</v>
          </cell>
          <cell r="AB79">
            <v>4.5</v>
          </cell>
          <cell r="AC79">
            <v>4.5</v>
          </cell>
          <cell r="AD79">
            <v>4.5</v>
          </cell>
          <cell r="AE79">
            <v>4.5</v>
          </cell>
          <cell r="AF79">
            <v>4.5</v>
          </cell>
          <cell r="AG79">
            <v>4.5</v>
          </cell>
          <cell r="AH79">
            <v>4.5</v>
          </cell>
          <cell r="AI79">
            <v>4.5</v>
          </cell>
        </row>
        <row r="80">
          <cell r="B80">
            <v>4.5</v>
          </cell>
          <cell r="C80">
            <v>4.5</v>
          </cell>
          <cell r="D80">
            <v>4.5</v>
          </cell>
          <cell r="E80">
            <v>4.5</v>
          </cell>
          <cell r="F80">
            <v>4.5</v>
          </cell>
          <cell r="G80">
            <v>4.5</v>
          </cell>
          <cell r="H80">
            <v>4.5</v>
          </cell>
          <cell r="I80">
            <v>4.5</v>
          </cell>
          <cell r="J80">
            <v>4.5</v>
          </cell>
          <cell r="K80">
            <v>4.5</v>
          </cell>
          <cell r="L80">
            <v>4.5</v>
          </cell>
          <cell r="M80">
            <v>4.5</v>
          </cell>
          <cell r="N80">
            <v>4.5</v>
          </cell>
          <cell r="O80">
            <v>4.5</v>
          </cell>
          <cell r="P80">
            <v>4.5</v>
          </cell>
          <cell r="Q80">
            <v>4.5</v>
          </cell>
          <cell r="R80">
            <v>4.5</v>
          </cell>
          <cell r="S80">
            <v>4.5</v>
          </cell>
          <cell r="T80">
            <v>4.5</v>
          </cell>
          <cell r="U80">
            <v>4.5</v>
          </cell>
          <cell r="V80">
            <v>4.5</v>
          </cell>
          <cell r="W80">
            <v>4.5</v>
          </cell>
          <cell r="X80">
            <v>4.5</v>
          </cell>
          <cell r="Y80">
            <v>4.5</v>
          </cell>
          <cell r="Z80">
            <v>4.5</v>
          </cell>
          <cell r="AA80">
            <v>4.5</v>
          </cell>
          <cell r="AB80">
            <v>4.5</v>
          </cell>
          <cell r="AC80">
            <v>4.5</v>
          </cell>
          <cell r="AD80">
            <v>4.5</v>
          </cell>
          <cell r="AE80">
            <v>4.5</v>
          </cell>
          <cell r="AF80">
            <v>4.5</v>
          </cell>
          <cell r="AG80">
            <v>4.5</v>
          </cell>
          <cell r="AH80">
            <v>4.5</v>
          </cell>
          <cell r="AI80">
            <v>4.5</v>
          </cell>
        </row>
        <row r="81">
          <cell r="B81">
            <v>4.5</v>
          </cell>
          <cell r="C81">
            <v>4.5</v>
          </cell>
          <cell r="D81">
            <v>4.5</v>
          </cell>
          <cell r="E81">
            <v>4.5</v>
          </cell>
          <cell r="F81">
            <v>4.5</v>
          </cell>
          <cell r="G81">
            <v>4.5</v>
          </cell>
          <cell r="H81">
            <v>4.5</v>
          </cell>
          <cell r="I81">
            <v>4.5</v>
          </cell>
          <cell r="J81">
            <v>4.5</v>
          </cell>
          <cell r="K81">
            <v>4.5</v>
          </cell>
          <cell r="L81">
            <v>4.5</v>
          </cell>
          <cell r="M81">
            <v>4.5</v>
          </cell>
          <cell r="N81">
            <v>4.5</v>
          </cell>
          <cell r="O81">
            <v>4.5</v>
          </cell>
          <cell r="P81">
            <v>4.5</v>
          </cell>
          <cell r="Q81">
            <v>4.5</v>
          </cell>
          <cell r="R81">
            <v>4.5</v>
          </cell>
          <cell r="S81">
            <v>4.5</v>
          </cell>
          <cell r="T81">
            <v>4.5</v>
          </cell>
          <cell r="U81">
            <v>4.5</v>
          </cell>
          <cell r="V81">
            <v>4.5</v>
          </cell>
          <cell r="W81">
            <v>4.5</v>
          </cell>
          <cell r="X81">
            <v>4.5</v>
          </cell>
          <cell r="Y81">
            <v>4.5</v>
          </cell>
          <cell r="Z81">
            <v>4.5</v>
          </cell>
          <cell r="AA81">
            <v>4.5</v>
          </cell>
          <cell r="AB81">
            <v>4.5</v>
          </cell>
          <cell r="AC81">
            <v>4.5</v>
          </cell>
          <cell r="AD81">
            <v>4.5</v>
          </cell>
          <cell r="AE81">
            <v>4.5</v>
          </cell>
          <cell r="AF81">
            <v>4.5</v>
          </cell>
          <cell r="AG81">
            <v>4.5</v>
          </cell>
          <cell r="AH81">
            <v>4.5</v>
          </cell>
          <cell r="AI81">
            <v>4.5</v>
          </cell>
        </row>
        <row r="82">
          <cell r="B82">
            <v>4.5</v>
          </cell>
          <cell r="C82">
            <v>4.5</v>
          </cell>
          <cell r="D82">
            <v>4.5</v>
          </cell>
          <cell r="E82">
            <v>4.5</v>
          </cell>
          <cell r="F82">
            <v>4.5</v>
          </cell>
          <cell r="G82">
            <v>4.5</v>
          </cell>
          <cell r="H82">
            <v>4.5</v>
          </cell>
          <cell r="I82">
            <v>4.5</v>
          </cell>
          <cell r="J82">
            <v>4.5</v>
          </cell>
          <cell r="K82">
            <v>4.5</v>
          </cell>
          <cell r="L82">
            <v>4.5</v>
          </cell>
          <cell r="M82">
            <v>4.5</v>
          </cell>
          <cell r="N82">
            <v>4.5</v>
          </cell>
          <cell r="O82">
            <v>4.5</v>
          </cell>
          <cell r="P82">
            <v>4.5</v>
          </cell>
          <cell r="Q82">
            <v>4.5</v>
          </cell>
          <cell r="R82">
            <v>4.5</v>
          </cell>
          <cell r="S82">
            <v>4.5</v>
          </cell>
          <cell r="T82">
            <v>4.5</v>
          </cell>
          <cell r="U82">
            <v>4.5</v>
          </cell>
          <cell r="V82">
            <v>4.5</v>
          </cell>
          <cell r="W82">
            <v>4.5</v>
          </cell>
          <cell r="X82">
            <v>4.5</v>
          </cell>
          <cell r="Y82">
            <v>4.5</v>
          </cell>
          <cell r="Z82">
            <v>4.5</v>
          </cell>
          <cell r="AA82">
            <v>4.5</v>
          </cell>
          <cell r="AB82">
            <v>4.5</v>
          </cell>
          <cell r="AC82">
            <v>4.5</v>
          </cell>
          <cell r="AD82">
            <v>4.5</v>
          </cell>
          <cell r="AE82">
            <v>4.5</v>
          </cell>
          <cell r="AF82">
            <v>4.5</v>
          </cell>
          <cell r="AG82">
            <v>4.5</v>
          </cell>
          <cell r="AH82">
            <v>4.5</v>
          </cell>
          <cell r="AI82">
            <v>4.5</v>
          </cell>
        </row>
        <row r="83">
          <cell r="B83">
            <v>4.5</v>
          </cell>
          <cell r="C83">
            <v>4.5</v>
          </cell>
          <cell r="D83">
            <v>4.5</v>
          </cell>
          <cell r="E83">
            <v>4.5</v>
          </cell>
          <cell r="F83">
            <v>4.5</v>
          </cell>
          <cell r="G83">
            <v>4.5</v>
          </cell>
          <cell r="H83">
            <v>4.5</v>
          </cell>
          <cell r="I83">
            <v>4.5</v>
          </cell>
          <cell r="J83">
            <v>4.5</v>
          </cell>
          <cell r="K83">
            <v>4.5</v>
          </cell>
          <cell r="L83">
            <v>4.5</v>
          </cell>
          <cell r="M83">
            <v>4.5</v>
          </cell>
          <cell r="N83">
            <v>4.5</v>
          </cell>
          <cell r="O83">
            <v>4.5</v>
          </cell>
          <cell r="P83">
            <v>4.5</v>
          </cell>
          <cell r="Q83">
            <v>4.5</v>
          </cell>
          <cell r="R83">
            <v>4.5</v>
          </cell>
          <cell r="S83">
            <v>4.5</v>
          </cell>
          <cell r="T83">
            <v>4.5</v>
          </cell>
          <cell r="U83">
            <v>4.5</v>
          </cell>
          <cell r="V83">
            <v>4.5</v>
          </cell>
          <cell r="W83">
            <v>4.5</v>
          </cell>
          <cell r="X83">
            <v>4.5</v>
          </cell>
          <cell r="Y83">
            <v>4.5</v>
          </cell>
          <cell r="Z83">
            <v>4.5</v>
          </cell>
          <cell r="AA83">
            <v>4.5</v>
          </cell>
          <cell r="AB83">
            <v>4.5</v>
          </cell>
          <cell r="AC83">
            <v>4.5</v>
          </cell>
          <cell r="AD83">
            <v>4.5</v>
          </cell>
          <cell r="AE83">
            <v>4.5</v>
          </cell>
          <cell r="AF83">
            <v>4.5</v>
          </cell>
          <cell r="AG83">
            <v>4.5</v>
          </cell>
          <cell r="AH83">
            <v>4.5</v>
          </cell>
          <cell r="AI83">
            <v>4.5</v>
          </cell>
        </row>
        <row r="84">
          <cell r="B84">
            <v>4.5</v>
          </cell>
          <cell r="C84">
            <v>4.5</v>
          </cell>
          <cell r="D84">
            <v>4.5</v>
          </cell>
          <cell r="E84">
            <v>4.5</v>
          </cell>
          <cell r="F84">
            <v>4.5</v>
          </cell>
          <cell r="G84">
            <v>4.5</v>
          </cell>
          <cell r="H84">
            <v>4.5</v>
          </cell>
          <cell r="I84">
            <v>4.5</v>
          </cell>
          <cell r="J84">
            <v>4.5</v>
          </cell>
          <cell r="K84">
            <v>4.5</v>
          </cell>
          <cell r="L84">
            <v>4.5</v>
          </cell>
          <cell r="M84">
            <v>4.5</v>
          </cell>
          <cell r="N84">
            <v>4.5</v>
          </cell>
          <cell r="O84">
            <v>4.5</v>
          </cell>
          <cell r="P84">
            <v>4.5</v>
          </cell>
          <cell r="Q84">
            <v>4.5</v>
          </cell>
          <cell r="R84">
            <v>4.5</v>
          </cell>
          <cell r="S84">
            <v>4.5</v>
          </cell>
          <cell r="T84">
            <v>4.5</v>
          </cell>
          <cell r="U84">
            <v>4.5</v>
          </cell>
          <cell r="V84">
            <v>4.5</v>
          </cell>
          <cell r="W84">
            <v>4.5</v>
          </cell>
          <cell r="X84">
            <v>4.5</v>
          </cell>
          <cell r="Y84">
            <v>4.5</v>
          </cell>
          <cell r="Z84">
            <v>4.5</v>
          </cell>
          <cell r="AA84">
            <v>4.5</v>
          </cell>
          <cell r="AB84">
            <v>4.5</v>
          </cell>
          <cell r="AC84">
            <v>4.5</v>
          </cell>
          <cell r="AD84">
            <v>4.5</v>
          </cell>
          <cell r="AE84">
            <v>4.5</v>
          </cell>
          <cell r="AF84">
            <v>4.5</v>
          </cell>
          <cell r="AG84">
            <v>4.5</v>
          </cell>
          <cell r="AH84">
            <v>4.5</v>
          </cell>
          <cell r="AI84">
            <v>4.5</v>
          </cell>
        </row>
        <row r="85">
          <cell r="B85">
            <v>4.5</v>
          </cell>
          <cell r="C85">
            <v>4.5</v>
          </cell>
          <cell r="D85">
            <v>4.5</v>
          </cell>
          <cell r="E85">
            <v>4.5</v>
          </cell>
          <cell r="F85">
            <v>4.5</v>
          </cell>
          <cell r="G85">
            <v>4.5</v>
          </cell>
          <cell r="H85">
            <v>4.5</v>
          </cell>
          <cell r="I85">
            <v>4.5</v>
          </cell>
          <cell r="J85">
            <v>4.5</v>
          </cell>
          <cell r="K85">
            <v>4.5</v>
          </cell>
          <cell r="L85">
            <v>4.5</v>
          </cell>
          <cell r="M85">
            <v>4.5</v>
          </cell>
          <cell r="N85">
            <v>4.5</v>
          </cell>
          <cell r="O85">
            <v>4.5</v>
          </cell>
          <cell r="P85">
            <v>4.5</v>
          </cell>
          <cell r="Q85">
            <v>4.5</v>
          </cell>
          <cell r="R85">
            <v>4.5</v>
          </cell>
          <cell r="S85">
            <v>4.5</v>
          </cell>
          <cell r="T85">
            <v>4.5</v>
          </cell>
          <cell r="U85">
            <v>4.5</v>
          </cell>
          <cell r="V85">
            <v>4.5</v>
          </cell>
          <cell r="W85">
            <v>4.5</v>
          </cell>
          <cell r="X85">
            <v>4.5</v>
          </cell>
          <cell r="Y85">
            <v>4.5</v>
          </cell>
          <cell r="Z85">
            <v>4.5</v>
          </cell>
          <cell r="AA85">
            <v>4.5</v>
          </cell>
          <cell r="AB85">
            <v>4.5</v>
          </cell>
          <cell r="AC85">
            <v>4.5</v>
          </cell>
          <cell r="AD85">
            <v>4.5</v>
          </cell>
          <cell r="AE85">
            <v>4.5</v>
          </cell>
          <cell r="AF85">
            <v>4.5</v>
          </cell>
          <cell r="AG85">
            <v>4.5</v>
          </cell>
          <cell r="AH85">
            <v>4.5</v>
          </cell>
          <cell r="AI85">
            <v>4.5</v>
          </cell>
        </row>
        <row r="86">
          <cell r="B86">
            <v>4.5</v>
          </cell>
          <cell r="C86">
            <v>4.5</v>
          </cell>
          <cell r="D86">
            <v>4.5</v>
          </cell>
          <cell r="E86">
            <v>4.5</v>
          </cell>
          <cell r="F86">
            <v>4.5</v>
          </cell>
          <cell r="G86">
            <v>4.5</v>
          </cell>
          <cell r="H86">
            <v>4.5</v>
          </cell>
          <cell r="I86">
            <v>4.5</v>
          </cell>
          <cell r="J86">
            <v>4.5</v>
          </cell>
          <cell r="K86">
            <v>4.5</v>
          </cell>
          <cell r="L86">
            <v>4.5</v>
          </cell>
          <cell r="M86">
            <v>4.5</v>
          </cell>
          <cell r="N86">
            <v>4.5</v>
          </cell>
          <cell r="O86">
            <v>4.5</v>
          </cell>
          <cell r="P86">
            <v>4.5</v>
          </cell>
          <cell r="Q86">
            <v>4.5</v>
          </cell>
          <cell r="R86">
            <v>4.5</v>
          </cell>
          <cell r="S86">
            <v>4.5</v>
          </cell>
          <cell r="T86">
            <v>4.5</v>
          </cell>
          <cell r="U86">
            <v>4.5</v>
          </cell>
          <cell r="V86">
            <v>4.5</v>
          </cell>
          <cell r="W86">
            <v>4.5</v>
          </cell>
          <cell r="X86">
            <v>4.5</v>
          </cell>
          <cell r="Y86">
            <v>4.5</v>
          </cell>
          <cell r="Z86">
            <v>4.5</v>
          </cell>
          <cell r="AA86">
            <v>4.5</v>
          </cell>
          <cell r="AB86">
            <v>4.5</v>
          </cell>
          <cell r="AC86">
            <v>4.5</v>
          </cell>
          <cell r="AD86">
            <v>4.5</v>
          </cell>
          <cell r="AE86">
            <v>4.5</v>
          </cell>
          <cell r="AF86">
            <v>4.5</v>
          </cell>
          <cell r="AG86">
            <v>4.5</v>
          </cell>
          <cell r="AH86">
            <v>4.5</v>
          </cell>
          <cell r="AI86">
            <v>4.5</v>
          </cell>
        </row>
        <row r="316">
          <cell r="J316">
            <v>4.5</v>
          </cell>
          <cell r="K316">
            <v>4.5</v>
          </cell>
          <cell r="L316">
            <v>4.5</v>
          </cell>
          <cell r="M316">
            <v>4.5</v>
          </cell>
        </row>
        <row r="317">
          <cell r="J317">
            <v>4.5</v>
          </cell>
          <cell r="K317">
            <v>4.5</v>
          </cell>
          <cell r="L317">
            <v>4.5</v>
          </cell>
          <cell r="M317">
            <v>4.5</v>
          </cell>
        </row>
      </sheetData>
      <sheetData sheetId="15">
        <row r="2">
          <cell r="B2">
            <v>0</v>
          </cell>
          <cell r="C2">
            <v>0</v>
          </cell>
        </row>
        <row r="3">
          <cell r="B3">
            <v>6.128876296447941E-17</v>
          </cell>
          <cell r="C3">
            <v>8.6187210083007813</v>
          </cell>
        </row>
        <row r="4">
          <cell r="B4">
            <v>3.7920278693868387E-17</v>
          </cell>
          <cell r="C4">
            <v>9.3578224182128906</v>
          </cell>
        </row>
        <row r="5">
          <cell r="B5">
            <v>1.6454088147725164E-17</v>
          </cell>
          <cell r="C5">
            <v>9.9658441543579102</v>
          </cell>
        </row>
        <row r="6">
          <cell r="B6">
            <v>4.0398485339297657E-17</v>
          </cell>
          <cell r="C6">
            <v>10.270585060119629</v>
          </cell>
        </row>
        <row r="7">
          <cell r="B7">
            <v>1.7115035235657085E-17</v>
          </cell>
          <cell r="C7">
            <v>10.880367279052734</v>
          </cell>
        </row>
        <row r="8">
          <cell r="B8">
            <v>4.5913275322131541E-17</v>
          </cell>
          <cell r="C8">
            <v>11.573309898376465</v>
          </cell>
        </row>
        <row r="9">
          <cell r="B9">
            <v>5.5193560198151767E-17</v>
          </cell>
          <cell r="C9">
            <v>12.810746192932129</v>
          </cell>
        </row>
        <row r="10">
          <cell r="B10">
            <v>9.1420610104291458E-17</v>
          </cell>
          <cell r="C10">
            <v>13.988739967346191</v>
          </cell>
        </row>
        <row r="11">
          <cell r="B11">
            <v>7.2810674213293839E-17</v>
          </cell>
          <cell r="C11">
            <v>16.177709579467773</v>
          </cell>
        </row>
        <row r="12">
          <cell r="B12">
            <v>6.48592318302829E-17</v>
          </cell>
          <cell r="C12">
            <v>16.444623947143555</v>
          </cell>
        </row>
        <row r="13">
          <cell r="B13">
            <v>7.176820826579531E-17</v>
          </cell>
          <cell r="C13">
            <v>16.724208831787109</v>
          </cell>
        </row>
        <row r="14">
          <cell r="B14">
            <v>7.9887535225930012E-17</v>
          </cell>
          <cell r="C14">
            <v>18.413276672363281</v>
          </cell>
        </row>
        <row r="15">
          <cell r="B15">
            <v>9.4238476961569701E-17</v>
          </cell>
          <cell r="C15">
            <v>19.311187744140625</v>
          </cell>
        </row>
        <row r="16">
          <cell r="B16">
            <v>8.361628675630675E-17</v>
          </cell>
          <cell r="C16">
            <v>20.664358139038086</v>
          </cell>
        </row>
        <row r="17">
          <cell r="B17">
            <v>8.9170070033216383E-17</v>
          </cell>
          <cell r="C17">
            <v>22.262470245361328</v>
          </cell>
        </row>
        <row r="18">
          <cell r="B18">
            <v>9.9748062323989402E-17</v>
          </cell>
          <cell r="C18">
            <v>23.813121795654297</v>
          </cell>
        </row>
        <row r="19">
          <cell r="B19">
            <v>9.7635132019618649E-17</v>
          </cell>
          <cell r="C19">
            <v>24.576982498168945</v>
          </cell>
        </row>
        <row r="20">
          <cell r="B20">
            <v>1.3276766315667307E-16</v>
          </cell>
          <cell r="C20">
            <v>25.355756759643555</v>
          </cell>
        </row>
        <row r="21">
          <cell r="B21">
            <v>1.1021065299314392E-16</v>
          </cell>
          <cell r="C21">
            <v>25.915904998779297</v>
          </cell>
        </row>
        <row r="22">
          <cell r="B22">
            <v>1.2069613340420901E-16</v>
          </cell>
          <cell r="C22">
            <v>26.811042785644531</v>
          </cell>
        </row>
        <row r="23">
          <cell r="B23">
            <v>1.330550720235883E-16</v>
          </cell>
          <cell r="C23">
            <v>27.346942901611328</v>
          </cell>
        </row>
        <row r="24">
          <cell r="B24">
            <v>1.6833410015584831E-16</v>
          </cell>
          <cell r="C24">
            <v>27.959524154663086</v>
          </cell>
        </row>
        <row r="25">
          <cell r="B25">
            <v>1.1499908244520519E-16</v>
          </cell>
          <cell r="C25">
            <v>28.157585144042969</v>
          </cell>
        </row>
        <row r="26">
          <cell r="B26">
            <v>1.0897070925492693E-16</v>
          </cell>
          <cell r="C26">
            <v>28.417871475219727</v>
          </cell>
        </row>
        <row r="27">
          <cell r="B27">
            <v>9.1708561601688517E-17</v>
          </cell>
          <cell r="C27">
            <v>28.587924957275391</v>
          </cell>
        </row>
        <row r="28">
          <cell r="B28">
            <v>1.1886347174370592E-16</v>
          </cell>
          <cell r="C28">
            <v>28.619880676269531</v>
          </cell>
        </row>
        <row r="29">
          <cell r="B29">
            <v>1.3797102625632564E-16</v>
          </cell>
          <cell r="C29">
            <v>29.156595230102539</v>
          </cell>
        </row>
        <row r="30">
          <cell r="B30">
            <v>2.2379258976058857E-16</v>
          </cell>
          <cell r="C30">
            <v>29.813270568847656</v>
          </cell>
        </row>
        <row r="31">
          <cell r="B31">
            <v>2.11142258572464E-16</v>
          </cell>
          <cell r="C31">
            <v>30.264614105224609</v>
          </cell>
        </row>
        <row r="32">
          <cell r="B32">
            <v>2.2735825436139435E-16</v>
          </cell>
          <cell r="C32">
            <v>30.522802352905273</v>
          </cell>
        </row>
        <row r="33">
          <cell r="B33">
            <v>1.6984056148742989E-16</v>
          </cell>
          <cell r="C33">
            <v>30.624124526977539</v>
          </cell>
        </row>
        <row r="34">
          <cell r="B34">
            <v>5.8003029517851373E-17</v>
          </cell>
          <cell r="C34">
            <v>30.790410995483398</v>
          </cell>
        </row>
        <row r="35">
          <cell r="B35">
            <v>2.0143881125611879E-17</v>
          </cell>
          <cell r="C35">
            <v>30.962120056152344</v>
          </cell>
        </row>
        <row r="36">
          <cell r="B36">
            <v>1.9483720521006374E-16</v>
          </cell>
          <cell r="C36">
            <v>31.116621017456055</v>
          </cell>
        </row>
        <row r="37">
          <cell r="B37">
            <v>9.7724070479080351E-17</v>
          </cell>
          <cell r="C37">
            <v>31.249103546142578</v>
          </cell>
        </row>
        <row r="38">
          <cell r="B38">
            <v>3.5274442242944022E-17</v>
          </cell>
          <cell r="C38">
            <v>31.335235595703125</v>
          </cell>
        </row>
        <row r="39">
          <cell r="B39">
            <v>1.2822777831762684E-16</v>
          </cell>
          <cell r="C39">
            <v>31.361238479614258</v>
          </cell>
        </row>
        <row r="40">
          <cell r="B40">
            <v>-5.9426203687916207E-17</v>
          </cell>
          <cell r="C40">
            <v>31.376365661621094</v>
          </cell>
        </row>
        <row r="41">
          <cell r="B41">
            <v>1.1892537132330449E-16</v>
          </cell>
          <cell r="C41">
            <v>31.638763427734375</v>
          </cell>
        </row>
        <row r="42">
          <cell r="B42">
            <v>1.012752164057746E-16</v>
          </cell>
          <cell r="C42">
            <v>31.74018669128418</v>
          </cell>
        </row>
        <row r="43">
          <cell r="B43">
            <v>2.9356944341972372E-16</v>
          </cell>
          <cell r="C43">
            <v>31.791208267211914</v>
          </cell>
        </row>
        <row r="44">
          <cell r="B44">
            <v>6.8707590368512355E-18</v>
          </cell>
          <cell r="C44">
            <v>31.860357284545898</v>
          </cell>
        </row>
        <row r="45">
          <cell r="B45">
            <v>7.6642790233015203E-17</v>
          </cell>
          <cell r="C45">
            <v>31.907136917114258</v>
          </cell>
        </row>
        <row r="46">
          <cell r="B46">
            <v>1.2038123567117742E-16</v>
          </cell>
          <cell r="C46">
            <v>31.957000732421875</v>
          </cell>
        </row>
        <row r="47">
          <cell r="B47">
            <v>-6.181835707986036E-17</v>
          </cell>
          <cell r="C47">
            <v>32.025211334228516</v>
          </cell>
        </row>
        <row r="48">
          <cell r="B48">
            <v>2.9127162832228001E-16</v>
          </cell>
          <cell r="C48">
            <v>32.043296813964844</v>
          </cell>
        </row>
        <row r="49">
          <cell r="B49">
            <v>1.414270530300212E-16</v>
          </cell>
          <cell r="C49">
            <v>32.053756713867188</v>
          </cell>
        </row>
        <row r="50">
          <cell r="B50">
            <v>-7.8890787550887289E-18</v>
          </cell>
          <cell r="C50">
            <v>32.123703002929688</v>
          </cell>
        </row>
        <row r="51">
          <cell r="B51">
            <v>8.7518058001049979E-17</v>
          </cell>
          <cell r="C51">
            <v>32.158905029296875</v>
          </cell>
        </row>
        <row r="52">
          <cell r="B52">
            <v>2.6928333791710557E-17</v>
          </cell>
          <cell r="C52">
            <v>32.181911468505859</v>
          </cell>
        </row>
        <row r="53">
          <cell r="B53">
            <v>-2.4590258490364916E-16</v>
          </cell>
          <cell r="C53">
            <v>32.217792510986328</v>
          </cell>
        </row>
        <row r="54">
          <cell r="B54">
            <v>2.5983990324578783E-16</v>
          </cell>
          <cell r="C54">
            <v>32.245964050292969</v>
          </cell>
        </row>
        <row r="55">
          <cell r="B55">
            <v>3.7740527052804694E-16</v>
          </cell>
          <cell r="C55">
            <v>32.279830932617188</v>
          </cell>
        </row>
        <row r="56">
          <cell r="B56">
            <v>-2.2169700377930182E-16</v>
          </cell>
          <cell r="C56">
            <v>32.304798126220703</v>
          </cell>
        </row>
        <row r="57">
          <cell r="B57">
            <v>-2.9849986338701339E-16</v>
          </cell>
          <cell r="C57">
            <v>32.321578979492188</v>
          </cell>
        </row>
        <row r="58">
          <cell r="B58">
            <v>1.4176969109207536E-16</v>
          </cell>
          <cell r="C58">
            <v>32.33135986328125</v>
          </cell>
        </row>
        <row r="59">
          <cell r="B59">
            <v>3.429245974183537E-16</v>
          </cell>
          <cell r="C59">
            <v>32.334815979003906</v>
          </cell>
        </row>
        <row r="60">
          <cell r="B60">
            <v>1.7630203321155111E-16</v>
          </cell>
          <cell r="C60">
            <v>32.335670471191406</v>
          </cell>
        </row>
        <row r="61">
          <cell r="B61">
            <v>-2.8619509517158897E-17</v>
          </cell>
          <cell r="C61">
            <v>32.385173797607422</v>
          </cell>
        </row>
        <row r="62">
          <cell r="B62">
            <v>-1.4149301572078863E-16</v>
          </cell>
          <cell r="C62">
            <v>32.402069091796875</v>
          </cell>
        </row>
        <row r="63">
          <cell r="B63">
            <v>6.3913790859914391E-17</v>
          </cell>
          <cell r="C63">
            <v>32.420162200927734</v>
          </cell>
        </row>
        <row r="64">
          <cell r="B64">
            <v>4.5387408151718509E-16</v>
          </cell>
          <cell r="C64">
            <v>32.436561584472656</v>
          </cell>
        </row>
        <row r="65">
          <cell r="B65">
            <v>1.8661021242139913E-16</v>
          </cell>
          <cell r="C65">
            <v>32.460151672363281</v>
          </cell>
        </row>
        <row r="66">
          <cell r="B66">
            <v>2.123310163743762E-16</v>
          </cell>
          <cell r="C66">
            <v>32.471012115478516</v>
          </cell>
        </row>
        <row r="67">
          <cell r="B67">
            <v>-2.1143048800254687E-16</v>
          </cell>
          <cell r="C67">
            <v>32.483661651611328</v>
          </cell>
        </row>
        <row r="68">
          <cell r="B68">
            <v>2.0650292677145419E-16</v>
          </cell>
          <cell r="C68">
            <v>32.487339019775391</v>
          </cell>
        </row>
        <row r="69">
          <cell r="B69">
            <v>-6.7973977118128875E-17</v>
          </cell>
          <cell r="C69">
            <v>32.487857818603516</v>
          </cell>
        </row>
        <row r="70">
          <cell r="B70">
            <v>8.2605024708491681E-16</v>
          </cell>
          <cell r="C70">
            <v>32.490440368652344</v>
          </cell>
        </row>
        <row r="71">
          <cell r="B71">
            <v>3.0430333609490583E-16</v>
          </cell>
          <cell r="C71">
            <v>32.530891418457031</v>
          </cell>
        </row>
        <row r="72">
          <cell r="B72">
            <v>9.0943452622301469E-17</v>
          </cell>
          <cell r="C72">
            <v>32.546207427978516</v>
          </cell>
        </row>
        <row r="73">
          <cell r="B73">
            <v>3.6632327378132291E-16</v>
          </cell>
          <cell r="C73">
            <v>32.561824798583984</v>
          </cell>
        </row>
        <row r="74">
          <cell r="B74">
            <v>1.4370187912388083E-16</v>
          </cell>
          <cell r="C74">
            <v>32.576446533203125</v>
          </cell>
        </row>
        <row r="75">
          <cell r="B75">
            <v>2.6455618269609978E-16</v>
          </cell>
          <cell r="C75">
            <v>32.583667755126953</v>
          </cell>
        </row>
        <row r="76">
          <cell r="B76">
            <v>1.1962962627938724E-16</v>
          </cell>
          <cell r="C76">
            <v>32.588909149169922</v>
          </cell>
        </row>
        <row r="77">
          <cell r="B77">
            <v>3.0799070874232021E-16</v>
          </cell>
          <cell r="C77">
            <v>32.590618133544922</v>
          </cell>
        </row>
        <row r="78">
          <cell r="B78">
            <v>3.0809436439924046E-16</v>
          </cell>
          <cell r="C78">
            <v>32.5926513671875</v>
          </cell>
        </row>
        <row r="79">
          <cell r="B79">
            <v>8.3933775880761343E-16</v>
          </cell>
          <cell r="C79">
            <v>32.613796234130859</v>
          </cell>
        </row>
        <row r="80">
          <cell r="B80">
            <v>3.0438004551619155E-16</v>
          </cell>
          <cell r="C80">
            <v>32.626262664794922</v>
          </cell>
        </row>
        <row r="81">
          <cell r="B81">
            <v>4.0174034181420578E-16</v>
          </cell>
          <cell r="C81">
            <v>32.639141082763672</v>
          </cell>
        </row>
        <row r="82">
          <cell r="B82">
            <v>8.0844863774317643E-16</v>
          </cell>
          <cell r="C82">
            <v>32.648265838623047</v>
          </cell>
        </row>
        <row r="83">
          <cell r="B83">
            <v>6.7506344786328557E-16</v>
          </cell>
          <cell r="C83">
            <v>32.655178070068359</v>
          </cell>
        </row>
        <row r="84">
          <cell r="B84">
            <v>3.0850493715064238E-16</v>
          </cell>
          <cell r="C84">
            <v>32.659130096435547</v>
          </cell>
        </row>
        <row r="85">
          <cell r="B85">
            <v>4.2736814419655229E-16</v>
          </cell>
          <cell r="C85">
            <v>32.659370422363281</v>
          </cell>
        </row>
        <row r="86">
          <cell r="B86">
            <v>2.7246204411863659E-16</v>
          </cell>
          <cell r="C86">
            <v>32.659610748291016</v>
          </cell>
        </row>
        <row r="87">
          <cell r="B87">
            <v>2.3141032763216091E-16</v>
          </cell>
          <cell r="C87">
            <v>32.680118560791016</v>
          </cell>
        </row>
        <row r="88">
          <cell r="B88">
            <v>-4.916582625305089E-16</v>
          </cell>
          <cell r="C88">
            <v>32.689605712890625</v>
          </cell>
        </row>
        <row r="89">
          <cell r="B89">
            <v>1.0481931078318296E-15</v>
          </cell>
          <cell r="C89">
            <v>32.698184967041016</v>
          </cell>
        </row>
        <row r="90">
          <cell r="B90">
            <v>-2.547337504117225E-16</v>
          </cell>
          <cell r="C90">
            <v>32.708488464355469</v>
          </cell>
        </row>
        <row r="91">
          <cell r="B91">
            <v>3.2028112371975561E-17</v>
          </cell>
          <cell r="C91">
            <v>32.712326049804688</v>
          </cell>
        </row>
        <row r="92">
          <cell r="B92">
            <v>-1.5633234474241432E-16</v>
          </cell>
          <cell r="C92">
            <v>32.713577270507813</v>
          </cell>
        </row>
        <row r="93">
          <cell r="B93">
            <v>2.3871333982426908E-16</v>
          </cell>
          <cell r="C93">
            <v>32.713752746582031</v>
          </cell>
        </row>
        <row r="94">
          <cell r="B94">
            <v>-3.7606973779824332E-16</v>
          </cell>
          <cell r="C94">
            <v>32.729156494140625</v>
          </cell>
        </row>
        <row r="95">
          <cell r="B95">
            <v>-1.4288401852072556E-15</v>
          </cell>
          <cell r="C95">
            <v>32.739284515380859</v>
          </cell>
        </row>
        <row r="96">
          <cell r="B96">
            <v>-1.4648795577585743E-16</v>
          </cell>
          <cell r="C96">
            <v>32.744400024414063</v>
          </cell>
        </row>
        <row r="97">
          <cell r="B97">
            <v>9.1325165373003659E-16</v>
          </cell>
          <cell r="C97">
            <v>32.747749328613281</v>
          </cell>
        </row>
        <row r="98">
          <cell r="B98">
            <v>-4.1204635050212646E-16</v>
          </cell>
          <cell r="C98">
            <v>32.748317718505859</v>
          </cell>
        </row>
        <row r="99">
          <cell r="B99">
            <v>7.2405159836773803E-16</v>
          </cell>
          <cell r="C99">
            <v>32.749309539794922</v>
          </cell>
        </row>
        <row r="100">
          <cell r="B100">
            <v>-3.1241166486161603E-16</v>
          </cell>
          <cell r="C100">
            <v>32.76324462890625</v>
          </cell>
        </row>
        <row r="101">
          <cell r="B101">
            <v>4.7350788171806615E-16</v>
          </cell>
          <cell r="C101">
            <v>32.770149230957031</v>
          </cell>
        </row>
        <row r="102">
          <cell r="B102">
            <v>6.3520708015384292E-17</v>
          </cell>
          <cell r="C102">
            <v>32.77197265625</v>
          </cell>
        </row>
        <row r="103">
          <cell r="B103">
            <v>8.6228863929161583E-18</v>
          </cell>
          <cell r="C103">
            <v>32.772212982177734</v>
          </cell>
        </row>
        <row r="104">
          <cell r="B104">
            <v>-2.7246961447560268E-16</v>
          </cell>
          <cell r="C104">
            <v>32.772212982177734</v>
          </cell>
        </row>
        <row r="105">
          <cell r="B105">
            <v>8.6228863929161583E-18</v>
          </cell>
          <cell r="C105">
            <v>32.772212982177734</v>
          </cell>
        </row>
        <row r="106">
          <cell r="B106">
            <v>-2.7246961447560268E-16</v>
          </cell>
          <cell r="C106">
            <v>32.772212982177734</v>
          </cell>
        </row>
        <row r="107">
          <cell r="B107">
            <v>3.9425917807921084E-18</v>
          </cell>
          <cell r="C107">
            <v>1</v>
          </cell>
        </row>
        <row r="108">
          <cell r="B108">
            <v>2.7970653328240664E-18</v>
          </cell>
          <cell r="C108">
            <v>1</v>
          </cell>
        </row>
        <row r="109">
          <cell r="B109">
            <v>1.0825666709783646E-17</v>
          </cell>
          <cell r="C109">
            <v>2</v>
          </cell>
        </row>
        <row r="110">
          <cell r="B110">
            <v>8.7689921316920121E-18</v>
          </cell>
          <cell r="C110">
            <v>2</v>
          </cell>
        </row>
        <row r="111">
          <cell r="B111">
            <v>8.7689921316920121E-18</v>
          </cell>
          <cell r="C111">
            <v>2</v>
          </cell>
        </row>
        <row r="112">
          <cell r="B112">
            <v>-3.8421475367948147E-16</v>
          </cell>
          <cell r="C112">
            <v>7</v>
          </cell>
        </row>
        <row r="113">
          <cell r="B113">
            <v>9.7624332349541157E-17</v>
          </cell>
          <cell r="C113">
            <v>7</v>
          </cell>
        </row>
        <row r="114">
          <cell r="B114">
            <v>9.7624332349541157E-17</v>
          </cell>
          <cell r="C114">
            <v>7</v>
          </cell>
        </row>
        <row r="115">
          <cell r="B115">
            <v>9.7624332349541157E-17</v>
          </cell>
          <cell r="C115">
            <v>7</v>
          </cell>
        </row>
        <row r="116">
          <cell r="B116">
            <v>2.8327296385245965E-17</v>
          </cell>
          <cell r="C116">
            <v>7.0300002098083496</v>
          </cell>
        </row>
        <row r="117">
          <cell r="B117">
            <v>1.9516650250319865E-16</v>
          </cell>
          <cell r="C117">
            <v>7.0300002098083496</v>
          </cell>
        </row>
        <row r="118">
          <cell r="B118">
            <v>1.9516650250319865E-16</v>
          </cell>
          <cell r="C118">
            <v>7.0300002098083496</v>
          </cell>
        </row>
        <row r="119">
          <cell r="B119">
            <v>4.1968142607933792E-16</v>
          </cell>
          <cell r="C119">
            <v>7.0500001907348633</v>
          </cell>
        </row>
        <row r="120">
          <cell r="B120">
            <v>-7.950923045935154E-16</v>
          </cell>
          <cell r="C120">
            <v>7.0500001907348633</v>
          </cell>
        </row>
        <row r="121">
          <cell r="B121">
            <v>9.5878359217233628E-16</v>
          </cell>
          <cell r="C121">
            <v>7.070000171661377</v>
          </cell>
        </row>
        <row r="122">
          <cell r="B122">
            <v>-1.6481584028333121E-15</v>
          </cell>
          <cell r="C122">
            <v>7.070000171661377</v>
          </cell>
        </row>
        <row r="123">
          <cell r="B123">
            <v>-1.6481584028333121E-15</v>
          </cell>
          <cell r="C123">
            <v>7.070000171661377</v>
          </cell>
        </row>
        <row r="124">
          <cell r="B124">
            <v>-4.640136482309703E-16</v>
          </cell>
          <cell r="C124">
            <v>7.0900001525878906</v>
          </cell>
        </row>
        <row r="125">
          <cell r="B125">
            <v>8.7853062972760403E-15</v>
          </cell>
          <cell r="C125">
            <v>7.0900001525878906</v>
          </cell>
        </row>
        <row r="126">
          <cell r="B126">
            <v>2.6091766333566277E-17</v>
          </cell>
          <cell r="C126">
            <v>7.0999999046325684</v>
          </cell>
        </row>
        <row r="127">
          <cell r="B127">
            <v>3.0349203735011382E-16</v>
          </cell>
          <cell r="C127">
            <v>7.0999999046325684</v>
          </cell>
        </row>
        <row r="128">
          <cell r="B128">
            <v>1.0880891219771597E-14</v>
          </cell>
          <cell r="C128">
            <v>7.0989999771118164</v>
          </cell>
        </row>
        <row r="129">
          <cell r="B129">
            <v>-3.1907189021983251E-14</v>
          </cell>
          <cell r="C129">
            <v>7.0989999771118164</v>
          </cell>
        </row>
        <row r="130">
          <cell r="B130">
            <v>-3.3433342493159948E-14</v>
          </cell>
          <cell r="C130">
            <v>7.0989999771118164</v>
          </cell>
        </row>
        <row r="131">
          <cell r="B131">
            <v>-8.5021872287221849E-15</v>
          </cell>
          <cell r="C131">
            <v>7.0949997901916504</v>
          </cell>
        </row>
        <row r="132">
          <cell r="B132">
            <v>-4.1090521183371771E-15</v>
          </cell>
          <cell r="C132">
            <v>7.0949997901916504</v>
          </cell>
        </row>
        <row r="133">
          <cell r="B133">
            <v>8.0234319117214293E-18</v>
          </cell>
          <cell r="C133">
            <v>1</v>
          </cell>
        </row>
        <row r="134">
          <cell r="B134">
            <v>8.0234319117214293E-18</v>
          </cell>
          <cell r="C134">
            <v>1</v>
          </cell>
        </row>
        <row r="135">
          <cell r="B135">
            <v>8.0234319117214293E-18</v>
          </cell>
          <cell r="C135">
            <v>1</v>
          </cell>
        </row>
        <row r="136">
          <cell r="B136">
            <v>8.0234319117214293E-18</v>
          </cell>
          <cell r="C136">
            <v>1</v>
          </cell>
        </row>
        <row r="137">
          <cell r="B137">
            <v>8.0234319117214293E-18</v>
          </cell>
          <cell r="C137">
            <v>1</v>
          </cell>
        </row>
        <row r="138">
          <cell r="B138">
            <v>8.0234319117214293E-18</v>
          </cell>
          <cell r="C138">
            <v>1</v>
          </cell>
        </row>
        <row r="139">
          <cell r="B139">
            <v>8.0234319117214293E-18</v>
          </cell>
          <cell r="C139">
            <v>1</v>
          </cell>
        </row>
        <row r="140">
          <cell r="B140">
            <v>4.4832954281080135E-17</v>
          </cell>
          <cell r="C140">
            <v>5</v>
          </cell>
        </row>
        <row r="141">
          <cell r="B141">
            <v>4.6398777402140964E-17</v>
          </cell>
          <cell r="C141">
            <v>5</v>
          </cell>
        </row>
        <row r="142">
          <cell r="B142">
            <v>4.6398777402140964E-17</v>
          </cell>
          <cell r="C142">
            <v>5</v>
          </cell>
        </row>
        <row r="143">
          <cell r="B143">
            <v>-3.0913896778144183E-16</v>
          </cell>
          <cell r="C143">
            <v>5.5999999046325684</v>
          </cell>
        </row>
        <row r="144">
          <cell r="B144">
            <v>-3.0913896778144183E-16</v>
          </cell>
          <cell r="C144">
            <v>5.5999999046325684</v>
          </cell>
        </row>
        <row r="145">
          <cell r="B145">
            <v>-1.7262680542841358E-14</v>
          </cell>
          <cell r="C145">
            <v>5.6560001373291016</v>
          </cell>
        </row>
        <row r="146">
          <cell r="B146">
            <v>-1.3226315286323388E-14</v>
          </cell>
          <cell r="C146">
            <v>5.6560001373291016</v>
          </cell>
        </row>
        <row r="147">
          <cell r="B147">
            <v>-1.7262680542841358E-14</v>
          </cell>
          <cell r="C147">
            <v>5.6560001373291016</v>
          </cell>
        </row>
        <row r="148">
          <cell r="B148">
            <v>-1.3226315286323388E-14</v>
          </cell>
          <cell r="C148">
            <v>5.6560001373291016</v>
          </cell>
        </row>
        <row r="149">
          <cell r="B149">
            <v>1.7837796008752767E-15</v>
          </cell>
          <cell r="C149">
            <v>5.6560001373291016</v>
          </cell>
        </row>
        <row r="150">
          <cell r="B150">
            <v>-8.0687610898166895E-4</v>
          </cell>
          <cell r="C150">
            <v>1</v>
          </cell>
        </row>
        <row r="151">
          <cell r="B151">
            <v>-8.0687610898166895E-4</v>
          </cell>
          <cell r="C151">
            <v>1</v>
          </cell>
        </row>
        <row r="152">
          <cell r="B152">
            <v>-5.0104957073926926E-2</v>
          </cell>
          <cell r="C152">
            <v>8</v>
          </cell>
        </row>
        <row r="153">
          <cell r="B153">
            <v>-5.0104957073926926E-2</v>
          </cell>
          <cell r="C153">
            <v>8</v>
          </cell>
        </row>
        <row r="154">
          <cell r="B154">
            <v>-0.21587833762168884</v>
          </cell>
          <cell r="C154">
            <v>8.8000001907348633</v>
          </cell>
        </row>
        <row r="155">
          <cell r="B155">
            <v>-0.21587876975536346</v>
          </cell>
          <cell r="C155">
            <v>8.8000001907348633</v>
          </cell>
        </row>
        <row r="156">
          <cell r="B156">
            <v>-0.21587881445884705</v>
          </cell>
          <cell r="C156">
            <v>8.8000001907348633</v>
          </cell>
        </row>
        <row r="157">
          <cell r="B157">
            <v>-0.21587881445884705</v>
          </cell>
          <cell r="C157">
            <v>8.8000001907348633</v>
          </cell>
        </row>
        <row r="158">
          <cell r="B158">
            <v>-0.21587881445884705</v>
          </cell>
          <cell r="C158">
            <v>8.8000001907348633</v>
          </cell>
        </row>
        <row r="159">
          <cell r="B159">
            <v>-0.21587881445884705</v>
          </cell>
          <cell r="C159">
            <v>8.8000001907348633</v>
          </cell>
        </row>
        <row r="160">
          <cell r="B160">
            <v>-0.21587881445884705</v>
          </cell>
          <cell r="C160">
            <v>8.8000001907348633</v>
          </cell>
        </row>
        <row r="161">
          <cell r="B161">
            <v>-0.25226539373397827</v>
          </cell>
          <cell r="C161">
            <v>8.8500003814697266</v>
          </cell>
        </row>
        <row r="162">
          <cell r="B162">
            <v>-0.25226587057113647</v>
          </cell>
          <cell r="C162">
            <v>8.8500003814697266</v>
          </cell>
        </row>
        <row r="163">
          <cell r="B163">
            <v>-0.25226595997810364</v>
          </cell>
          <cell r="C163">
            <v>8.8500003814697266</v>
          </cell>
        </row>
        <row r="164">
          <cell r="B164">
            <v>-0.25226595997810364</v>
          </cell>
          <cell r="C164">
            <v>8.8500003814697266</v>
          </cell>
        </row>
        <row r="165">
          <cell r="B165">
            <v>0.32962796092033386</v>
          </cell>
          <cell r="C165">
            <v>9</v>
          </cell>
        </row>
        <row r="166">
          <cell r="B166">
            <v>0.32962754368782043</v>
          </cell>
          <cell r="C166">
            <v>9</v>
          </cell>
        </row>
        <row r="167">
          <cell r="B167">
            <v>-0.29684954881668091</v>
          </cell>
          <cell r="C167">
            <v>8.8999996185302734</v>
          </cell>
        </row>
        <row r="168">
          <cell r="B168">
            <v>-0.29684907197952271</v>
          </cell>
          <cell r="C168">
            <v>8.8999996185302734</v>
          </cell>
        </row>
        <row r="169">
          <cell r="B169">
            <v>-0.3504769504070282</v>
          </cell>
          <cell r="C169">
            <v>8.9499998092651367</v>
          </cell>
        </row>
        <row r="170">
          <cell r="B170">
            <v>0.64631283283233643</v>
          </cell>
          <cell r="C170">
            <v>8.9700002670288086</v>
          </cell>
        </row>
        <row r="171">
          <cell r="B171">
            <v>0.34103506803512573</v>
          </cell>
          <cell r="C171">
            <v>8.9899997711181641</v>
          </cell>
        </row>
        <row r="172">
          <cell r="B172">
            <v>0.34103545546531677</v>
          </cell>
          <cell r="C172">
            <v>8.9899997711181641</v>
          </cell>
        </row>
        <row r="173">
          <cell r="B173">
            <v>0.34103572368621826</v>
          </cell>
          <cell r="C173">
            <v>8.9899997711181641</v>
          </cell>
        </row>
        <row r="174">
          <cell r="B174">
            <v>0.34103590250015259</v>
          </cell>
          <cell r="C174">
            <v>8.9899997711181641</v>
          </cell>
        </row>
        <row r="175">
          <cell r="B175">
            <v>-0.3504769504070282</v>
          </cell>
          <cell r="C175">
            <v>8.9499998092651367</v>
          </cell>
        </row>
        <row r="176">
          <cell r="B176">
            <v>-0.35047441720962524</v>
          </cell>
          <cell r="C176">
            <v>8.9499998092651367</v>
          </cell>
        </row>
        <row r="177">
          <cell r="B177">
            <v>-0.35047408938407898</v>
          </cell>
          <cell r="C177">
            <v>8.9499998092651367</v>
          </cell>
        </row>
        <row r="178">
          <cell r="B178">
            <v>-0.35047385096549988</v>
          </cell>
          <cell r="C178">
            <v>8.9499998092651367</v>
          </cell>
        </row>
        <row r="179">
          <cell r="B179">
            <v>-0.35047364234924316</v>
          </cell>
          <cell r="C179">
            <v>8.9499998092651367</v>
          </cell>
        </row>
        <row r="180">
          <cell r="B180">
            <v>0.64641082286834717</v>
          </cell>
          <cell r="C180">
            <v>8.9700002670288086</v>
          </cell>
        </row>
        <row r="181">
          <cell r="B181">
            <v>0.42639684677124023</v>
          </cell>
          <cell r="C181">
            <v>8.9700002670288086</v>
          </cell>
        </row>
        <row r="182">
          <cell r="B182">
            <v>0.38122573494911194</v>
          </cell>
          <cell r="C182">
            <v>8.9700002670288086</v>
          </cell>
        </row>
        <row r="183">
          <cell r="B183">
            <v>0.36961662769317627</v>
          </cell>
          <cell r="C183">
            <v>8.9700002670288086</v>
          </cell>
        </row>
        <row r="184">
          <cell r="B184">
            <v>-0.6961403489112854</v>
          </cell>
          <cell r="C184">
            <v>8.9600000381469727</v>
          </cell>
        </row>
        <row r="185">
          <cell r="B185">
            <v>-0.36334657669067383</v>
          </cell>
          <cell r="C185">
            <v>8.9600000381469727</v>
          </cell>
        </row>
        <row r="186">
          <cell r="B186">
            <v>-0.36231380701065063</v>
          </cell>
          <cell r="C186">
            <v>8.9600000381469727</v>
          </cell>
        </row>
        <row r="187">
          <cell r="B187">
            <v>-0.36231088638305664</v>
          </cell>
          <cell r="C187">
            <v>8.9600000381469727</v>
          </cell>
        </row>
        <row r="188">
          <cell r="B188">
            <v>-0.36231070756912231</v>
          </cell>
          <cell r="C188">
            <v>8.9600000381469727</v>
          </cell>
        </row>
        <row r="189">
          <cell r="B189">
            <v>-2.7018634136766195E-3</v>
          </cell>
          <cell r="C189">
            <v>8.9600000381469727</v>
          </cell>
        </row>
        <row r="190">
          <cell r="B190">
            <v>-2.7018636465072632E-3</v>
          </cell>
          <cell r="C190">
            <v>8.9600000381469727</v>
          </cell>
        </row>
        <row r="191">
          <cell r="B191">
            <v>-2.4302245583385229E-4</v>
          </cell>
          <cell r="C191">
            <v>1</v>
          </cell>
        </row>
        <row r="192">
          <cell r="B192">
            <v>-2.4302245583385229E-4</v>
          </cell>
          <cell r="C192">
            <v>1</v>
          </cell>
        </row>
        <row r="193">
          <cell r="B193">
            <v>-0.15724743902683258</v>
          </cell>
          <cell r="C193">
            <v>40</v>
          </cell>
        </row>
        <row r="194">
          <cell r="B194">
            <v>-0.15724745392799377</v>
          </cell>
          <cell r="C194">
            <v>40</v>
          </cell>
        </row>
        <row r="195">
          <cell r="B195">
            <v>-0.15724745392799377</v>
          </cell>
          <cell r="C195">
            <v>40</v>
          </cell>
        </row>
        <row r="196">
          <cell r="B196">
            <v>-0.15724745392799377</v>
          </cell>
          <cell r="C196">
            <v>40</v>
          </cell>
        </row>
        <row r="197">
          <cell r="B197">
            <v>-0.24083240330219269</v>
          </cell>
          <cell r="C197">
            <v>41</v>
          </cell>
        </row>
        <row r="198">
          <cell r="B198">
            <v>-0.24083267152309418</v>
          </cell>
          <cell r="C198">
            <v>41</v>
          </cell>
        </row>
        <row r="199">
          <cell r="B199">
            <v>-0.41165336966514587</v>
          </cell>
          <cell r="C199">
            <v>42</v>
          </cell>
        </row>
        <row r="200">
          <cell r="B200">
            <v>-0.41165226697921753</v>
          </cell>
          <cell r="C200">
            <v>42</v>
          </cell>
        </row>
        <row r="201">
          <cell r="B201">
            <v>0.15699464082717896</v>
          </cell>
          <cell r="C201">
            <v>45</v>
          </cell>
        </row>
        <row r="202">
          <cell r="B202">
            <v>0.15699456632137299</v>
          </cell>
          <cell r="C202">
            <v>45</v>
          </cell>
        </row>
        <row r="203">
          <cell r="B203">
            <v>0.35750871896743774</v>
          </cell>
          <cell r="C203">
            <v>43</v>
          </cell>
        </row>
        <row r="204">
          <cell r="B204">
            <v>0.35750964283943176</v>
          </cell>
          <cell r="C204">
            <v>43</v>
          </cell>
        </row>
        <row r="205">
          <cell r="B205">
            <v>0.5313144326210022</v>
          </cell>
          <cell r="C205">
            <v>42.5</v>
          </cell>
        </row>
        <row r="206">
          <cell r="B206">
            <v>0.48346751928329468</v>
          </cell>
          <cell r="C206">
            <v>42.5</v>
          </cell>
        </row>
        <row r="207">
          <cell r="B207">
            <v>0.48088815808296204</v>
          </cell>
          <cell r="C207">
            <v>42.5</v>
          </cell>
        </row>
        <row r="208">
          <cell r="B208">
            <v>0.4807426929473877</v>
          </cell>
          <cell r="C208">
            <v>42.5</v>
          </cell>
        </row>
        <row r="209">
          <cell r="B209">
            <v>0.48073643445968628</v>
          </cell>
          <cell r="C209">
            <v>42.5</v>
          </cell>
        </row>
        <row r="210">
          <cell r="B210">
            <v>-0.48871994018554688</v>
          </cell>
          <cell r="C210">
            <v>42.299999237060547</v>
          </cell>
        </row>
        <row r="211">
          <cell r="B211">
            <v>-0.48872071504592896</v>
          </cell>
          <cell r="C211">
            <v>42.299999237060547</v>
          </cell>
        </row>
        <row r="212">
          <cell r="B212">
            <v>-0.48872122168540955</v>
          </cell>
          <cell r="C212">
            <v>42.299999237060547</v>
          </cell>
        </row>
        <row r="213">
          <cell r="B213">
            <v>-0.4887215793132782</v>
          </cell>
          <cell r="C213">
            <v>42.299999237060547</v>
          </cell>
        </row>
        <row r="214">
          <cell r="B214">
            <v>-0.51750999689102173</v>
          </cell>
          <cell r="C214">
            <v>42.400001525878906</v>
          </cell>
        </row>
        <row r="215">
          <cell r="B215">
            <v>-0.51723408699035645</v>
          </cell>
          <cell r="C215">
            <v>42.400001525878906</v>
          </cell>
        </row>
        <row r="216">
          <cell r="B216">
            <v>-0.51723450422286987</v>
          </cell>
          <cell r="C216">
            <v>42.400001525878906</v>
          </cell>
        </row>
        <row r="217">
          <cell r="B217">
            <v>-0.51751023530960083</v>
          </cell>
          <cell r="C217">
            <v>42.400001525878906</v>
          </cell>
        </row>
        <row r="218">
          <cell r="B218">
            <v>-0.51723408699035645</v>
          </cell>
          <cell r="C218">
            <v>42.400001525878906</v>
          </cell>
        </row>
        <row r="219">
          <cell r="B219">
            <v>-0.51723450422286987</v>
          </cell>
          <cell r="C219">
            <v>42.400001525878906</v>
          </cell>
        </row>
        <row r="220">
          <cell r="B220">
            <v>-0.51723486185073853</v>
          </cell>
          <cell r="C220">
            <v>42.400001525878906</v>
          </cell>
        </row>
        <row r="221">
          <cell r="B221">
            <v>-0.5172351598739624</v>
          </cell>
          <cell r="C221">
            <v>42.400001525878906</v>
          </cell>
        </row>
        <row r="222">
          <cell r="B222">
            <v>-0.5172353982925415</v>
          </cell>
          <cell r="C222">
            <v>42.400001525878906</v>
          </cell>
        </row>
        <row r="223">
          <cell r="B223">
            <v>-0.51723557710647583</v>
          </cell>
          <cell r="C223">
            <v>42.400001525878906</v>
          </cell>
        </row>
        <row r="224">
          <cell r="B224">
            <v>-0.12356437742710114</v>
          </cell>
          <cell r="C224">
            <v>42.400001525878906</v>
          </cell>
        </row>
        <row r="225">
          <cell r="B225">
            <v>1.4331319835036993E-3</v>
          </cell>
          <cell r="C225">
            <v>1</v>
          </cell>
        </row>
        <row r="226">
          <cell r="B226">
            <v>1.4331319835036993E-3</v>
          </cell>
          <cell r="C226">
            <v>1</v>
          </cell>
        </row>
        <row r="227">
          <cell r="B227">
            <v>1.4331319835036993E-3</v>
          </cell>
          <cell r="C227">
            <v>1</v>
          </cell>
        </row>
        <row r="228">
          <cell r="B228">
            <v>1.4331319835036993E-3</v>
          </cell>
          <cell r="C228">
            <v>1</v>
          </cell>
        </row>
        <row r="229">
          <cell r="B229">
            <v>2.8736107051372528E-3</v>
          </cell>
          <cell r="C229">
            <v>1</v>
          </cell>
        </row>
        <row r="230">
          <cell r="B230">
            <v>2.3557404056191444E-2</v>
          </cell>
          <cell r="C230">
            <v>8</v>
          </cell>
        </row>
        <row r="231">
          <cell r="B231">
            <v>2.3557392880320549E-2</v>
          </cell>
          <cell r="C231">
            <v>8</v>
          </cell>
        </row>
        <row r="232">
          <cell r="B232">
            <v>2.5074711069464684E-2</v>
          </cell>
          <cell r="C232">
            <v>8.5</v>
          </cell>
        </row>
        <row r="233">
          <cell r="B233">
            <v>2.5074727833271027E-2</v>
          </cell>
          <cell r="C233">
            <v>8.5</v>
          </cell>
        </row>
        <row r="234">
          <cell r="B234">
            <v>2.5074727833271027E-2</v>
          </cell>
          <cell r="C234">
            <v>8.5</v>
          </cell>
        </row>
        <row r="235">
          <cell r="B235">
            <v>2.5683330371975899E-2</v>
          </cell>
          <cell r="C235">
            <v>8.6999998092651367</v>
          </cell>
        </row>
        <row r="236">
          <cell r="B236">
            <v>2.5683233514428139E-2</v>
          </cell>
          <cell r="C236">
            <v>8.6999998092651367</v>
          </cell>
        </row>
        <row r="237">
          <cell r="B237">
            <v>2.6293745264410973E-2</v>
          </cell>
          <cell r="C237">
            <v>8.8999996185302734</v>
          </cell>
        </row>
        <row r="238">
          <cell r="B238">
            <v>2.6293134316802025E-2</v>
          </cell>
          <cell r="C238">
            <v>8.8999996185302734</v>
          </cell>
        </row>
        <row r="239">
          <cell r="B239">
            <v>2.598804235458374E-2</v>
          </cell>
          <cell r="C239">
            <v>8.8000001907348633</v>
          </cell>
        </row>
        <row r="240">
          <cell r="B240">
            <v>2.5987938046455383E-2</v>
          </cell>
          <cell r="C240">
            <v>8.8000001907348633</v>
          </cell>
        </row>
        <row r="241">
          <cell r="B241">
            <v>-5</v>
          </cell>
          <cell r="C241">
            <v>8.8000001907348633</v>
          </cell>
        </row>
        <row r="242">
          <cell r="B242">
            <v>6.3293652534484863</v>
          </cell>
          <cell r="C242">
            <v>8.8000001907348633</v>
          </cell>
        </row>
        <row r="243">
          <cell r="B243">
            <v>0.7192460298538208</v>
          </cell>
          <cell r="C243">
            <v>1</v>
          </cell>
        </row>
        <row r="244">
          <cell r="B244">
            <v>0.7192460298538208</v>
          </cell>
          <cell r="C244">
            <v>1</v>
          </cell>
        </row>
        <row r="245">
          <cell r="B245">
            <v>0.7192460298538208</v>
          </cell>
          <cell r="C245">
            <v>1</v>
          </cell>
        </row>
        <row r="246">
          <cell r="B246">
            <v>0.7192460298538208</v>
          </cell>
          <cell r="C246">
            <v>1</v>
          </cell>
        </row>
        <row r="247">
          <cell r="B247">
            <v>0.7192460298538208</v>
          </cell>
          <cell r="C247">
            <v>1</v>
          </cell>
        </row>
        <row r="248">
          <cell r="B248">
            <v>0.7192460298538208</v>
          </cell>
          <cell r="C248">
            <v>1</v>
          </cell>
        </row>
        <row r="249">
          <cell r="B249">
            <v>0.7192460298538208</v>
          </cell>
          <cell r="C249">
            <v>1</v>
          </cell>
        </row>
        <row r="250">
          <cell r="B250">
            <v>0.7192460298538208</v>
          </cell>
          <cell r="C250">
            <v>1</v>
          </cell>
        </row>
        <row r="251">
          <cell r="B251">
            <v>0.7192460298538208</v>
          </cell>
          <cell r="C251">
            <v>1</v>
          </cell>
        </row>
        <row r="252">
          <cell r="B252">
            <v>0.7192460298538208</v>
          </cell>
          <cell r="C252">
            <v>1</v>
          </cell>
        </row>
        <row r="253">
          <cell r="B253">
            <v>0.7192460298538208</v>
          </cell>
          <cell r="C253">
            <v>1</v>
          </cell>
        </row>
        <row r="254">
          <cell r="B254">
            <v>0.7192460298538208</v>
          </cell>
          <cell r="C254">
            <v>1</v>
          </cell>
        </row>
        <row r="255">
          <cell r="B255">
            <v>0.7192460298538208</v>
          </cell>
          <cell r="C255">
            <v>1</v>
          </cell>
        </row>
        <row r="256">
          <cell r="B256">
            <v>0.99342674016952515</v>
          </cell>
          <cell r="C256">
            <v>1</v>
          </cell>
        </row>
        <row r="257">
          <cell r="B257">
            <v>0.99342674016952515</v>
          </cell>
          <cell r="C257">
            <v>1</v>
          </cell>
        </row>
        <row r="258">
          <cell r="B258">
            <v>0.99342674016952515</v>
          </cell>
          <cell r="C258">
            <v>1</v>
          </cell>
        </row>
        <row r="259">
          <cell r="B259">
            <v>1.0314089059829712</v>
          </cell>
          <cell r="C259">
            <v>1</v>
          </cell>
        </row>
        <row r="260">
          <cell r="B260">
            <v>0.7192460298538208</v>
          </cell>
          <cell r="C260">
            <v>1</v>
          </cell>
        </row>
        <row r="261">
          <cell r="B261">
            <v>0.7192460298538208</v>
          </cell>
          <cell r="C261">
            <v>1</v>
          </cell>
        </row>
        <row r="262">
          <cell r="B262">
            <v>0.7192460298538208</v>
          </cell>
          <cell r="C262">
            <v>1</v>
          </cell>
        </row>
        <row r="263">
          <cell r="B263">
            <v>1.0312191247940063</v>
          </cell>
          <cell r="C263">
            <v>1</v>
          </cell>
        </row>
        <row r="264">
          <cell r="B264">
            <v>1.0312192440032959</v>
          </cell>
          <cell r="C264">
            <v>1</v>
          </cell>
        </row>
        <row r="265">
          <cell r="B265">
            <v>1.0261341333389282</v>
          </cell>
          <cell r="C265">
            <v>1</v>
          </cell>
        </row>
        <row r="266">
          <cell r="B266">
            <v>1.0261341333389282</v>
          </cell>
          <cell r="C266">
            <v>1</v>
          </cell>
        </row>
        <row r="267">
          <cell r="B267">
            <v>1.0261341333389282</v>
          </cell>
          <cell r="C267">
            <v>1</v>
          </cell>
        </row>
        <row r="268">
          <cell r="B268">
            <v>0.98883223533630371</v>
          </cell>
          <cell r="C268">
            <v>1</v>
          </cell>
        </row>
        <row r="269">
          <cell r="B269">
            <v>0.98883217573165894</v>
          </cell>
          <cell r="C269">
            <v>1</v>
          </cell>
        </row>
        <row r="270">
          <cell r="B270">
            <v>1.0261341333389282</v>
          </cell>
          <cell r="C270">
            <v>1</v>
          </cell>
        </row>
        <row r="271">
          <cell r="B271">
            <v>1.0261341333389282</v>
          </cell>
          <cell r="C271">
            <v>1</v>
          </cell>
        </row>
        <row r="272">
          <cell r="B272">
            <v>0.7192460298538208</v>
          </cell>
          <cell r="C272">
            <v>1</v>
          </cell>
        </row>
        <row r="273">
          <cell r="B273">
            <v>1.0261341333389282</v>
          </cell>
          <cell r="C273">
            <v>1</v>
          </cell>
        </row>
        <row r="274">
          <cell r="B274">
            <v>0.25777426362037659</v>
          </cell>
          <cell r="C274">
            <v>1</v>
          </cell>
        </row>
        <row r="275">
          <cell r="B275">
            <v>0</v>
          </cell>
          <cell r="C275">
            <v>0</v>
          </cell>
        </row>
        <row r="276">
          <cell r="B276">
            <v>0.38974454998970032</v>
          </cell>
          <cell r="C276">
            <v>1</v>
          </cell>
        </row>
        <row r="277">
          <cell r="B277">
            <v>0.38974454998970032</v>
          </cell>
          <cell r="C277">
            <v>1</v>
          </cell>
        </row>
        <row r="278">
          <cell r="B278">
            <v>0.38974454998970032</v>
          </cell>
          <cell r="C278">
            <v>1</v>
          </cell>
        </row>
        <row r="279">
          <cell r="B279">
            <v>0.38974454998970032</v>
          </cell>
          <cell r="C279">
            <v>1</v>
          </cell>
        </row>
        <row r="280">
          <cell r="B280">
            <v>0.26843908429145813</v>
          </cell>
          <cell r="C280">
            <v>1</v>
          </cell>
        </row>
        <row r="281">
          <cell r="B281">
            <v>0.26843908429145813</v>
          </cell>
          <cell r="C281">
            <v>1</v>
          </cell>
        </row>
        <row r="282">
          <cell r="B282">
            <v>0.38974454998970032</v>
          </cell>
          <cell r="C282">
            <v>1</v>
          </cell>
        </row>
        <row r="283">
          <cell r="B283">
            <v>0.38974460959434509</v>
          </cell>
          <cell r="C283">
            <v>1</v>
          </cell>
        </row>
        <row r="284">
          <cell r="B284">
            <v>0.38974460959434509</v>
          </cell>
          <cell r="C284">
            <v>1</v>
          </cell>
        </row>
        <row r="285">
          <cell r="B285">
            <v>0.38974460959434509</v>
          </cell>
          <cell r="C285">
            <v>1</v>
          </cell>
        </row>
      </sheetData>
      <sheetData sheetId="16">
        <row r="1">
          <cell r="AD1">
            <v>0.38974461287924528</v>
          </cell>
        </row>
        <row r="3">
          <cell r="CB3">
            <v>4.5</v>
          </cell>
        </row>
        <row r="4">
          <cell r="B4">
            <v>-4</v>
          </cell>
          <cell r="C4">
            <v>-3.8506059000000001</v>
          </cell>
          <cell r="D4">
            <v>-3.7012118000000003</v>
          </cell>
          <cell r="E4">
            <v>-3.5518177000000004</v>
          </cell>
          <cell r="F4">
            <v>-3.4024236000000005</v>
          </cell>
          <cell r="G4">
            <v>-3.2530295000000007</v>
          </cell>
          <cell r="H4">
            <v>-3.1036354000000008</v>
          </cell>
          <cell r="I4">
            <v>-2.954241300000001</v>
          </cell>
          <cell r="J4">
            <v>-2.8048472000000011</v>
          </cell>
          <cell r="K4">
            <v>-2.6554531000000012</v>
          </cell>
          <cell r="L4">
            <v>-2.5060590000000014</v>
          </cell>
          <cell r="O4">
            <v>10</v>
          </cell>
          <cell r="P4">
            <v>9.6265149000000001</v>
          </cell>
          <cell r="Q4">
            <v>9.2530298000000002</v>
          </cell>
          <cell r="R4">
            <v>8.8795447000000003</v>
          </cell>
          <cell r="S4">
            <v>8.5060596000000004</v>
          </cell>
          <cell r="T4">
            <v>8.1325745000000005</v>
          </cell>
          <cell r="U4">
            <v>7.7590894000000006</v>
          </cell>
          <cell r="V4">
            <v>7.3856043000000007</v>
          </cell>
          <cell r="W4">
            <v>7.0121192000000008</v>
          </cell>
          <cell r="X4">
            <v>6.6386341000000009</v>
          </cell>
          <cell r="Y4">
            <v>6.265149000000001</v>
          </cell>
          <cell r="BB4">
            <v>-4</v>
          </cell>
          <cell r="BC4">
            <v>-3.7058820401362915</v>
          </cell>
          <cell r="BD4">
            <v>-3.4119777023761468</v>
          </cell>
          <cell r="BE4">
            <v>-3.1194298112951167</v>
          </cell>
          <cell r="BF4">
            <v>-2.8293090219288088</v>
          </cell>
          <cell r="BG4">
            <v>-2.5426138197728858</v>
          </cell>
          <cell r="BH4">
            <v>-2.2602705207830649</v>
          </cell>
          <cell r="BI4">
            <v>-1.9831332713751193</v>
          </cell>
          <cell r="BJ4">
            <v>-1.7119840484248778</v>
          </cell>
          <cell r="BK4">
            <v>-1.4475326592682234</v>
          </cell>
          <cell r="BL4">
            <v>-1.1904167417010945</v>
          </cell>
          <cell r="BO4">
            <v>10</v>
          </cell>
          <cell r="BP4">
            <v>9.6887880721604098</v>
          </cell>
          <cell r="BQ4">
            <v>9.3774906954450739</v>
          </cell>
          <cell r="BR4">
            <v>9.0656507398401818</v>
          </cell>
          <cell r="BS4">
            <v>8.7528399431594899</v>
          </cell>
          <cell r="BT4">
            <v>8.4386589110443264</v>
          </cell>
          <cell r="BU4">
            <v>8.1227371169635916</v>
          </cell>
          <cell r="BV4">
            <v>7.8047329022137628</v>
          </cell>
          <cell r="BW4">
            <v>7.4843334759188807</v>
          </cell>
          <cell r="BX4">
            <v>7.1612549150305638</v>
          </cell>
          <cell r="BY4">
            <v>6.835242164328001</v>
          </cell>
          <cell r="CB4">
            <v>4.5</v>
          </cell>
        </row>
        <row r="5">
          <cell r="B5">
            <v>0</v>
          </cell>
          <cell r="C5">
            <v>0.30875000000000002</v>
          </cell>
          <cell r="D5">
            <v>0.61750000000000005</v>
          </cell>
          <cell r="E5">
            <v>0.92625000000000002</v>
          </cell>
          <cell r="F5">
            <v>1.2350000000000001</v>
          </cell>
          <cell r="G5">
            <v>1.5437500000000002</v>
          </cell>
          <cell r="H5">
            <v>1.8525000000000003</v>
          </cell>
          <cell r="I5">
            <v>2.1612500000000003</v>
          </cell>
          <cell r="J5">
            <v>2.4700000000000002</v>
          </cell>
          <cell r="K5">
            <v>2.7787500000000001</v>
          </cell>
          <cell r="L5">
            <v>3.0874999999999999</v>
          </cell>
          <cell r="O5">
            <v>0</v>
          </cell>
          <cell r="P5">
            <v>-2.375E-2</v>
          </cell>
          <cell r="Q5">
            <v>-4.7500000000000001E-2</v>
          </cell>
          <cell r="R5">
            <v>-7.1250000000000008E-2</v>
          </cell>
          <cell r="S5">
            <v>-9.5000000000000001E-2</v>
          </cell>
          <cell r="T5">
            <v>-0.11874999999999999</v>
          </cell>
          <cell r="U5">
            <v>-0.14249999999999999</v>
          </cell>
          <cell r="V5">
            <v>-0.16624999999999998</v>
          </cell>
          <cell r="W5">
            <v>-0.18999999999999997</v>
          </cell>
          <cell r="X5">
            <v>-0.21374999999999997</v>
          </cell>
          <cell r="Y5">
            <v>-0.23749999999999996</v>
          </cell>
          <cell r="BB5">
            <v>2.4298148077579902</v>
          </cell>
          <cell r="BC5">
            <v>2.7346322606230964</v>
          </cell>
          <cell r="BD5">
            <v>3.0394749104437935</v>
          </cell>
          <cell r="BE5">
            <v>3.34429407527072</v>
          </cell>
          <cell r="BF5">
            <v>3.6490431544770203</v>
          </cell>
          <cell r="BG5">
            <v>3.9536776287583408</v>
          </cell>
          <cell r="BH5">
            <v>4.2581550601328315</v>
          </cell>
          <cell r="BI5">
            <v>4.5624350919411434</v>
          </cell>
          <cell r="BJ5">
            <v>4.8664794488464329</v>
          </cell>
          <cell r="BK5">
            <v>5.1702519368343598</v>
          </cell>
          <cell r="BL5">
            <v>5.4737184432130839</v>
          </cell>
          <cell r="BO5">
            <v>1.1588914790180558</v>
          </cell>
          <cell r="BP5">
            <v>1.1712279348373797</v>
          </cell>
          <cell r="BQ5">
            <v>1.1837727395965647</v>
          </cell>
          <cell r="BR5">
            <v>1.1958930279539328</v>
          </cell>
          <cell r="BS5">
            <v>1.2069829917603456</v>
          </cell>
          <cell r="BT5">
            <v>1.2164638800592056</v>
          </cell>
          <cell r="BU5">
            <v>1.2237839990864559</v>
          </cell>
          <cell r="BV5">
            <v>1.2284187122705805</v>
          </cell>
          <cell r="BW5">
            <v>1.2298704402326031</v>
          </cell>
          <cell r="BX5">
            <v>1.2276686607860892</v>
          </cell>
          <cell r="BY5">
            <v>1.2213699089371437</v>
          </cell>
          <cell r="CB5">
            <v>12.149074038789951</v>
          </cell>
        </row>
        <row r="6">
          <cell r="B6">
            <v>13</v>
          </cell>
          <cell r="C6">
            <v>13</v>
          </cell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13</v>
          </cell>
          <cell r="K6">
            <v>13</v>
          </cell>
          <cell r="L6">
            <v>13</v>
          </cell>
          <cell r="O6">
            <v>-1</v>
          </cell>
          <cell r="P6">
            <v>0.10000000000000009</v>
          </cell>
          <cell r="Q6">
            <v>1.2000000000000002</v>
          </cell>
          <cell r="R6">
            <v>2.3000000000000003</v>
          </cell>
          <cell r="S6">
            <v>3.4000000000000004</v>
          </cell>
          <cell r="T6">
            <v>4.5</v>
          </cell>
          <cell r="U6">
            <v>5.6</v>
          </cell>
          <cell r="V6">
            <v>6.6999999999999993</v>
          </cell>
          <cell r="W6">
            <v>7.7999999999999989</v>
          </cell>
          <cell r="X6">
            <v>8.8999999999999986</v>
          </cell>
          <cell r="Y6">
            <v>9.9999999999999982</v>
          </cell>
          <cell r="BB6">
            <v>15.143049857264996</v>
          </cell>
          <cell r="BC6">
            <v>14.928744871538496</v>
          </cell>
          <cell r="BD6">
            <v>14.714439885811997</v>
          </cell>
          <cell r="BE6">
            <v>14.500134900085497</v>
          </cell>
          <cell r="BF6">
            <v>14.285829914358997</v>
          </cell>
          <cell r="BG6">
            <v>14.071524928632499</v>
          </cell>
          <cell r="BH6">
            <v>13.857219942905999</v>
          </cell>
          <cell r="BI6">
            <v>13.642914957179499</v>
          </cell>
          <cell r="BJ6">
            <v>13.428609971453</v>
          </cell>
          <cell r="BK6">
            <v>13.2143049857265</v>
          </cell>
          <cell r="BL6">
            <v>13</v>
          </cell>
          <cell r="BO6">
            <v>-0.8430770663838687</v>
          </cell>
          <cell r="BP6">
            <v>0.24123064025451826</v>
          </cell>
          <cell r="BQ6">
            <v>1.3255383468929052</v>
          </cell>
          <cell r="BR6">
            <v>2.4098460535312922</v>
          </cell>
          <cell r="BS6">
            <v>3.494153760169679</v>
          </cell>
          <cell r="BT6">
            <v>4.5784614668080659</v>
          </cell>
          <cell r="BU6">
            <v>5.6627691734464518</v>
          </cell>
          <cell r="BV6">
            <v>6.7470768800848386</v>
          </cell>
          <cell r="BW6">
            <v>7.8313845867232255</v>
          </cell>
          <cell r="BX6">
            <v>8.9156922933616123</v>
          </cell>
          <cell r="BY6">
            <v>9.9999999999999982</v>
          </cell>
        </row>
        <row r="7">
          <cell r="B7">
            <v>-4</v>
          </cell>
          <cell r="C7">
            <v>-3.7183679000000001</v>
          </cell>
          <cell r="D7">
            <v>-3.4367358000000001</v>
          </cell>
          <cell r="E7">
            <v>-3.1551037000000002</v>
          </cell>
          <cell r="F7">
            <v>-2.8734716000000002</v>
          </cell>
          <cell r="G7">
            <v>-2.5918395000000003</v>
          </cell>
          <cell r="H7">
            <v>-2.3102074000000004</v>
          </cell>
          <cell r="I7">
            <v>-2.0285753000000004</v>
          </cell>
          <cell r="J7">
            <v>-1.7469432000000005</v>
          </cell>
          <cell r="K7">
            <v>-1.4653111000000005</v>
          </cell>
          <cell r="L7">
            <v>-1.1836790000000006</v>
          </cell>
          <cell r="O7">
            <v>10</v>
          </cell>
          <cell r="P7">
            <v>9.5931979999999992</v>
          </cell>
          <cell r="Q7">
            <v>9.1863959999999985</v>
          </cell>
          <cell r="R7">
            <v>8.7795939999999977</v>
          </cell>
          <cell r="S7">
            <v>8.3727919999999969</v>
          </cell>
          <cell r="T7">
            <v>7.965989999999997</v>
          </cell>
          <cell r="U7">
            <v>7.5591879999999971</v>
          </cell>
          <cell r="V7">
            <v>7.1523859999999972</v>
          </cell>
          <cell r="W7">
            <v>6.7455839999999974</v>
          </cell>
          <cell r="X7">
            <v>6.3387819999999975</v>
          </cell>
          <cell r="Y7">
            <v>5.9319799999999976</v>
          </cell>
          <cell r="BB7">
            <v>-4</v>
          </cell>
          <cell r="BC7">
            <v>-3.5575841156799295</v>
          </cell>
          <cell r="BD7">
            <v>-3.1173230275882462</v>
          </cell>
          <cell r="BE7">
            <v>-2.6800380213761468</v>
          </cell>
          <cell r="BF7">
            <v>-2.2465503826948265</v>
          </cell>
          <cell r="BG7">
            <v>-1.8176813971954822</v>
          </cell>
          <cell r="BH7">
            <v>-1.394252350529309</v>
          </cell>
          <cell r="BI7">
            <v>-0.97708452834750315</v>
          </cell>
          <cell r="BJ7">
            <v>-0.56699921630126093</v>
          </cell>
          <cell r="BK7">
            <v>-0.16481770004177787</v>
          </cell>
          <cell r="BL7">
            <v>0.22863873477974961</v>
          </cell>
          <cell r="BO7">
            <v>10</v>
          </cell>
          <cell r="BP7">
            <v>9.6989004013750151</v>
          </cell>
          <cell r="BQ7">
            <v>9.3963090210309801</v>
          </cell>
          <cell r="BR7">
            <v>9.0916572767026995</v>
          </cell>
          <cell r="BS7">
            <v>8.7843765861249778</v>
          </cell>
          <cell r="BT7">
            <v>8.4738983670326178</v>
          </cell>
          <cell r="BU7">
            <v>8.1596540371604274</v>
          </cell>
          <cell r="BV7">
            <v>7.8410750142432075</v>
          </cell>
          <cell r="BW7">
            <v>7.5175927160157627</v>
          </cell>
          <cell r="BX7">
            <v>7.1886385602128975</v>
          </cell>
          <cell r="BY7">
            <v>6.8536439645694163</v>
          </cell>
          <cell r="CB7">
            <v>-7.6490740387899514</v>
          </cell>
          <cell r="CC7">
            <v>16.649074038789951</v>
          </cell>
          <cell r="CF7" t="e">
            <v>#REF!</v>
          </cell>
          <cell r="CG7" t="e">
            <v>#REF!</v>
          </cell>
        </row>
        <row r="8">
          <cell r="B8">
            <v>1.6326430000000001</v>
          </cell>
          <cell r="C8">
            <v>1.7781287000000001</v>
          </cell>
          <cell r="D8">
            <v>1.9236144000000002</v>
          </cell>
          <cell r="E8">
            <v>2.0691001</v>
          </cell>
          <cell r="F8">
            <v>2.2145858</v>
          </cell>
          <cell r="G8">
            <v>2.3600715000000001</v>
          </cell>
          <cell r="H8">
            <v>2.5055572000000002</v>
          </cell>
          <cell r="I8">
            <v>2.6510429000000002</v>
          </cell>
          <cell r="J8">
            <v>2.7965286000000003</v>
          </cell>
          <cell r="K8">
            <v>2.9420143000000003</v>
          </cell>
          <cell r="L8">
            <v>3.0875000000000004</v>
          </cell>
          <cell r="O8">
            <v>1.8639600000000001</v>
          </cell>
          <cell r="P8">
            <v>1.6538140000000001</v>
          </cell>
          <cell r="Q8">
            <v>1.4436680000000002</v>
          </cell>
          <cell r="R8">
            <v>1.2335220000000002</v>
          </cell>
          <cell r="S8">
            <v>1.0233760000000003</v>
          </cell>
          <cell r="T8">
            <v>0.81323000000000023</v>
          </cell>
          <cell r="U8">
            <v>0.60308400000000018</v>
          </cell>
          <cell r="V8">
            <v>0.39293800000000012</v>
          </cell>
          <cell r="W8">
            <v>0.18279200000000009</v>
          </cell>
          <cell r="X8">
            <v>-2.7353999999999934E-2</v>
          </cell>
          <cell r="Y8">
            <v>-0.23749999999999996</v>
          </cell>
          <cell r="BB8">
            <v>3.8632776476817074</v>
          </cell>
          <cell r="BC8">
            <v>4.0309638744425458</v>
          </cell>
          <cell r="BD8">
            <v>4.1968151199026495</v>
          </cell>
          <cell r="BE8">
            <v>4.3609659897824846</v>
          </cell>
          <cell r="BF8">
            <v>4.5235510898025195</v>
          </cell>
          <cell r="BG8">
            <v>4.684705025683221</v>
          </cell>
          <cell r="BH8">
            <v>4.8445624031450567</v>
          </cell>
          <cell r="BI8">
            <v>5.0032578279084934</v>
          </cell>
          <cell r="BJ8">
            <v>5.1609259056939987</v>
          </cell>
          <cell r="BK8">
            <v>5.3177012422220393</v>
          </cell>
          <cell r="BL8">
            <v>5.4737184432130839</v>
          </cell>
          <cell r="BO8">
            <v>3.2184147102541818</v>
          </cell>
          <cell r="BP8">
            <v>3.0233086399709426</v>
          </cell>
          <cell r="BQ8">
            <v>2.8269321979507946</v>
          </cell>
          <cell r="BR8">
            <v>2.6293785727743737</v>
          </cell>
          <cell r="BS8">
            <v>2.430740953022315</v>
          </cell>
          <cell r="BT8">
            <v>2.2311125272752537</v>
          </cell>
          <cell r="BU8">
            <v>2.030586484113825</v>
          </cell>
          <cell r="BV8">
            <v>1.8292560121186643</v>
          </cell>
          <cell r="BW8">
            <v>1.6272142998704067</v>
          </cell>
          <cell r="BX8">
            <v>1.4245545359496881</v>
          </cell>
          <cell r="BY8">
            <v>1.2213699089371433</v>
          </cell>
          <cell r="CB8">
            <v>16.649074038789951</v>
          </cell>
          <cell r="CC8">
            <v>16.649074038789951</v>
          </cell>
          <cell r="CF8" t="e">
            <v>#REF!</v>
          </cell>
          <cell r="CG8" t="e">
            <v>#REF!</v>
          </cell>
        </row>
        <row r="9">
          <cell r="B9">
            <v>1.6326430000000001</v>
          </cell>
          <cell r="C9">
            <v>2.2010108000000002</v>
          </cell>
          <cell r="D9">
            <v>2.7693786000000005</v>
          </cell>
          <cell r="E9">
            <v>3.3377464000000003</v>
          </cell>
          <cell r="F9">
            <v>3.9061142000000002</v>
          </cell>
          <cell r="G9">
            <v>4.4744820000000001</v>
          </cell>
          <cell r="H9">
            <v>5.0428497999999999</v>
          </cell>
          <cell r="I9">
            <v>5.6112175999999998</v>
          </cell>
          <cell r="J9">
            <v>6.1795853999999997</v>
          </cell>
          <cell r="K9">
            <v>6.7479531999999995</v>
          </cell>
          <cell r="L9">
            <v>7.3163209999999994</v>
          </cell>
          <cell r="O9">
            <v>1.8639600000000001</v>
          </cell>
          <cell r="P9">
            <v>1.7207620000000001</v>
          </cell>
          <cell r="Q9">
            <v>1.5775640000000002</v>
          </cell>
          <cell r="R9">
            <v>1.4343660000000003</v>
          </cell>
          <cell r="S9">
            <v>1.2911680000000003</v>
          </cell>
          <cell r="T9">
            <v>1.1479700000000004</v>
          </cell>
          <cell r="U9">
            <v>1.0047720000000004</v>
          </cell>
          <cell r="V9">
            <v>0.8615740000000004</v>
          </cell>
          <cell r="W9">
            <v>0.71837600000000035</v>
          </cell>
          <cell r="X9">
            <v>0.5751780000000003</v>
          </cell>
          <cell r="Y9">
            <v>0.43198000000000025</v>
          </cell>
          <cell r="BB9">
            <v>3.8632776476817066</v>
          </cell>
          <cell r="BC9">
            <v>4.4597093567886539</v>
          </cell>
          <cell r="BD9">
            <v>5.053230212009078</v>
          </cell>
          <cell r="BE9">
            <v>5.6438490343953189</v>
          </cell>
          <cell r="BF9">
            <v>6.2315746449997196</v>
          </cell>
          <cell r="BG9">
            <v>6.8164158648746209</v>
          </cell>
          <cell r="BH9">
            <v>7.3983815150723649</v>
          </cell>
          <cell r="BI9">
            <v>7.9774804166452906</v>
          </cell>
          <cell r="BJ9">
            <v>8.553721390645741</v>
          </cell>
          <cell r="BK9">
            <v>9.127113258126057</v>
          </cell>
          <cell r="BL9">
            <v>9.6976648401385805</v>
          </cell>
          <cell r="BO9">
            <v>3.2184147102541818</v>
          </cell>
          <cell r="BP9">
            <v>3.1281702518118331</v>
          </cell>
          <cell r="BQ9">
            <v>3.0263723106420413</v>
          </cell>
          <cell r="BR9">
            <v>2.9130558984217325</v>
          </cell>
          <cell r="BS9">
            <v>2.7882560268278391</v>
          </cell>
          <cell r="BT9">
            <v>2.6520077075372868</v>
          </cell>
          <cell r="BU9">
            <v>2.5043459522270064</v>
          </cell>
          <cell r="BV9">
            <v>2.3453057725739255</v>
          </cell>
          <cell r="BW9">
            <v>2.1749221802549741</v>
          </cell>
          <cell r="BX9">
            <v>1.9932301869470801</v>
          </cell>
          <cell r="BY9">
            <v>1.8002648043271723</v>
          </cell>
          <cell r="CB9">
            <v>16.649074038789951</v>
          </cell>
          <cell r="CC9">
            <v>-7.6490740387899514</v>
          </cell>
          <cell r="CF9" t="e">
            <v>#REF!</v>
          </cell>
          <cell r="CG9" t="e">
            <v>#REF!</v>
          </cell>
        </row>
        <row r="10">
          <cell r="B10">
            <v>-1.012119</v>
          </cell>
          <cell r="C10">
            <v>-0.91090709999999997</v>
          </cell>
          <cell r="D10">
            <v>-0.80969519999999995</v>
          </cell>
          <cell r="E10">
            <v>-0.70848329999999993</v>
          </cell>
          <cell r="F10">
            <v>-0.60727139999999991</v>
          </cell>
          <cell r="G10">
            <v>-0.50605949999999988</v>
          </cell>
          <cell r="H10">
            <v>-0.40484759999999986</v>
          </cell>
          <cell r="I10">
            <v>-0.30363569999999984</v>
          </cell>
          <cell r="J10">
            <v>-0.20242379999999982</v>
          </cell>
          <cell r="K10">
            <v>-0.10121189999999981</v>
          </cell>
          <cell r="L10">
            <v>1.9428902930940239E-16</v>
          </cell>
          <cell r="O10">
            <v>2.530297</v>
          </cell>
          <cell r="P10">
            <v>2.2772673000000001</v>
          </cell>
          <cell r="Q10">
            <v>2.0242376000000002</v>
          </cell>
          <cell r="R10">
            <v>1.7712079000000003</v>
          </cell>
          <cell r="S10">
            <v>1.5181782000000004</v>
          </cell>
          <cell r="T10">
            <v>1.2651485000000005</v>
          </cell>
          <cell r="U10">
            <v>1.0121188000000005</v>
          </cell>
          <cell r="V10">
            <v>0.75908910000000052</v>
          </cell>
          <cell r="W10">
            <v>0.50605940000000049</v>
          </cell>
          <cell r="X10">
            <v>0.25302970000000047</v>
          </cell>
          <cell r="Y10">
            <v>4.4408920985006262E-16</v>
          </cell>
          <cell r="BB10">
            <v>1.1145792608784053</v>
          </cell>
          <cell r="BC10">
            <v>1.2542274148361539</v>
          </cell>
          <cell r="BD10">
            <v>1.3911858245216828</v>
          </cell>
          <cell r="BE10">
            <v>1.5257594877767671</v>
          </cell>
          <cell r="BF10">
            <v>1.6582686060552747</v>
          </cell>
          <cell r="BG10">
            <v>1.7890485844231587</v>
          </cell>
          <cell r="BH10">
            <v>1.9184500315584658</v>
          </cell>
          <cell r="BI10">
            <v>2.0468387597513331</v>
          </cell>
          <cell r="BJ10">
            <v>2.1745957849039836</v>
          </cell>
          <cell r="BK10">
            <v>2.302117326530734</v>
          </cell>
          <cell r="BL10">
            <v>2.4298148077579902</v>
          </cell>
          <cell r="BO10">
            <v>3.5048693709774077</v>
          </cell>
          <cell r="BP10">
            <v>3.2735214221315738</v>
          </cell>
          <cell r="BQ10">
            <v>3.0410975753642493</v>
          </cell>
          <cell r="BR10">
            <v>2.8077198298362518</v>
          </cell>
          <cell r="BS10">
            <v>2.5735162661544368</v>
          </cell>
          <cell r="BT10">
            <v>2.3386210463716983</v>
          </cell>
          <cell r="BU10">
            <v>2.1031744139869666</v>
          </cell>
          <cell r="BV10">
            <v>1.8673226939452117</v>
          </cell>
          <cell r="BW10">
            <v>1.6312182926374388</v>
          </cell>
          <cell r="BX10">
            <v>1.3950196979006928</v>
          </cell>
          <cell r="BY10">
            <v>1.1588914790180558</v>
          </cell>
          <cell r="CB10">
            <v>-7.6490740387899514</v>
          </cell>
          <cell r="CC10">
            <v>-7.6490740387899514</v>
          </cell>
          <cell r="CF10" t="e">
            <v>#REF!</v>
          </cell>
          <cell r="CG10" t="e">
            <v>#REF!</v>
          </cell>
        </row>
        <row r="11">
          <cell r="B11">
            <v>-1.012119</v>
          </cell>
          <cell r="C11">
            <v>-0.74764279999999994</v>
          </cell>
          <cell r="D11">
            <v>-0.48316659999999995</v>
          </cell>
          <cell r="E11">
            <v>-0.21869039999999995</v>
          </cell>
          <cell r="F11">
            <v>4.5785800000000043E-2</v>
          </cell>
          <cell r="G11">
            <v>0.31026200000000004</v>
          </cell>
          <cell r="H11">
            <v>0.57473820000000009</v>
          </cell>
          <cell r="I11">
            <v>0.83921440000000014</v>
          </cell>
          <cell r="J11">
            <v>1.1036906000000002</v>
          </cell>
          <cell r="K11">
            <v>1.3681668000000002</v>
          </cell>
          <cell r="L11">
            <v>1.6326430000000003</v>
          </cell>
          <cell r="O11">
            <v>2.530297</v>
          </cell>
          <cell r="P11">
            <v>2.4636632999999999</v>
          </cell>
          <cell r="Q11">
            <v>2.3970295999999998</v>
          </cell>
          <cell r="R11">
            <v>2.3303958999999996</v>
          </cell>
          <cell r="S11">
            <v>2.2637621999999995</v>
          </cell>
          <cell r="T11">
            <v>2.1971284999999994</v>
          </cell>
          <cell r="U11">
            <v>2.1304947999999992</v>
          </cell>
          <cell r="V11">
            <v>2.0638610999999991</v>
          </cell>
          <cell r="W11">
            <v>1.9972273999999992</v>
          </cell>
          <cell r="X11">
            <v>1.9305936999999993</v>
          </cell>
          <cell r="Y11">
            <v>1.8639599999999994</v>
          </cell>
          <cell r="BB11">
            <v>1.1145792608784058</v>
          </cell>
          <cell r="BC11">
            <v>1.3908364729055709</v>
          </cell>
          <cell r="BD11">
            <v>1.6669245661494478</v>
          </cell>
          <cell r="BE11">
            <v>1.9427913457082</v>
          </cell>
          <cell r="BF11">
            <v>2.2183846166799905</v>
          </cell>
          <cell r="BG11">
            <v>2.4936521841629835</v>
          </cell>
          <cell r="BH11">
            <v>2.7685418532553427</v>
          </cell>
          <cell r="BI11">
            <v>3.0430014290552316</v>
          </cell>
          <cell r="BJ11">
            <v>3.3169787166608122</v>
          </cell>
          <cell r="BK11">
            <v>3.5904215211702502</v>
          </cell>
          <cell r="BL11">
            <v>3.8632776476817074</v>
          </cell>
          <cell r="BO11">
            <v>3.5048693709774077</v>
          </cell>
          <cell r="BP11">
            <v>3.4817305363956397</v>
          </cell>
          <cell r="BQ11">
            <v>3.4579204514832926</v>
          </cell>
          <cell r="BR11">
            <v>3.4332319491567884</v>
          </cell>
          <cell r="BS11">
            <v>3.4074578623325467</v>
          </cell>
          <cell r="BT11">
            <v>3.3803910239269879</v>
          </cell>
          <cell r="BU11">
            <v>3.3518242668565348</v>
          </cell>
          <cell r="BV11">
            <v>3.3215504240376061</v>
          </cell>
          <cell r="BW11">
            <v>3.2893623283866242</v>
          </cell>
          <cell r="BX11">
            <v>3.2550528128200087</v>
          </cell>
          <cell r="BY11">
            <v>3.2184147102541814</v>
          </cell>
        </row>
        <row r="12">
          <cell r="B12">
            <v>3.0874999999999999</v>
          </cell>
          <cell r="C12">
            <v>3.5831249999999999</v>
          </cell>
          <cell r="D12">
            <v>4.0787499999999994</v>
          </cell>
          <cell r="E12">
            <v>4.5743749999999999</v>
          </cell>
          <cell r="F12">
            <v>5.07</v>
          </cell>
          <cell r="G12">
            <v>5.5656250000000007</v>
          </cell>
          <cell r="H12">
            <v>6.0612500000000011</v>
          </cell>
          <cell r="I12">
            <v>6.5568750000000016</v>
          </cell>
          <cell r="J12">
            <v>7.052500000000002</v>
          </cell>
          <cell r="K12">
            <v>7.5481250000000024</v>
          </cell>
          <cell r="L12">
            <v>8.0437500000000028</v>
          </cell>
          <cell r="O12">
            <v>-0.23749999999999999</v>
          </cell>
          <cell r="P12">
            <v>-0.27562500000000001</v>
          </cell>
          <cell r="Q12">
            <v>-0.31375000000000003</v>
          </cell>
          <cell r="R12">
            <v>-0.35187500000000005</v>
          </cell>
          <cell r="S12">
            <v>-0.39000000000000007</v>
          </cell>
          <cell r="T12">
            <v>-0.42812500000000009</v>
          </cell>
          <cell r="U12">
            <v>-0.46625000000000011</v>
          </cell>
          <cell r="V12">
            <v>-0.50437500000000013</v>
          </cell>
          <cell r="W12">
            <v>-0.54250000000000009</v>
          </cell>
          <cell r="X12">
            <v>-0.58062500000000006</v>
          </cell>
          <cell r="Y12">
            <v>-0.61875000000000002</v>
          </cell>
          <cell r="BB12">
            <v>5.4737184432130839</v>
          </cell>
          <cell r="BC12">
            <v>5.9612541514328088</v>
          </cell>
          <cell r="BD12">
            <v>6.4482261841320376</v>
          </cell>
          <cell r="BE12">
            <v>6.9345870307464601</v>
          </cell>
          <cell r="BF12">
            <v>7.4203030012301596</v>
          </cell>
          <cell r="BG12">
            <v>7.9053542260556187</v>
          </cell>
          <cell r="BH12">
            <v>8.3897346562137152</v>
          </cell>
          <cell r="BI12">
            <v>8.8734520632137261</v>
          </cell>
          <cell r="BJ12">
            <v>9.3565280390833223</v>
          </cell>
          <cell r="BK12">
            <v>9.8389979963685725</v>
          </cell>
          <cell r="BL12">
            <v>10.320911168133946</v>
          </cell>
          <cell r="BO12">
            <v>1.2213699089371437</v>
          </cell>
          <cell r="BP12">
            <v>1.2041066804660636</v>
          </cell>
          <cell r="BQ12">
            <v>1.1792084777579388</v>
          </cell>
          <cell r="BR12">
            <v>1.1460576634767161</v>
          </cell>
          <cell r="BS12">
            <v>1.1042162670254998</v>
          </cell>
          <cell r="BT12">
            <v>1.0534259845465539</v>
          </cell>
          <cell r="BU12">
            <v>0.99360817892130249</v>
          </cell>
          <cell r="BV12">
            <v>0.92486387977032714</v>
          </cell>
          <cell r="BW12">
            <v>0.84747378345336866</v>
          </cell>
          <cell r="BX12">
            <v>0.76189825306932846</v>
          </cell>
          <cell r="BY12">
            <v>0.66877731845626542</v>
          </cell>
        </row>
        <row r="13">
          <cell r="B13">
            <v>0</v>
          </cell>
          <cell r="C13">
            <v>0.16326430000000003</v>
          </cell>
          <cell r="D13">
            <v>0.32652860000000006</v>
          </cell>
          <cell r="E13">
            <v>0.48979290000000009</v>
          </cell>
          <cell r="F13">
            <v>0.65305720000000012</v>
          </cell>
          <cell r="G13">
            <v>0.81632150000000014</v>
          </cell>
          <cell r="H13">
            <v>0.97958580000000017</v>
          </cell>
          <cell r="I13">
            <v>1.1428501000000002</v>
          </cell>
          <cell r="J13">
            <v>1.3061144000000002</v>
          </cell>
          <cell r="K13">
            <v>1.4693787000000003</v>
          </cell>
          <cell r="L13">
            <v>1.6326430000000003</v>
          </cell>
          <cell r="O13">
            <v>0</v>
          </cell>
          <cell r="P13">
            <v>0.18639600000000001</v>
          </cell>
          <cell r="Q13">
            <v>0.37279200000000001</v>
          </cell>
          <cell r="R13">
            <v>0.55918800000000002</v>
          </cell>
          <cell r="S13">
            <v>0.74558400000000002</v>
          </cell>
          <cell r="T13">
            <v>0.93198000000000003</v>
          </cell>
          <cell r="U13">
            <v>1.118376</v>
          </cell>
          <cell r="V13">
            <v>1.304772</v>
          </cell>
          <cell r="W13">
            <v>1.491168</v>
          </cell>
          <cell r="X13">
            <v>1.6775640000000001</v>
          </cell>
          <cell r="Y13">
            <v>1.8639600000000001</v>
          </cell>
          <cell r="BB13">
            <v>2.4298148077579893</v>
          </cell>
          <cell r="BC13">
            <v>2.5728537584301945</v>
          </cell>
          <cell r="BD13">
            <v>2.7159229329615173</v>
          </cell>
          <cell r="BE13">
            <v>2.8590366085148045</v>
          </cell>
          <cell r="BF13">
            <v>3.0022090622528994</v>
          </cell>
          <cell r="BG13">
            <v>3.1454545713386457</v>
          </cell>
          <cell r="BH13">
            <v>3.2887874129348877</v>
          </cell>
          <cell r="BI13">
            <v>3.4322218642044717</v>
          </cell>
          <cell r="BJ13">
            <v>3.5757722023102394</v>
          </cell>
          <cell r="BK13">
            <v>3.7194527044150361</v>
          </cell>
          <cell r="BL13">
            <v>3.8632776476817066</v>
          </cell>
          <cell r="BO13">
            <v>1.1588914790180549</v>
          </cell>
          <cell r="BP13">
            <v>1.3651129954686909</v>
          </cell>
          <cell r="BQ13">
            <v>1.5713080388340543</v>
          </cell>
          <cell r="BR13">
            <v>1.7774641037438708</v>
          </cell>
          <cell r="BS13">
            <v>1.9835686848278657</v>
          </cell>
          <cell r="BT13">
            <v>2.1896092767157636</v>
          </cell>
          <cell r="BU13">
            <v>2.3955733740372898</v>
          </cell>
          <cell r="BV13">
            <v>2.6014484714221697</v>
          </cell>
          <cell r="BW13">
            <v>2.8072220635001282</v>
          </cell>
          <cell r="BX13">
            <v>3.0128816449008902</v>
          </cell>
          <cell r="BY13">
            <v>3.2184147102541809</v>
          </cell>
        </row>
        <row r="14">
          <cell r="B14">
            <v>-2.506059</v>
          </cell>
          <cell r="C14">
            <v>-2.356665</v>
          </cell>
          <cell r="D14">
            <v>-2.207271</v>
          </cell>
          <cell r="E14">
            <v>-2.057877</v>
          </cell>
          <cell r="F14">
            <v>-1.9084829999999999</v>
          </cell>
          <cell r="G14">
            <v>-1.7590889999999999</v>
          </cell>
          <cell r="H14">
            <v>-1.6096949999999999</v>
          </cell>
          <cell r="I14">
            <v>-1.4603009999999998</v>
          </cell>
          <cell r="J14">
            <v>-1.3109069999999998</v>
          </cell>
          <cell r="K14">
            <v>-1.1615129999999998</v>
          </cell>
          <cell r="L14">
            <v>-1.0121189999999998</v>
          </cell>
          <cell r="O14">
            <v>6.2651490000000001</v>
          </cell>
          <cell r="P14">
            <v>5.8916637999999999</v>
          </cell>
          <cell r="Q14">
            <v>5.5181785999999997</v>
          </cell>
          <cell r="R14">
            <v>5.1446933999999995</v>
          </cell>
          <cell r="S14">
            <v>4.7712081999999993</v>
          </cell>
          <cell r="T14">
            <v>4.3977229999999992</v>
          </cell>
          <cell r="U14">
            <v>4.024237799999999</v>
          </cell>
          <cell r="V14">
            <v>3.6507525999999988</v>
          </cell>
          <cell r="W14">
            <v>3.2772673999999986</v>
          </cell>
          <cell r="X14">
            <v>2.9037821999999984</v>
          </cell>
          <cell r="Y14">
            <v>2.5302969999999982</v>
          </cell>
          <cell r="BB14">
            <v>-1.1904167417010934</v>
          </cell>
          <cell r="BC14">
            <v>-0.94029319476109374</v>
          </cell>
          <cell r="BD14">
            <v>-0.69414775084067748</v>
          </cell>
          <cell r="BE14">
            <v>-0.4522502469788634</v>
          </cell>
          <cell r="BF14">
            <v>-0.21479835062541808</v>
          </cell>
          <cell r="BG14">
            <v>1.8082440359144636E-2</v>
          </cell>
          <cell r="BH14">
            <v>0.24633879770356382</v>
          </cell>
          <cell r="BI14">
            <v>0.46998956272583037</v>
          </cell>
          <cell r="BJ14">
            <v>0.68912574633318657</v>
          </cell>
          <cell r="BK14">
            <v>0.90391052902212943</v>
          </cell>
          <cell r="BL14">
            <v>1.114579260878406</v>
          </cell>
          <cell r="BO14">
            <v>6.8352421643279992</v>
          </cell>
          <cell r="BP14">
            <v>6.5100544594623386</v>
          </cell>
          <cell r="BQ14">
            <v>6.1832755142409486</v>
          </cell>
          <cell r="BR14">
            <v>5.8547973939060203</v>
          </cell>
          <cell r="BS14">
            <v>5.5245410315199868</v>
          </cell>
          <cell r="BT14">
            <v>5.1924562279655246</v>
          </cell>
          <cell r="BU14">
            <v>4.8585216519455523</v>
          </cell>
          <cell r="BV14">
            <v>4.5227448399832308</v>
          </cell>
          <cell r="BW14">
            <v>4.1851621964219614</v>
          </cell>
          <cell r="BX14">
            <v>3.8458389934253909</v>
          </cell>
          <cell r="BY14">
            <v>3.5048693709774059</v>
          </cell>
        </row>
        <row r="15">
          <cell r="B15">
            <v>-1.1836789999999999</v>
          </cell>
          <cell r="C15">
            <v>-0.90204679999999993</v>
          </cell>
          <cell r="D15">
            <v>-0.62041459999999993</v>
          </cell>
          <cell r="E15">
            <v>-0.33878239999999993</v>
          </cell>
          <cell r="F15">
            <v>-5.7150199999999929E-2</v>
          </cell>
          <cell r="G15">
            <v>0.22448200000000007</v>
          </cell>
          <cell r="H15">
            <v>0.50611420000000007</v>
          </cell>
          <cell r="I15">
            <v>0.78774640000000007</v>
          </cell>
          <cell r="J15">
            <v>1.0693786000000001</v>
          </cell>
          <cell r="K15">
            <v>1.3510108000000001</v>
          </cell>
          <cell r="L15">
            <v>1.6326430000000001</v>
          </cell>
          <cell r="O15">
            <v>5.9319800000000003</v>
          </cell>
          <cell r="P15">
            <v>5.5251780000000004</v>
          </cell>
          <cell r="Q15">
            <v>5.1183760000000005</v>
          </cell>
          <cell r="R15">
            <v>4.7115740000000006</v>
          </cell>
          <cell r="S15">
            <v>4.3047720000000007</v>
          </cell>
          <cell r="T15">
            <v>3.8979700000000008</v>
          </cell>
          <cell r="U15">
            <v>3.4911680000000009</v>
          </cell>
          <cell r="V15">
            <v>3.0843660000000011</v>
          </cell>
          <cell r="W15">
            <v>2.6775640000000012</v>
          </cell>
          <cell r="X15">
            <v>2.2707620000000013</v>
          </cell>
          <cell r="Y15">
            <v>1.8639600000000012</v>
          </cell>
          <cell r="BB15">
            <v>0.22863873477975027</v>
          </cell>
          <cell r="BC15">
            <v>0.61837745777537401</v>
          </cell>
          <cell r="BD15">
            <v>1.0026041498814084</v>
          </cell>
          <cell r="BE15">
            <v>1.3811962533726638</v>
          </cell>
          <cell r="BF15">
            <v>1.7540312105239499</v>
          </cell>
          <cell r="BG15">
            <v>2.1209864636100781</v>
          </cell>
          <cell r="BH15">
            <v>2.481939454905858</v>
          </cell>
          <cell r="BI15">
            <v>2.8367676266861008</v>
          </cell>
          <cell r="BJ15">
            <v>3.1853484212256156</v>
          </cell>
          <cell r="BK15">
            <v>3.5275592807992142</v>
          </cell>
          <cell r="BL15">
            <v>3.8632776476817066</v>
          </cell>
          <cell r="BO15">
            <v>6.8536439645694189</v>
          </cell>
          <cell r="BP15">
            <v>6.5083113102226724</v>
          </cell>
          <cell r="BQ15">
            <v>6.1591626338654564</v>
          </cell>
          <cell r="BR15">
            <v>5.8061130878279652</v>
          </cell>
          <cell r="BS15">
            <v>5.4490778244403941</v>
          </cell>
          <cell r="BT15">
            <v>5.0879719960329375</v>
          </cell>
          <cell r="BU15">
            <v>4.7227107549357896</v>
          </cell>
          <cell r="BV15">
            <v>4.3532092534791449</v>
          </cell>
          <cell r="BW15">
            <v>3.9793826439931994</v>
          </cell>
          <cell r="BX15">
            <v>3.6011460788081475</v>
          </cell>
          <cell r="BY15">
            <v>3.2184147102541827</v>
          </cell>
        </row>
        <row r="16">
          <cell r="B16">
            <v>7.3163210000000003</v>
          </cell>
          <cell r="C16">
            <v>7.8846889000000004</v>
          </cell>
          <cell r="D16">
            <v>8.4530568000000006</v>
          </cell>
          <cell r="E16">
            <v>9.0214247000000007</v>
          </cell>
          <cell r="F16">
            <v>9.5897926000000009</v>
          </cell>
          <cell r="G16">
            <v>10.158160500000001</v>
          </cell>
          <cell r="H16">
            <v>10.726528400000001</v>
          </cell>
          <cell r="I16">
            <v>11.294896300000001</v>
          </cell>
          <cell r="J16">
            <v>11.863264200000001</v>
          </cell>
          <cell r="K16">
            <v>12.431632100000002</v>
          </cell>
          <cell r="L16">
            <v>13.000000000000002</v>
          </cell>
          <cell r="O16">
            <v>0.43197999999999998</v>
          </cell>
          <cell r="P16">
            <v>0.28878199999999998</v>
          </cell>
          <cell r="Q16">
            <v>0.14558399999999999</v>
          </cell>
          <cell r="R16">
            <v>2.3859999999999992E-3</v>
          </cell>
          <cell r="S16">
            <v>-0.14081199999999999</v>
          </cell>
          <cell r="T16">
            <v>-0.28400999999999998</v>
          </cell>
          <cell r="U16">
            <v>-0.42720799999999998</v>
          </cell>
          <cell r="V16">
            <v>-0.57040599999999997</v>
          </cell>
          <cell r="W16">
            <v>-0.71360399999999991</v>
          </cell>
          <cell r="X16">
            <v>-0.85680199999999984</v>
          </cell>
          <cell r="Y16">
            <v>-0.99999999999999978</v>
          </cell>
          <cell r="BB16">
            <v>9.6976648401385805</v>
          </cell>
          <cell r="BC16">
            <v>10.256923274560728</v>
          </cell>
          <cell r="BD16">
            <v>10.811810105473416</v>
          </cell>
          <cell r="BE16">
            <v>11.362738023133568</v>
          </cell>
          <cell r="BF16">
            <v>11.910119717798105</v>
          </cell>
          <cell r="BG16">
            <v>12.454367879723948</v>
          </cell>
          <cell r="BH16">
            <v>12.995895199168018</v>
          </cell>
          <cell r="BI16">
            <v>13.535114366387237</v>
          </cell>
          <cell r="BJ16">
            <v>14.072438071638526</v>
          </cell>
          <cell r="BK16">
            <v>14.608279005178806</v>
          </cell>
          <cell r="BL16">
            <v>15.143049857264998</v>
          </cell>
          <cell r="BO16">
            <v>1.8002648043271723</v>
          </cell>
          <cell r="BP16">
            <v>1.5943555760002028</v>
          </cell>
          <cell r="BQ16">
            <v>1.3710949942583595</v>
          </cell>
          <cell r="BR16">
            <v>1.1321210700702076</v>
          </cell>
          <cell r="BS16">
            <v>0.87907181440431414</v>
          </cell>
          <cell r="BT16">
            <v>0.61358523822924638</v>
          </cell>
          <cell r="BU16">
            <v>0.33729935251357074</v>
          </cell>
          <cell r="BV16">
            <v>5.1852168225854922E-2</v>
          </cell>
          <cell r="BW16">
            <v>-0.24111830366533493</v>
          </cell>
          <cell r="BX16">
            <v>-0.53997405219143146</v>
          </cell>
          <cell r="BY16">
            <v>-0.84307706638386837</v>
          </cell>
        </row>
        <row r="17">
          <cell r="B17">
            <v>8.0437499999999993</v>
          </cell>
          <cell r="C17">
            <v>8.5393749999999997</v>
          </cell>
          <cell r="D17">
            <v>9.0350000000000001</v>
          </cell>
          <cell r="E17">
            <v>9.5306250000000006</v>
          </cell>
          <cell r="F17">
            <v>10.026250000000001</v>
          </cell>
          <cell r="G17">
            <v>10.521875000000001</v>
          </cell>
          <cell r="H17">
            <v>11.017500000000002</v>
          </cell>
          <cell r="I17">
            <v>11.513125000000002</v>
          </cell>
          <cell r="J17">
            <v>12.008750000000003</v>
          </cell>
          <cell r="K17">
            <v>12.504375000000003</v>
          </cell>
          <cell r="L17">
            <v>13.000000000000004</v>
          </cell>
          <cell r="O17">
            <v>-0.61875000000000002</v>
          </cell>
          <cell r="P17">
            <v>-0.65687499999999999</v>
          </cell>
          <cell r="Q17">
            <v>-0.69499999999999995</v>
          </cell>
          <cell r="R17">
            <v>-0.73312499999999992</v>
          </cell>
          <cell r="S17">
            <v>-0.77124999999999988</v>
          </cell>
          <cell r="T17">
            <v>-0.80937499999999984</v>
          </cell>
          <cell r="U17">
            <v>-0.84749999999999981</v>
          </cell>
          <cell r="V17">
            <v>-0.88562499999999977</v>
          </cell>
          <cell r="W17">
            <v>-0.92374999999999974</v>
          </cell>
          <cell r="X17">
            <v>-0.9618749999999997</v>
          </cell>
          <cell r="Y17">
            <v>-0.99999999999999967</v>
          </cell>
          <cell r="BB17">
            <v>10.320911168133941</v>
          </cell>
          <cell r="BC17">
            <v>10.806622285270354</v>
          </cell>
          <cell r="BD17">
            <v>11.291273971252796</v>
          </cell>
          <cell r="BE17">
            <v>11.774947889504867</v>
          </cell>
          <cell r="BF17">
            <v>12.257739523968571</v>
          </cell>
          <cell r="BG17">
            <v>12.7397581791043</v>
          </cell>
          <cell r="BH17">
            <v>13.221126979890849</v>
          </cell>
          <cell r="BI17">
            <v>13.701982871825409</v>
          </cell>
          <cell r="BJ17">
            <v>14.182476620923564</v>
          </cell>
          <cell r="BK17">
            <v>14.662772813719302</v>
          </cell>
          <cell r="BL17">
            <v>15.143049857265</v>
          </cell>
          <cell r="BO17">
            <v>0.66877731845626498</v>
          </cell>
          <cell r="BP17">
            <v>0.56443847299293737</v>
          </cell>
          <cell r="BQ17">
            <v>0.44601983005738044</v>
          </cell>
          <cell r="BR17">
            <v>0.3145830141564282</v>
          </cell>
          <cell r="BS17">
            <v>0.17136931653607346</v>
          </cell>
          <cell r="BT17">
            <v>1.7799695181468067E-2</v>
          </cell>
          <cell r="BU17">
            <v>-0.14452522518307709</v>
          </cell>
          <cell r="BV17">
            <v>-0.31382515309409176</v>
          </cell>
          <cell r="BW17">
            <v>-0.48814013034894715</v>
          </cell>
          <cell r="BX17">
            <v>-0.66533053200585512</v>
          </cell>
          <cell r="BY17">
            <v>-0.84307706638386826</v>
          </cell>
        </row>
        <row r="18">
          <cell r="B18">
            <v>-2.506059</v>
          </cell>
          <cell r="C18">
            <v>-2.373821</v>
          </cell>
          <cell r="D18">
            <v>-2.2415829999999999</v>
          </cell>
          <cell r="E18">
            <v>-2.1093449999999998</v>
          </cell>
          <cell r="F18">
            <v>-1.9771069999999997</v>
          </cell>
          <cell r="G18">
            <v>-1.8448689999999996</v>
          </cell>
          <cell r="H18">
            <v>-1.7126309999999996</v>
          </cell>
          <cell r="I18">
            <v>-1.5803929999999995</v>
          </cell>
          <cell r="J18">
            <v>-1.4481549999999994</v>
          </cell>
          <cell r="K18">
            <v>-1.3159169999999993</v>
          </cell>
          <cell r="L18">
            <v>-1.1836789999999993</v>
          </cell>
          <cell r="O18">
            <v>6.2651490000000001</v>
          </cell>
          <cell r="P18">
            <v>6.2318321000000001</v>
          </cell>
          <cell r="Q18">
            <v>6.1985152000000001</v>
          </cell>
          <cell r="R18">
            <v>6.1651983000000001</v>
          </cell>
          <cell r="S18">
            <v>6.1318814000000001</v>
          </cell>
          <cell r="T18">
            <v>6.0985645000000002</v>
          </cell>
          <cell r="U18">
            <v>6.0652476000000002</v>
          </cell>
          <cell r="V18">
            <v>6.0319307000000002</v>
          </cell>
          <cell r="W18">
            <v>5.9986138000000002</v>
          </cell>
          <cell r="X18">
            <v>5.9652969000000002</v>
          </cell>
          <cell r="Y18">
            <v>5.9319800000000003</v>
          </cell>
          <cell r="BB18">
            <v>-1.1904167417010934</v>
          </cell>
          <cell r="BC18">
            <v>-1.0480805307182994</v>
          </cell>
          <cell r="BD18">
            <v>-0.90586422206503592</v>
          </cell>
          <cell r="BE18">
            <v>-0.76375874097895435</v>
          </cell>
          <cell r="BF18">
            <v>-0.62175501269770694</v>
          </cell>
          <cell r="BG18">
            <v>-0.47984396245894545</v>
          </cell>
          <cell r="BH18">
            <v>-0.33801651550032186</v>
          </cell>
          <cell r="BI18">
            <v>-0.19626359705948859</v>
          </cell>
          <cell r="BJ18">
            <v>-5.4576132374097197E-2</v>
          </cell>
          <cell r="BK18">
            <v>8.7054953318199901E-2</v>
          </cell>
          <cell r="BL18">
            <v>0.22863873477975116</v>
          </cell>
          <cell r="BO18">
            <v>6.8352421643280001</v>
          </cell>
          <cell r="BP18">
            <v>6.8387916888006135</v>
          </cell>
          <cell r="BQ18">
            <v>6.8418653093250077</v>
          </cell>
          <cell r="BR18">
            <v>6.8444990445110605</v>
          </cell>
          <cell r="BS18">
            <v>6.8467289129686471</v>
          </cell>
          <cell r="BT18">
            <v>6.8485909333076425</v>
          </cell>
          <cell r="BU18">
            <v>6.8501211241379236</v>
          </cell>
          <cell r="BV18">
            <v>6.8513555040693657</v>
          </cell>
          <cell r="BW18">
            <v>6.8523300917118455</v>
          </cell>
          <cell r="BX18">
            <v>6.8530809056752373</v>
          </cell>
          <cell r="BY18">
            <v>6.8536439645694189</v>
          </cell>
        </row>
        <row r="19">
          <cell r="B19">
            <v>-1.1836789999999999</v>
          </cell>
          <cell r="C19">
            <v>-1.166523</v>
          </cell>
          <cell r="D19">
            <v>-1.149367</v>
          </cell>
          <cell r="E19">
            <v>-1.1322110000000001</v>
          </cell>
          <cell r="F19">
            <v>-1.1150550000000001</v>
          </cell>
          <cell r="G19">
            <v>-1.0978990000000002</v>
          </cell>
          <cell r="H19">
            <v>-1.0807430000000002</v>
          </cell>
          <cell r="I19">
            <v>-1.0635870000000003</v>
          </cell>
          <cell r="J19">
            <v>-1.0464310000000003</v>
          </cell>
          <cell r="K19">
            <v>-1.0292750000000004</v>
          </cell>
          <cell r="L19">
            <v>-1.0121190000000004</v>
          </cell>
          <cell r="O19">
            <v>5.9319800000000003</v>
          </cell>
          <cell r="P19">
            <v>5.5918117000000001</v>
          </cell>
          <cell r="Q19">
            <v>5.2516433999999999</v>
          </cell>
          <cell r="R19">
            <v>4.9114750999999996</v>
          </cell>
          <cell r="S19">
            <v>4.5713067999999994</v>
          </cell>
          <cell r="T19">
            <v>4.2311384999999992</v>
          </cell>
          <cell r="U19">
            <v>3.890970199999999</v>
          </cell>
          <cell r="V19">
            <v>3.5508018999999988</v>
          </cell>
          <cell r="W19">
            <v>3.2106335999999986</v>
          </cell>
          <cell r="X19">
            <v>2.8704652999999984</v>
          </cell>
          <cell r="Y19">
            <v>2.5302969999999982</v>
          </cell>
          <cell r="BB19">
            <v>0.2286387347797505</v>
          </cell>
          <cell r="BC19">
            <v>0.33147076558808108</v>
          </cell>
          <cell r="BD19">
            <v>0.43099062778545205</v>
          </cell>
          <cell r="BE19">
            <v>0.52725388641776716</v>
          </cell>
          <cell r="BF19">
            <v>0.62031610653093128</v>
          </cell>
          <cell r="BG19">
            <v>0.7102328531708495</v>
          </cell>
          <cell r="BH19">
            <v>0.79705969138342558</v>
          </cell>
          <cell r="BI19">
            <v>0.88085218621456507</v>
          </cell>
          <cell r="BJ19">
            <v>0.96166590271017172</v>
          </cell>
          <cell r="BK19">
            <v>1.0395564059161504</v>
          </cell>
          <cell r="BL19">
            <v>1.1145792608784053</v>
          </cell>
          <cell r="BO19">
            <v>6.8536439645694189</v>
          </cell>
          <cell r="BP19">
            <v>6.5194845813918398</v>
          </cell>
          <cell r="BQ19">
            <v>6.185158152770315</v>
          </cell>
          <cell r="BR19">
            <v>5.8506674810645229</v>
          </cell>
          <cell r="BS19">
            <v>5.5160153686341404</v>
          </cell>
          <cell r="BT19">
            <v>5.181204617838846</v>
          </cell>
          <cell r="BU19">
            <v>4.8462380310383164</v>
          </cell>
          <cell r="BV19">
            <v>4.525374270977407</v>
          </cell>
          <cell r="BW19" t="e">
            <v>#REF!</v>
          </cell>
          <cell r="BX19" t="e">
            <v>#REF!</v>
          </cell>
          <cell r="BY19" t="e">
            <v>#REF!</v>
          </cell>
        </row>
        <row r="20">
          <cell r="B20">
            <v>3.0874999999999999</v>
          </cell>
          <cell r="C20">
            <v>3.5103821000000002</v>
          </cell>
          <cell r="D20">
            <v>3.9332642</v>
          </cell>
          <cell r="E20">
            <v>4.3561462999999998</v>
          </cell>
          <cell r="F20">
            <v>4.7790283999999996</v>
          </cell>
          <cell r="G20">
            <v>5.2019104999999994</v>
          </cell>
          <cell r="H20">
            <v>5.6247925999999993</v>
          </cell>
          <cell r="I20">
            <v>6.0476746999999991</v>
          </cell>
          <cell r="J20">
            <v>6.4705567999999989</v>
          </cell>
          <cell r="K20">
            <v>6.8934388999999987</v>
          </cell>
          <cell r="L20">
            <v>7.3163209999999985</v>
          </cell>
          <cell r="O20">
            <v>-0.23749999999999999</v>
          </cell>
          <cell r="P20">
            <v>-0.17055199999999998</v>
          </cell>
          <cell r="Q20">
            <v>-0.10360399999999999</v>
          </cell>
          <cell r="R20">
            <v>-3.6655999999999994E-2</v>
          </cell>
          <cell r="S20">
            <v>3.0291999999999999E-2</v>
          </cell>
          <cell r="T20">
            <v>9.7239999999999993E-2</v>
          </cell>
          <cell r="U20">
            <v>0.164188</v>
          </cell>
          <cell r="V20">
            <v>0.23113600000000001</v>
          </cell>
          <cell r="W20">
            <v>0.29808400000000002</v>
          </cell>
          <cell r="X20">
            <v>0.36503200000000002</v>
          </cell>
          <cell r="Y20">
            <v>0.43198000000000003</v>
          </cell>
          <cell r="BB20">
            <v>5.473718443213083</v>
          </cell>
          <cell r="BC20">
            <v>5.8919725372028999</v>
          </cell>
          <cell r="BD20">
            <v>6.3111243307743088</v>
          </cell>
          <cell r="BE20">
            <v>6.7311822320594406</v>
          </cell>
          <cell r="BF20">
            <v>7.1521546491904271</v>
          </cell>
          <cell r="BG20">
            <v>7.5740499902993976</v>
          </cell>
          <cell r="BH20">
            <v>7.9968766635184831</v>
          </cell>
          <cell r="BI20">
            <v>8.4206430769798146</v>
          </cell>
          <cell r="BJ20">
            <v>8.8453576388155195</v>
          </cell>
          <cell r="BK20">
            <v>9.2710287571577314</v>
          </cell>
          <cell r="BL20">
            <v>9.6976648401385788</v>
          </cell>
          <cell r="BO20">
            <v>1.2213699089371435</v>
          </cell>
          <cell r="BP20">
            <v>1.3054134682305525</v>
          </cell>
          <cell r="BQ20">
            <v>1.383786640294572</v>
          </cell>
          <cell r="BR20">
            <v>1.4564363145273547</v>
          </cell>
          <cell r="BS20">
            <v>1.5233093803270559</v>
          </cell>
          <cell r="BT20">
            <v>1.5843527270918294</v>
          </cell>
          <cell r="BU20">
            <v>1.6395132442198288</v>
          </cell>
          <cell r="BV20">
            <v>1.688737821109209</v>
          </cell>
          <cell r="BW20">
            <v>1.7319733471581236</v>
          </cell>
          <cell r="BX20">
            <v>1.7691667117647267</v>
          </cell>
          <cell r="BY20">
            <v>1.8002648043271723</v>
          </cell>
        </row>
        <row r="21">
          <cell r="B21">
            <v>7.3163210000000003</v>
          </cell>
          <cell r="C21">
            <v>7.3890639</v>
          </cell>
          <cell r="D21">
            <v>7.4618067999999997</v>
          </cell>
          <cell r="E21">
            <v>7.5345496999999995</v>
          </cell>
          <cell r="F21">
            <v>7.6072925999999992</v>
          </cell>
          <cell r="G21">
            <v>7.6800354999999989</v>
          </cell>
          <cell r="H21">
            <v>7.7527783999999986</v>
          </cell>
          <cell r="I21">
            <v>7.8255212999999983</v>
          </cell>
          <cell r="J21">
            <v>7.8982641999999981</v>
          </cell>
          <cell r="K21">
            <v>7.9710070999999978</v>
          </cell>
          <cell r="L21">
            <v>8.0437499999999975</v>
          </cell>
          <cell r="O21">
            <v>0.43197999999999998</v>
          </cell>
          <cell r="P21">
            <v>0.32690699999999995</v>
          </cell>
          <cell r="Q21">
            <v>0.22183399999999995</v>
          </cell>
          <cell r="R21">
            <v>0.11676099999999995</v>
          </cell>
          <cell r="S21">
            <v>1.1687999999999948E-2</v>
          </cell>
          <cell r="T21">
            <v>-9.3385000000000051E-2</v>
          </cell>
          <cell r="U21">
            <v>-0.19845800000000005</v>
          </cell>
          <cell r="V21">
            <v>-0.30353100000000005</v>
          </cell>
          <cell r="W21">
            <v>-0.40860400000000008</v>
          </cell>
          <cell r="X21">
            <v>-0.51367700000000005</v>
          </cell>
          <cell r="Y21">
            <v>-0.61875000000000002</v>
          </cell>
          <cell r="BB21">
            <v>9.6976648401385805</v>
          </cell>
          <cell r="BC21">
            <v>9.761139310674432</v>
          </cell>
          <cell r="BD21">
            <v>9.8244396810551109</v>
          </cell>
          <cell r="BE21">
            <v>9.8875354190274454</v>
          </cell>
          <cell r="BF21">
            <v>9.9503959923382688</v>
          </cell>
          <cell r="BG21">
            <v>10.012990868734409</v>
          </cell>
          <cell r="BH21">
            <v>10.075289515962698</v>
          </cell>
          <cell r="BI21">
            <v>10.137261401769965</v>
          </cell>
          <cell r="BJ21">
            <v>10.198875993903041</v>
          </cell>
          <cell r="BK21">
            <v>10.260102760108756</v>
          </cell>
          <cell r="BL21">
            <v>10.320911168133939</v>
          </cell>
          <cell r="BO21">
            <v>1.8002648043271723</v>
          </cell>
          <cell r="BP21">
            <v>1.6879120978390891</v>
          </cell>
          <cell r="BQ21">
            <v>1.5754388603851275</v>
          </cell>
          <cell r="BR21">
            <v>1.4628239542359081</v>
          </cell>
          <cell r="BS21">
            <v>1.3500462416620511</v>
          </cell>
          <cell r="BT21">
            <v>1.2370845849341772</v>
          </cell>
          <cell r="BU21">
            <v>1.123917846322906</v>
          </cell>
          <cell r="BV21">
            <v>1.0105248880988593</v>
          </cell>
          <cell r="BW21">
            <v>0.89688457253265608</v>
          </cell>
          <cell r="BX21">
            <v>0.78297576189491791</v>
          </cell>
          <cell r="BY21">
            <v>0.66877731845626498</v>
          </cell>
        </row>
        <row r="22">
          <cell r="BB22">
            <v>4.5</v>
          </cell>
          <cell r="BC22">
            <v>4.5</v>
          </cell>
          <cell r="BD22">
            <v>4.5</v>
          </cell>
          <cell r="BE22">
            <v>4.5</v>
          </cell>
          <cell r="BF22">
            <v>4.5</v>
          </cell>
          <cell r="BG22">
            <v>4.5</v>
          </cell>
          <cell r="BH22">
            <v>4.5</v>
          </cell>
          <cell r="BI22">
            <v>4.5</v>
          </cell>
          <cell r="BJ22">
            <v>4.5</v>
          </cell>
          <cell r="BK22">
            <v>4.5</v>
          </cell>
          <cell r="BL22">
            <v>4.5</v>
          </cell>
          <cell r="BO22">
            <v>4.5</v>
          </cell>
          <cell r="BP22">
            <v>4.5</v>
          </cell>
          <cell r="BQ22">
            <v>4.5</v>
          </cell>
          <cell r="BR22">
            <v>4.5</v>
          </cell>
          <cell r="BS22">
            <v>4.5</v>
          </cell>
          <cell r="BT22">
            <v>4.5</v>
          </cell>
          <cell r="BU22">
            <v>4.5</v>
          </cell>
          <cell r="BV22">
            <v>4.5</v>
          </cell>
          <cell r="BW22">
            <v>4.5</v>
          </cell>
          <cell r="BX22">
            <v>4.5</v>
          </cell>
          <cell r="BY22">
            <v>4.5</v>
          </cell>
        </row>
        <row r="23">
          <cell r="BB23">
            <v>4.5</v>
          </cell>
          <cell r="BC23">
            <v>4.5</v>
          </cell>
          <cell r="BD23">
            <v>4.5</v>
          </cell>
          <cell r="BE23">
            <v>4.5</v>
          </cell>
          <cell r="BF23">
            <v>4.5</v>
          </cell>
          <cell r="BG23">
            <v>4.5</v>
          </cell>
          <cell r="BH23">
            <v>4.5</v>
          </cell>
          <cell r="BI23">
            <v>4.5</v>
          </cell>
          <cell r="BJ23">
            <v>4.5</v>
          </cell>
          <cell r="BK23">
            <v>4.5</v>
          </cell>
          <cell r="BL23">
            <v>4.5</v>
          </cell>
          <cell r="BO23">
            <v>4.5</v>
          </cell>
          <cell r="BP23">
            <v>4.5</v>
          </cell>
          <cell r="BQ23">
            <v>4.5</v>
          </cell>
          <cell r="BR23">
            <v>4.5</v>
          </cell>
          <cell r="BS23">
            <v>4.5</v>
          </cell>
          <cell r="BT23">
            <v>4.5</v>
          </cell>
          <cell r="BU23">
            <v>4.5</v>
          </cell>
          <cell r="BV23">
            <v>4.5</v>
          </cell>
          <cell r="BW23">
            <v>4.5</v>
          </cell>
          <cell r="BX23">
            <v>4.5</v>
          </cell>
          <cell r="BY23">
            <v>4.5</v>
          </cell>
        </row>
        <row r="24">
          <cell r="BB24">
            <v>4.5</v>
          </cell>
          <cell r="BC24">
            <v>4.5</v>
          </cell>
          <cell r="BD24">
            <v>4.5</v>
          </cell>
          <cell r="BE24">
            <v>4.5</v>
          </cell>
          <cell r="BF24">
            <v>4.5</v>
          </cell>
          <cell r="BG24">
            <v>4.5</v>
          </cell>
          <cell r="BH24">
            <v>4.5</v>
          </cell>
          <cell r="BI24">
            <v>4.5</v>
          </cell>
          <cell r="BJ24">
            <v>4.5</v>
          </cell>
          <cell r="BK24">
            <v>4.5</v>
          </cell>
          <cell r="BL24">
            <v>4.5</v>
          </cell>
          <cell r="BO24">
            <v>4.5</v>
          </cell>
          <cell r="BP24">
            <v>4.5</v>
          </cell>
          <cell r="BQ24">
            <v>4.5</v>
          </cell>
          <cell r="BR24">
            <v>4.5</v>
          </cell>
          <cell r="BS24">
            <v>4.5</v>
          </cell>
          <cell r="BT24">
            <v>4.5</v>
          </cell>
          <cell r="BU24">
            <v>4.5</v>
          </cell>
          <cell r="BV24">
            <v>4.5</v>
          </cell>
          <cell r="BW24">
            <v>4.5</v>
          </cell>
          <cell r="BX24">
            <v>4.5</v>
          </cell>
          <cell r="BY24">
            <v>4.5</v>
          </cell>
        </row>
        <row r="25">
          <cell r="BB25">
            <v>4.5</v>
          </cell>
          <cell r="BC25">
            <v>4.5</v>
          </cell>
          <cell r="BD25">
            <v>4.5</v>
          </cell>
          <cell r="BE25">
            <v>4.5</v>
          </cell>
          <cell r="BF25">
            <v>4.5</v>
          </cell>
          <cell r="BG25">
            <v>4.5</v>
          </cell>
          <cell r="BH25">
            <v>4.5</v>
          </cell>
          <cell r="BI25">
            <v>4.5</v>
          </cell>
          <cell r="BJ25">
            <v>4.5</v>
          </cell>
          <cell r="BK25">
            <v>4.5</v>
          </cell>
          <cell r="BL25">
            <v>4.5</v>
          </cell>
          <cell r="BO25">
            <v>4.5</v>
          </cell>
          <cell r="BP25">
            <v>4.5</v>
          </cell>
          <cell r="BQ25">
            <v>4.5</v>
          </cell>
          <cell r="BR25">
            <v>4.5</v>
          </cell>
          <cell r="BS25">
            <v>4.5</v>
          </cell>
          <cell r="BT25">
            <v>4.5</v>
          </cell>
          <cell r="BU25">
            <v>4.5</v>
          </cell>
          <cell r="BV25">
            <v>4.5</v>
          </cell>
          <cell r="BW25">
            <v>4.5</v>
          </cell>
          <cell r="BX25">
            <v>4.5</v>
          </cell>
          <cell r="BY25">
            <v>4.5</v>
          </cell>
        </row>
        <row r="26">
          <cell r="BB26">
            <v>4.5</v>
          </cell>
          <cell r="BC26">
            <v>4.5</v>
          </cell>
          <cell r="BD26">
            <v>4.5</v>
          </cell>
          <cell r="BE26">
            <v>4.5</v>
          </cell>
          <cell r="BF26">
            <v>4.5</v>
          </cell>
          <cell r="BG26">
            <v>4.5</v>
          </cell>
          <cell r="BH26">
            <v>4.5</v>
          </cell>
          <cell r="BI26">
            <v>4.5</v>
          </cell>
          <cell r="BJ26">
            <v>4.5</v>
          </cell>
          <cell r="BK26">
            <v>4.5</v>
          </cell>
          <cell r="BL26">
            <v>4.5</v>
          </cell>
          <cell r="BO26">
            <v>4.5</v>
          </cell>
          <cell r="BP26">
            <v>4.5</v>
          </cell>
          <cell r="BQ26">
            <v>4.5</v>
          </cell>
          <cell r="BR26">
            <v>4.5</v>
          </cell>
          <cell r="BS26">
            <v>4.5</v>
          </cell>
          <cell r="BT26">
            <v>4.5</v>
          </cell>
          <cell r="BU26">
            <v>4.5</v>
          </cell>
          <cell r="BV26">
            <v>4.5</v>
          </cell>
          <cell r="BW26">
            <v>4.5</v>
          </cell>
          <cell r="BX26">
            <v>4.5</v>
          </cell>
          <cell r="BY26">
            <v>4.5</v>
          </cell>
        </row>
        <row r="27">
          <cell r="BB27">
            <v>4.5</v>
          </cell>
          <cell r="BC27">
            <v>4.5</v>
          </cell>
          <cell r="BD27">
            <v>4.5</v>
          </cell>
          <cell r="BE27">
            <v>4.5</v>
          </cell>
          <cell r="BF27">
            <v>4.5</v>
          </cell>
          <cell r="BG27">
            <v>4.5</v>
          </cell>
          <cell r="BH27">
            <v>4.5</v>
          </cell>
          <cell r="BI27">
            <v>4.5</v>
          </cell>
          <cell r="BJ27">
            <v>4.5</v>
          </cell>
          <cell r="BK27">
            <v>4.5</v>
          </cell>
          <cell r="BL27">
            <v>4.5</v>
          </cell>
          <cell r="BO27">
            <v>4.5</v>
          </cell>
          <cell r="BP27">
            <v>4.5</v>
          </cell>
          <cell r="BQ27">
            <v>4.5</v>
          </cell>
          <cell r="BR27">
            <v>4.5</v>
          </cell>
          <cell r="BS27">
            <v>4.5</v>
          </cell>
          <cell r="BT27">
            <v>4.5</v>
          </cell>
          <cell r="BU27">
            <v>4.5</v>
          </cell>
          <cell r="BV27">
            <v>4.5</v>
          </cell>
          <cell r="BW27">
            <v>4.5</v>
          </cell>
          <cell r="BX27">
            <v>4.5</v>
          </cell>
          <cell r="BY27">
            <v>4.5</v>
          </cell>
        </row>
        <row r="28">
          <cell r="BB28">
            <v>4.5</v>
          </cell>
          <cell r="BC28">
            <v>4.5</v>
          </cell>
          <cell r="BD28">
            <v>4.5</v>
          </cell>
          <cell r="BE28">
            <v>4.5</v>
          </cell>
          <cell r="BF28">
            <v>4.5</v>
          </cell>
          <cell r="BG28">
            <v>4.5</v>
          </cell>
          <cell r="BH28">
            <v>4.5</v>
          </cell>
          <cell r="BI28">
            <v>4.5</v>
          </cell>
          <cell r="BJ28">
            <v>4.5</v>
          </cell>
          <cell r="BK28">
            <v>4.5</v>
          </cell>
          <cell r="BL28">
            <v>4.5</v>
          </cell>
          <cell r="BO28">
            <v>4.5</v>
          </cell>
          <cell r="BP28">
            <v>4.5</v>
          </cell>
          <cell r="BQ28">
            <v>4.5</v>
          </cell>
          <cell r="BR28">
            <v>4.5</v>
          </cell>
          <cell r="BS28">
            <v>4.5</v>
          </cell>
          <cell r="BT28">
            <v>4.5</v>
          </cell>
          <cell r="BU28">
            <v>4.5</v>
          </cell>
          <cell r="BV28">
            <v>4.5</v>
          </cell>
          <cell r="BW28">
            <v>4.5</v>
          </cell>
          <cell r="BX28">
            <v>4.5</v>
          </cell>
          <cell r="BY28">
            <v>4.5</v>
          </cell>
        </row>
        <row r="29">
          <cell r="BB29">
            <v>4.5</v>
          </cell>
          <cell r="BC29">
            <v>4.5</v>
          </cell>
          <cell r="BD29">
            <v>4.5</v>
          </cell>
          <cell r="BE29">
            <v>4.5</v>
          </cell>
          <cell r="BF29">
            <v>4.5</v>
          </cell>
          <cell r="BG29">
            <v>4.5</v>
          </cell>
          <cell r="BH29">
            <v>4.5</v>
          </cell>
          <cell r="BI29">
            <v>4.5</v>
          </cell>
          <cell r="BJ29">
            <v>4.5</v>
          </cell>
          <cell r="BK29">
            <v>4.5</v>
          </cell>
          <cell r="BL29">
            <v>4.5</v>
          </cell>
          <cell r="BO29">
            <v>4.5</v>
          </cell>
          <cell r="BP29">
            <v>4.5</v>
          </cell>
          <cell r="BQ29">
            <v>4.5</v>
          </cell>
          <cell r="BR29">
            <v>4.5</v>
          </cell>
          <cell r="BS29">
            <v>4.5</v>
          </cell>
          <cell r="BT29">
            <v>4.5</v>
          </cell>
          <cell r="BU29">
            <v>4.5</v>
          </cell>
          <cell r="BV29">
            <v>4.5</v>
          </cell>
          <cell r="BW29">
            <v>4.5</v>
          </cell>
          <cell r="BX29">
            <v>4.5</v>
          </cell>
          <cell r="BY29">
            <v>4.5</v>
          </cell>
        </row>
        <row r="30">
          <cell r="BB30">
            <v>4.5</v>
          </cell>
          <cell r="BC30">
            <v>4.5</v>
          </cell>
          <cell r="BD30">
            <v>4.5</v>
          </cell>
          <cell r="BE30">
            <v>4.5</v>
          </cell>
          <cell r="BF30">
            <v>4.5</v>
          </cell>
          <cell r="BG30">
            <v>4.5</v>
          </cell>
          <cell r="BH30">
            <v>4.5</v>
          </cell>
          <cell r="BI30">
            <v>4.5</v>
          </cell>
          <cell r="BJ30">
            <v>4.5</v>
          </cell>
          <cell r="BK30">
            <v>4.5</v>
          </cell>
          <cell r="BL30">
            <v>4.5</v>
          </cell>
          <cell r="BO30">
            <v>4.5</v>
          </cell>
          <cell r="BP30">
            <v>4.5</v>
          </cell>
          <cell r="BQ30">
            <v>4.5</v>
          </cell>
          <cell r="BR30">
            <v>4.5</v>
          </cell>
          <cell r="BS30">
            <v>4.5</v>
          </cell>
          <cell r="BT30">
            <v>4.5</v>
          </cell>
          <cell r="BU30">
            <v>4.5</v>
          </cell>
          <cell r="BV30">
            <v>4.5</v>
          </cell>
          <cell r="BW30">
            <v>4.5</v>
          </cell>
          <cell r="BX30">
            <v>4.5</v>
          </cell>
          <cell r="BY30">
            <v>4.5</v>
          </cell>
        </row>
        <row r="31">
          <cell r="BB31">
            <v>4.5</v>
          </cell>
          <cell r="BC31">
            <v>4.5</v>
          </cell>
          <cell r="BD31">
            <v>4.5</v>
          </cell>
          <cell r="BE31">
            <v>4.5</v>
          </cell>
          <cell r="BF31">
            <v>4.5</v>
          </cell>
          <cell r="BG31">
            <v>4.5</v>
          </cell>
          <cell r="BH31">
            <v>4.5</v>
          </cell>
          <cell r="BI31">
            <v>4.5</v>
          </cell>
          <cell r="BJ31">
            <v>4.5</v>
          </cell>
          <cell r="BK31">
            <v>4.5</v>
          </cell>
          <cell r="BL31">
            <v>4.5</v>
          </cell>
          <cell r="BO31">
            <v>4.5</v>
          </cell>
          <cell r="BP31">
            <v>4.5</v>
          </cell>
          <cell r="BQ31">
            <v>4.5</v>
          </cell>
          <cell r="BR31">
            <v>4.5</v>
          </cell>
          <cell r="BS31">
            <v>4.5</v>
          </cell>
          <cell r="BT31">
            <v>4.5</v>
          </cell>
          <cell r="BU31">
            <v>4.5</v>
          </cell>
          <cell r="BV31">
            <v>4.5</v>
          </cell>
          <cell r="BW31">
            <v>4.5</v>
          </cell>
          <cell r="BX31">
            <v>4.5</v>
          </cell>
          <cell r="BY31">
            <v>4.5</v>
          </cell>
        </row>
        <row r="32">
          <cell r="BB32">
            <v>4.5</v>
          </cell>
          <cell r="BC32">
            <v>4.5</v>
          </cell>
          <cell r="BD32">
            <v>4.5</v>
          </cell>
          <cell r="BE32">
            <v>4.5</v>
          </cell>
          <cell r="BF32">
            <v>4.5</v>
          </cell>
          <cell r="BG32">
            <v>4.5</v>
          </cell>
          <cell r="BH32">
            <v>4.5</v>
          </cell>
          <cell r="BI32">
            <v>4.5</v>
          </cell>
          <cell r="BJ32">
            <v>4.5</v>
          </cell>
          <cell r="BK32">
            <v>4.5</v>
          </cell>
          <cell r="BL32">
            <v>4.5</v>
          </cell>
          <cell r="BO32">
            <v>4.5</v>
          </cell>
          <cell r="BP32">
            <v>4.5</v>
          </cell>
          <cell r="BQ32">
            <v>4.5</v>
          </cell>
          <cell r="BR32">
            <v>4.5</v>
          </cell>
          <cell r="BS32">
            <v>4.5</v>
          </cell>
          <cell r="BT32">
            <v>4.5</v>
          </cell>
          <cell r="BU32">
            <v>4.5</v>
          </cell>
          <cell r="BV32">
            <v>4.5</v>
          </cell>
          <cell r="BW32">
            <v>4.5</v>
          </cell>
          <cell r="BX32">
            <v>4.5</v>
          </cell>
          <cell r="BY32">
            <v>4.5</v>
          </cell>
        </row>
        <row r="33">
          <cell r="BB33">
            <v>4.5</v>
          </cell>
          <cell r="BC33">
            <v>4.5</v>
          </cell>
          <cell r="BD33">
            <v>4.5</v>
          </cell>
          <cell r="BE33">
            <v>4.5</v>
          </cell>
          <cell r="BF33">
            <v>4.5</v>
          </cell>
          <cell r="BG33">
            <v>4.5</v>
          </cell>
          <cell r="BH33">
            <v>4.5</v>
          </cell>
          <cell r="BI33">
            <v>4.5</v>
          </cell>
          <cell r="BJ33">
            <v>4.5</v>
          </cell>
          <cell r="BK33">
            <v>4.5</v>
          </cell>
          <cell r="BL33">
            <v>4.5</v>
          </cell>
          <cell r="BO33">
            <v>4.5</v>
          </cell>
          <cell r="BP33">
            <v>4.5</v>
          </cell>
          <cell r="BQ33">
            <v>4.5</v>
          </cell>
          <cell r="BR33">
            <v>4.5</v>
          </cell>
          <cell r="BS33">
            <v>4.5</v>
          </cell>
          <cell r="BT33">
            <v>4.5</v>
          </cell>
          <cell r="BU33">
            <v>4.5</v>
          </cell>
          <cell r="BV33">
            <v>4.5</v>
          </cell>
          <cell r="BW33">
            <v>4.5</v>
          </cell>
          <cell r="BX33">
            <v>4.5</v>
          </cell>
          <cell r="BY33">
            <v>4.5</v>
          </cell>
        </row>
        <row r="34">
          <cell r="BB34">
            <v>4.5</v>
          </cell>
          <cell r="BC34">
            <v>4.5</v>
          </cell>
          <cell r="BD34">
            <v>4.5</v>
          </cell>
          <cell r="BE34">
            <v>4.5</v>
          </cell>
          <cell r="BF34">
            <v>4.5</v>
          </cell>
          <cell r="BG34">
            <v>4.5</v>
          </cell>
          <cell r="BH34">
            <v>4.5</v>
          </cell>
          <cell r="BI34">
            <v>4.5</v>
          </cell>
          <cell r="BJ34">
            <v>4.5</v>
          </cell>
          <cell r="BK34">
            <v>4.5</v>
          </cell>
          <cell r="BL34">
            <v>4.5</v>
          </cell>
          <cell r="BO34">
            <v>4.5</v>
          </cell>
          <cell r="BP34">
            <v>4.5</v>
          </cell>
          <cell r="BQ34">
            <v>4.5</v>
          </cell>
          <cell r="BR34">
            <v>4.5</v>
          </cell>
          <cell r="BS34">
            <v>4.5</v>
          </cell>
          <cell r="BT34">
            <v>4.5</v>
          </cell>
          <cell r="BU34">
            <v>4.5</v>
          </cell>
          <cell r="BV34">
            <v>4.5</v>
          </cell>
          <cell r="BW34">
            <v>4.5</v>
          </cell>
          <cell r="BX34">
            <v>4.5</v>
          </cell>
          <cell r="BY34">
            <v>4.5</v>
          </cell>
        </row>
        <row r="35">
          <cell r="BB35">
            <v>4.5</v>
          </cell>
          <cell r="BC35">
            <v>4.5</v>
          </cell>
          <cell r="BD35">
            <v>4.5</v>
          </cell>
          <cell r="BE35">
            <v>4.5</v>
          </cell>
          <cell r="BF35">
            <v>4.5</v>
          </cell>
          <cell r="BG35">
            <v>4.5</v>
          </cell>
          <cell r="BH35">
            <v>4.5</v>
          </cell>
          <cell r="BI35">
            <v>4.5</v>
          </cell>
          <cell r="BJ35">
            <v>4.5</v>
          </cell>
          <cell r="BK35">
            <v>4.5</v>
          </cell>
          <cell r="BL35">
            <v>4.5</v>
          </cell>
          <cell r="BO35">
            <v>4.5</v>
          </cell>
          <cell r="BP35">
            <v>4.5</v>
          </cell>
          <cell r="BQ35">
            <v>4.5</v>
          </cell>
          <cell r="BR35">
            <v>4.5</v>
          </cell>
          <cell r="BS35">
            <v>4.5</v>
          </cell>
          <cell r="BT35">
            <v>4.5</v>
          </cell>
          <cell r="BU35">
            <v>4.5</v>
          </cell>
          <cell r="BV35">
            <v>4.5</v>
          </cell>
          <cell r="BW35">
            <v>4.5</v>
          </cell>
          <cell r="BX35">
            <v>4.5</v>
          </cell>
          <cell r="BY35">
            <v>4.5</v>
          </cell>
        </row>
        <row r="36">
          <cell r="BB36">
            <v>4.5</v>
          </cell>
          <cell r="BC36">
            <v>4.5</v>
          </cell>
          <cell r="BD36">
            <v>4.5</v>
          </cell>
          <cell r="BE36">
            <v>4.5</v>
          </cell>
          <cell r="BF36">
            <v>4.5</v>
          </cell>
          <cell r="BG36">
            <v>4.5</v>
          </cell>
          <cell r="BH36">
            <v>4.5</v>
          </cell>
          <cell r="BI36">
            <v>4.5</v>
          </cell>
          <cell r="BJ36">
            <v>4.5</v>
          </cell>
          <cell r="BK36">
            <v>4.5</v>
          </cell>
          <cell r="BL36">
            <v>4.5</v>
          </cell>
          <cell r="BO36">
            <v>4.5</v>
          </cell>
          <cell r="BP36">
            <v>4.5</v>
          </cell>
          <cell r="BQ36">
            <v>4.5</v>
          </cell>
          <cell r="BR36">
            <v>4.5</v>
          </cell>
          <cell r="BS36">
            <v>4.5</v>
          </cell>
          <cell r="BT36">
            <v>4.5</v>
          </cell>
          <cell r="BU36">
            <v>4.5</v>
          </cell>
          <cell r="BV36">
            <v>4.5</v>
          </cell>
          <cell r="BW36">
            <v>4.5</v>
          </cell>
          <cell r="BX36">
            <v>4.5</v>
          </cell>
          <cell r="BY36">
            <v>4.5</v>
          </cell>
        </row>
        <row r="37">
          <cell r="BB37">
            <v>4.5</v>
          </cell>
          <cell r="BC37">
            <v>4.5</v>
          </cell>
          <cell r="BD37">
            <v>4.5</v>
          </cell>
          <cell r="BE37">
            <v>4.5</v>
          </cell>
          <cell r="BF37">
            <v>4.5</v>
          </cell>
          <cell r="BG37">
            <v>4.5</v>
          </cell>
          <cell r="BH37">
            <v>4.5</v>
          </cell>
          <cell r="BI37">
            <v>4.5</v>
          </cell>
          <cell r="BJ37">
            <v>4.5</v>
          </cell>
          <cell r="BK37">
            <v>4.5</v>
          </cell>
          <cell r="BL37">
            <v>4.5</v>
          </cell>
          <cell r="BO37">
            <v>4.5</v>
          </cell>
          <cell r="BP37">
            <v>4.5</v>
          </cell>
          <cell r="BQ37">
            <v>4.5</v>
          </cell>
          <cell r="BR37">
            <v>4.5</v>
          </cell>
          <cell r="BS37">
            <v>4.5</v>
          </cell>
          <cell r="BT37">
            <v>4.5</v>
          </cell>
          <cell r="BU37">
            <v>4.5</v>
          </cell>
          <cell r="BV37">
            <v>4.5</v>
          </cell>
          <cell r="BW37">
            <v>4.5</v>
          </cell>
          <cell r="BX37">
            <v>4.5</v>
          </cell>
          <cell r="BY37">
            <v>4.5</v>
          </cell>
        </row>
        <row r="38">
          <cell r="BB38">
            <v>4.5</v>
          </cell>
          <cell r="BC38">
            <v>4.5</v>
          </cell>
          <cell r="BD38">
            <v>4.5</v>
          </cell>
          <cell r="BE38">
            <v>4.5</v>
          </cell>
          <cell r="BF38">
            <v>4.5</v>
          </cell>
          <cell r="BG38">
            <v>4.5</v>
          </cell>
          <cell r="BH38">
            <v>4.5</v>
          </cell>
          <cell r="BI38">
            <v>4.5</v>
          </cell>
          <cell r="BJ38">
            <v>4.5</v>
          </cell>
          <cell r="BK38">
            <v>4.5</v>
          </cell>
          <cell r="BL38">
            <v>4.5</v>
          </cell>
          <cell r="BO38">
            <v>4.5</v>
          </cell>
          <cell r="BP38">
            <v>4.5</v>
          </cell>
          <cell r="BQ38">
            <v>4.5</v>
          </cell>
          <cell r="BR38">
            <v>4.5</v>
          </cell>
          <cell r="BS38">
            <v>4.5</v>
          </cell>
          <cell r="BT38">
            <v>4.5</v>
          </cell>
          <cell r="BU38">
            <v>4.5</v>
          </cell>
          <cell r="BV38">
            <v>4.5</v>
          </cell>
          <cell r="BW38">
            <v>4.5</v>
          </cell>
          <cell r="BX38">
            <v>4.5</v>
          </cell>
          <cell r="BY38">
            <v>4.5</v>
          </cell>
        </row>
        <row r="39">
          <cell r="BB39">
            <v>4.5</v>
          </cell>
          <cell r="BC39">
            <v>4.5</v>
          </cell>
          <cell r="BD39">
            <v>4.5</v>
          </cell>
          <cell r="BE39">
            <v>4.5</v>
          </cell>
          <cell r="BF39">
            <v>4.5</v>
          </cell>
          <cell r="BG39">
            <v>4.5</v>
          </cell>
          <cell r="BH39">
            <v>4.5</v>
          </cell>
          <cell r="BI39">
            <v>4.5</v>
          </cell>
          <cell r="BJ39">
            <v>4.5</v>
          </cell>
          <cell r="BK39">
            <v>4.5</v>
          </cell>
          <cell r="BL39">
            <v>4.5</v>
          </cell>
          <cell r="BO39">
            <v>4.5</v>
          </cell>
          <cell r="BP39">
            <v>4.5</v>
          </cell>
          <cell r="BQ39">
            <v>4.5</v>
          </cell>
          <cell r="BR39">
            <v>4.5</v>
          </cell>
          <cell r="BS39">
            <v>4.5</v>
          </cell>
          <cell r="BT39">
            <v>4.5</v>
          </cell>
          <cell r="BU39">
            <v>4.5</v>
          </cell>
          <cell r="BV39">
            <v>4.5</v>
          </cell>
          <cell r="BW39">
            <v>4.5</v>
          </cell>
          <cell r="BX39">
            <v>4.5</v>
          </cell>
          <cell r="BY39">
            <v>4.5</v>
          </cell>
        </row>
        <row r="40">
          <cell r="BB40">
            <v>4.5</v>
          </cell>
          <cell r="BC40">
            <v>4.5</v>
          </cell>
          <cell r="BD40">
            <v>4.5</v>
          </cell>
          <cell r="BE40">
            <v>4.5</v>
          </cell>
          <cell r="BF40">
            <v>4.5</v>
          </cell>
          <cell r="BG40">
            <v>4.5</v>
          </cell>
          <cell r="BH40">
            <v>4.5</v>
          </cell>
          <cell r="BI40">
            <v>4.5</v>
          </cell>
          <cell r="BJ40">
            <v>4.5</v>
          </cell>
          <cell r="BK40">
            <v>4.5</v>
          </cell>
          <cell r="BL40">
            <v>4.5</v>
          </cell>
          <cell r="BO40">
            <v>4.5</v>
          </cell>
          <cell r="BP40">
            <v>4.5</v>
          </cell>
          <cell r="BQ40">
            <v>4.5</v>
          </cell>
          <cell r="BR40">
            <v>4.5</v>
          </cell>
          <cell r="BS40">
            <v>4.5</v>
          </cell>
          <cell r="BT40">
            <v>4.5</v>
          </cell>
          <cell r="BU40">
            <v>4.5</v>
          </cell>
          <cell r="BV40">
            <v>4.5</v>
          </cell>
          <cell r="BW40">
            <v>4.5</v>
          </cell>
          <cell r="BX40">
            <v>4.5</v>
          </cell>
          <cell r="BY40">
            <v>4.5</v>
          </cell>
        </row>
        <row r="41">
          <cell r="BB41">
            <v>4.5</v>
          </cell>
          <cell r="BC41">
            <v>4.5</v>
          </cell>
          <cell r="BD41">
            <v>4.5</v>
          </cell>
          <cell r="BE41">
            <v>4.5</v>
          </cell>
          <cell r="BF41">
            <v>4.5</v>
          </cell>
          <cell r="BG41">
            <v>4.5</v>
          </cell>
          <cell r="BH41">
            <v>4.5</v>
          </cell>
          <cell r="BI41">
            <v>4.5</v>
          </cell>
          <cell r="BJ41">
            <v>4.5</v>
          </cell>
          <cell r="BK41">
            <v>4.5</v>
          </cell>
          <cell r="BL41">
            <v>4.5</v>
          </cell>
          <cell r="BO41">
            <v>4.5</v>
          </cell>
          <cell r="BP41">
            <v>4.5</v>
          </cell>
          <cell r="BQ41">
            <v>4.5</v>
          </cell>
          <cell r="BR41">
            <v>4.5</v>
          </cell>
          <cell r="BS41">
            <v>4.5</v>
          </cell>
          <cell r="BT41">
            <v>4.5</v>
          </cell>
          <cell r="BU41">
            <v>4.5</v>
          </cell>
          <cell r="BV41">
            <v>4.5</v>
          </cell>
          <cell r="BW41">
            <v>4.5</v>
          </cell>
          <cell r="BX41">
            <v>4.5</v>
          </cell>
          <cell r="BY41">
            <v>4.5</v>
          </cell>
        </row>
        <row r="42">
          <cell r="BB42">
            <v>4.5</v>
          </cell>
          <cell r="BC42">
            <v>4.5</v>
          </cell>
          <cell r="BD42">
            <v>4.5</v>
          </cell>
          <cell r="BE42">
            <v>4.5</v>
          </cell>
          <cell r="BF42">
            <v>4.5</v>
          </cell>
          <cell r="BG42">
            <v>4.5</v>
          </cell>
          <cell r="BH42">
            <v>4.5</v>
          </cell>
          <cell r="BI42">
            <v>4.5</v>
          </cell>
          <cell r="BJ42">
            <v>4.5</v>
          </cell>
          <cell r="BK42">
            <v>4.5</v>
          </cell>
          <cell r="BL42">
            <v>4.5</v>
          </cell>
          <cell r="BO42">
            <v>4.5</v>
          </cell>
          <cell r="BP42">
            <v>4.5</v>
          </cell>
          <cell r="BQ42">
            <v>4.5</v>
          </cell>
          <cell r="BR42">
            <v>4.5</v>
          </cell>
          <cell r="BS42">
            <v>4.5</v>
          </cell>
          <cell r="BT42">
            <v>4.5</v>
          </cell>
          <cell r="BU42">
            <v>4.5</v>
          </cell>
          <cell r="BV42">
            <v>4.5</v>
          </cell>
          <cell r="BW42">
            <v>4.5</v>
          </cell>
          <cell r="BX42">
            <v>4.5</v>
          </cell>
          <cell r="BY42">
            <v>4.5</v>
          </cell>
        </row>
        <row r="43">
          <cell r="BB43">
            <v>4.5</v>
          </cell>
          <cell r="BC43">
            <v>4.5</v>
          </cell>
          <cell r="BD43">
            <v>4.5</v>
          </cell>
          <cell r="BE43">
            <v>4.5</v>
          </cell>
          <cell r="BF43">
            <v>4.5</v>
          </cell>
          <cell r="BG43">
            <v>4.5</v>
          </cell>
          <cell r="BH43">
            <v>4.5</v>
          </cell>
          <cell r="BI43">
            <v>4.5</v>
          </cell>
          <cell r="BJ43">
            <v>4.5</v>
          </cell>
          <cell r="BK43">
            <v>4.5</v>
          </cell>
          <cell r="BL43">
            <v>4.5</v>
          </cell>
          <cell r="BO43">
            <v>4.5</v>
          </cell>
          <cell r="BP43">
            <v>4.5</v>
          </cell>
          <cell r="BQ43">
            <v>4.5</v>
          </cell>
          <cell r="BR43">
            <v>4.5</v>
          </cell>
          <cell r="BS43">
            <v>4.5</v>
          </cell>
          <cell r="BT43">
            <v>4.5</v>
          </cell>
          <cell r="BU43">
            <v>4.5</v>
          </cell>
          <cell r="BV43">
            <v>4.5</v>
          </cell>
          <cell r="BW43">
            <v>4.5</v>
          </cell>
          <cell r="BX43">
            <v>4.5</v>
          </cell>
          <cell r="BY43">
            <v>4.5</v>
          </cell>
        </row>
      </sheetData>
      <sheetData sheetId="17">
        <row r="3">
          <cell r="AB3">
            <v>-4.3688604478514277</v>
          </cell>
          <cell r="AC3">
            <v>-3.7692129455716996</v>
          </cell>
          <cell r="AD3">
            <v>-3.1963100838516443</v>
          </cell>
          <cell r="AE3">
            <v>-2.6501518626912604</v>
          </cell>
          <cell r="AF3">
            <v>-2.1307382820905407</v>
          </cell>
          <cell r="AG3">
            <v>-1.6380693420494923</v>
          </cell>
          <cell r="AH3">
            <v>-1.1721450425681113</v>
          </cell>
          <cell r="AI3">
            <v>-0.73296538364639918</v>
          </cell>
          <cell r="AJ3">
            <v>-0.32053036528435985</v>
          </cell>
          <cell r="AK3">
            <v>6.5160012518016508E-2</v>
          </cell>
          <cell r="AL3">
            <v>0.42410574976072146</v>
          </cell>
          <cell r="AM3">
            <v>-2.5060590000000014</v>
          </cell>
          <cell r="AN3">
            <v>-4</v>
          </cell>
          <cell r="AO3">
            <v>-4.3688604478514277</v>
          </cell>
          <cell r="AR3">
            <v>9.8524557616023749</v>
          </cell>
          <cell r="AS3">
            <v>9.6590720948470157</v>
          </cell>
          <cell r="AT3">
            <v>9.4549905675712882</v>
          </cell>
          <cell r="AU3">
            <v>9.2402111797751925</v>
          </cell>
          <cell r="AV3">
            <v>9.014733931458732</v>
          </cell>
          <cell r="AW3">
            <v>8.7785588226219051</v>
          </cell>
          <cell r="AX3">
            <v>8.53168585326471</v>
          </cell>
          <cell r="AY3">
            <v>8.2741150233871501</v>
          </cell>
          <cell r="AZ3">
            <v>8.0058463329892202</v>
          </cell>
          <cell r="BA3">
            <v>7.7268797820709265</v>
          </cell>
          <cell r="BB3">
            <v>7.4372153706322655</v>
          </cell>
          <cell r="BC3">
            <v>6.265149000000001</v>
          </cell>
          <cell r="BD3">
            <v>10</v>
          </cell>
          <cell r="BE3">
            <v>9.8524557616023749</v>
          </cell>
        </row>
        <row r="4">
          <cell r="AB4">
            <v>-4.1691326898147078E-2</v>
          </cell>
          <cell r="AC4">
            <v>0.29880261706475952</v>
          </cell>
          <cell r="AD4">
            <v>0.63799504159278531</v>
          </cell>
          <cell r="AE4">
            <v>0.97588594668593143</v>
          </cell>
          <cell r="AF4">
            <v>1.3124753323441976</v>
          </cell>
          <cell r="AG4">
            <v>1.6477631985675838</v>
          </cell>
          <cell r="AH4">
            <v>1.98174954535609</v>
          </cell>
          <cell r="AI4">
            <v>2.3144343727097163</v>
          </cell>
          <cell r="AJ4">
            <v>2.6458176806284621</v>
          </cell>
          <cell r="AK4">
            <v>2.9758994691123286</v>
          </cell>
          <cell r="AL4">
            <v>3.3046797381613149</v>
          </cell>
          <cell r="AM4">
            <v>3.0874999999999999</v>
          </cell>
          <cell r="AN4">
            <v>0</v>
          </cell>
          <cell r="AO4">
            <v>-4.1691326898147078E-2</v>
          </cell>
          <cell r="AR4">
            <v>-0.54198724967591205</v>
          </cell>
          <cell r="AS4">
            <v>-0.15306597815812681</v>
          </cell>
          <cell r="AT4">
            <v>0.21893554070620835</v>
          </cell>
          <cell r="AU4">
            <v>0.57401730691710839</v>
          </cell>
          <cell r="AV4">
            <v>0.91217932047456651</v>
          </cell>
          <cell r="AW4">
            <v>1.2334215813785876</v>
          </cell>
          <cell r="AX4">
            <v>1.5377440896291681</v>
          </cell>
          <cell r="AY4">
            <v>1.8251468452263095</v>
          </cell>
          <cell r="AZ4">
            <v>2.0956298481700082</v>
          </cell>
          <cell r="BA4">
            <v>2.3491930984602694</v>
          </cell>
          <cell r="BB4">
            <v>2.5858365960970966</v>
          </cell>
          <cell r="BC4">
            <v>-0.23749999999999996</v>
          </cell>
          <cell r="BD4">
            <v>0</v>
          </cell>
          <cell r="BE4">
            <v>-0.54198724967591205</v>
          </cell>
        </row>
        <row r="5">
          <cell r="AB5">
            <v>13</v>
          </cell>
          <cell r="AC5">
            <v>13</v>
          </cell>
          <cell r="AD5">
            <v>13</v>
          </cell>
          <cell r="AE5">
            <v>13</v>
          </cell>
          <cell r="AF5">
            <v>13</v>
          </cell>
          <cell r="AG5">
            <v>13</v>
          </cell>
          <cell r="AH5">
            <v>13</v>
          </cell>
          <cell r="AI5">
            <v>13</v>
          </cell>
          <cell r="AJ5">
            <v>13</v>
          </cell>
          <cell r="AK5">
            <v>13</v>
          </cell>
          <cell r="AL5">
            <v>13</v>
          </cell>
          <cell r="AM5">
            <v>13</v>
          </cell>
          <cell r="AN5">
            <v>13</v>
          </cell>
          <cell r="AO5">
            <v>13</v>
          </cell>
          <cell r="AR5">
            <v>-1</v>
          </cell>
          <cell r="AS5">
            <v>0.10000000000000009</v>
          </cell>
          <cell r="AT5">
            <v>1.2000000000000002</v>
          </cell>
          <cell r="AU5">
            <v>2.3000000000000003</v>
          </cell>
          <cell r="AV5">
            <v>3.4000000000000004</v>
          </cell>
          <cell r="AW5">
            <v>4.5</v>
          </cell>
          <cell r="AX5">
            <v>5.6</v>
          </cell>
          <cell r="AY5">
            <v>6.6999999999999993</v>
          </cell>
          <cell r="AZ5">
            <v>7.7999999999999989</v>
          </cell>
          <cell r="BA5">
            <v>8.8999999999999986</v>
          </cell>
          <cell r="BB5">
            <v>9.9999999999999982</v>
          </cell>
          <cell r="BC5">
            <v>9.9999999999999982</v>
          </cell>
          <cell r="BD5">
            <v>-1</v>
          </cell>
          <cell r="BE5">
            <v>-1</v>
          </cell>
        </row>
        <row r="6">
          <cell r="AB6">
            <v>-3.6733636734299031</v>
          </cell>
          <cell r="AC6">
            <v>-3.1905620193523134</v>
          </cell>
          <cell r="AD6">
            <v>-2.7077603652747184</v>
          </cell>
          <cell r="AE6">
            <v>-2.2249587111971265</v>
          </cell>
          <cell r="AF6">
            <v>-1.7421570571195326</v>
          </cell>
          <cell r="AG6">
            <v>-1.2593554030419394</v>
          </cell>
          <cell r="AH6">
            <v>-0.7765537489643457</v>
          </cell>
          <cell r="AI6">
            <v>-0.29375209488675291</v>
          </cell>
          <cell r="AJ6">
            <v>0.18904955919083788</v>
          </cell>
          <cell r="AK6">
            <v>0.67185121326843245</v>
          </cell>
          <cell r="AL6">
            <v>1.1546528673460243</v>
          </cell>
          <cell r="AM6">
            <v>-1.1836790000000006</v>
          </cell>
          <cell r="AN6">
            <v>-4</v>
          </cell>
          <cell r="AO6">
            <v>-3.6733636734299031</v>
          </cell>
          <cell r="AR6">
            <v>10.226132798236543</v>
          </cell>
          <cell r="AS6">
            <v>9.9586020013548531</v>
          </cell>
          <cell r="AT6">
            <v>9.6910712044731682</v>
          </cell>
          <cell r="AU6">
            <v>9.4235404075914797</v>
          </cell>
          <cell r="AV6">
            <v>9.156009610709793</v>
          </cell>
          <cell r="AW6">
            <v>8.8884788138281063</v>
          </cell>
          <cell r="AX6">
            <v>8.6209480169464197</v>
          </cell>
          <cell r="AY6">
            <v>8.353417220064733</v>
          </cell>
          <cell r="AZ6">
            <v>8.0858864231830445</v>
          </cell>
          <cell r="BA6">
            <v>7.8183556263013596</v>
          </cell>
          <cell r="BB6">
            <v>7.550824829419672</v>
          </cell>
          <cell r="BC6">
            <v>5.9319799999999976</v>
          </cell>
          <cell r="BD6">
            <v>10</v>
          </cell>
          <cell r="BE6">
            <v>10.226132798236543</v>
          </cell>
          <cell r="BH6">
            <v>-6.1441345415533775</v>
          </cell>
          <cell r="BI6">
            <v>14.896005138587796</v>
          </cell>
        </row>
        <row r="7">
          <cell r="AB7">
            <v>3.4405122840797109</v>
          </cell>
          <cell r="AC7">
            <v>3.4624443939744793</v>
          </cell>
          <cell r="AD7">
            <v>3.4843765038692656</v>
          </cell>
          <cell r="AE7">
            <v>3.5063086137640509</v>
          </cell>
          <cell r="AF7">
            <v>3.5282407236588291</v>
          </cell>
          <cell r="AG7">
            <v>3.5501728335536038</v>
          </cell>
          <cell r="AH7">
            <v>3.5721049434483798</v>
          </cell>
          <cell r="AI7">
            <v>3.594037053343162</v>
          </cell>
          <cell r="AJ7">
            <v>3.6159691632379483</v>
          </cell>
          <cell r="AK7">
            <v>3.6379012731327176</v>
          </cell>
          <cell r="AL7">
            <v>3.659833383027487</v>
          </cell>
          <cell r="AM7">
            <v>3.0875000000000004</v>
          </cell>
          <cell r="AN7">
            <v>1.6326430000000001</v>
          </cell>
          <cell r="AO7">
            <v>3.4405122840797109</v>
          </cell>
          <cell r="AR7">
            <v>3.1155618782314942</v>
          </cell>
          <cell r="AS7">
            <v>2.8198787728667827</v>
          </cell>
          <cell r="AT7">
            <v>2.5241956675020836</v>
          </cell>
          <cell r="AU7">
            <v>2.228512562137384</v>
          </cell>
          <cell r="AV7">
            <v>1.9328294567726787</v>
          </cell>
          <cell r="AW7">
            <v>1.6371463514079716</v>
          </cell>
          <cell r="AX7">
            <v>1.3414632460432649</v>
          </cell>
          <cell r="AY7">
            <v>1.0457801406785627</v>
          </cell>
          <cell r="AZ7">
            <v>0.75009703531386329</v>
          </cell>
          <cell r="BA7">
            <v>0.45441392994915236</v>
          </cell>
          <cell r="BB7">
            <v>0.15873082458444118</v>
          </cell>
          <cell r="BC7">
            <v>-0.23749999999999996</v>
          </cell>
          <cell r="BD7">
            <v>1.8639600000000001</v>
          </cell>
          <cell r="BE7">
            <v>3.1155618782314942</v>
          </cell>
          <cell r="BH7">
            <v>14.890016570270625</v>
          </cell>
          <cell r="BI7">
            <v>14.896005138587796</v>
          </cell>
        </row>
        <row r="8">
          <cell r="AB8">
            <v>2.1422495258462098</v>
          </cell>
          <cell r="AC8">
            <v>2.7090776798472422</v>
          </cell>
          <cell r="AD8">
            <v>3.2759058338482743</v>
          </cell>
          <cell r="AE8">
            <v>3.8427339878493063</v>
          </cell>
          <cell r="AF8">
            <v>4.4095621418503379</v>
          </cell>
          <cell r="AG8">
            <v>4.9763902958513704</v>
          </cell>
          <cell r="AH8">
            <v>5.543218449852402</v>
          </cell>
          <cell r="AI8">
            <v>6.1100466038534345</v>
          </cell>
          <cell r="AJ8">
            <v>6.676874757854466</v>
          </cell>
          <cell r="AK8">
            <v>7.2437029118554985</v>
          </cell>
          <cell r="AL8">
            <v>7.8105310658565301</v>
          </cell>
          <cell r="AM8">
            <v>7.3163209999999994</v>
          </cell>
          <cell r="AN8">
            <v>1.6326430000000001</v>
          </cell>
          <cell r="AO8">
            <v>2.1422495258462098</v>
          </cell>
          <cell r="AR8">
            <v>3.8866414617582183</v>
          </cell>
          <cell r="AS8">
            <v>3.7373324461769113</v>
          </cell>
          <cell r="AT8">
            <v>3.588023430595602</v>
          </cell>
          <cell r="AU8">
            <v>3.4387144150142928</v>
          </cell>
          <cell r="AV8">
            <v>3.2894053994329844</v>
          </cell>
          <cell r="AW8">
            <v>3.1400963838516773</v>
          </cell>
          <cell r="AX8">
            <v>2.990787368270369</v>
          </cell>
          <cell r="AY8">
            <v>2.8414783526890601</v>
          </cell>
          <cell r="AZ8">
            <v>2.6921693371077522</v>
          </cell>
          <cell r="BA8">
            <v>2.5428603215264447</v>
          </cell>
          <cell r="BB8">
            <v>2.3935513059451354</v>
          </cell>
          <cell r="BC8">
            <v>0.43198000000000025</v>
          </cell>
          <cell r="BD8">
            <v>1.8639600000000001</v>
          </cell>
          <cell r="BE8">
            <v>3.8866414617582183</v>
          </cell>
          <cell r="BH8">
            <v>14.890016570270625</v>
          </cell>
          <cell r="BI8">
            <v>-6.1381459732362069</v>
          </cell>
        </row>
        <row r="9">
          <cell r="AB9">
            <v>1.3945704126755192</v>
          </cell>
          <cell r="AC9">
            <v>1.2618037080476048</v>
          </cell>
          <cell r="AD9">
            <v>1.1167616729344583</v>
          </cell>
          <cell r="AE9">
            <v>0.95944430733607189</v>
          </cell>
          <cell r="AF9">
            <v>0.78985161125245473</v>
          </cell>
          <cell r="AG9">
            <v>0.60798358468361169</v>
          </cell>
          <cell r="AH9">
            <v>0.41384022762953876</v>
          </cell>
          <cell r="AI9">
            <v>0.2074215400902335</v>
          </cell>
          <cell r="AJ9">
            <v>-1.1272477934312713E-2</v>
          </cell>
          <cell r="AK9">
            <v>-0.24224182644406334</v>
          </cell>
          <cell r="AL9">
            <v>-0.48548650543907379</v>
          </cell>
          <cell r="AM9">
            <v>1.9428902930940239E-16</v>
          </cell>
          <cell r="AN9">
            <v>-1.012119</v>
          </cell>
          <cell r="AO9">
            <v>1.3945704126755192</v>
          </cell>
          <cell r="AR9">
            <v>3.4929729553000035</v>
          </cell>
          <cell r="AS9">
            <v>3.1463517949546769</v>
          </cell>
          <cell r="AT9">
            <v>2.7948205014449892</v>
          </cell>
          <cell r="AU9">
            <v>2.4383790747709373</v>
          </cell>
          <cell r="AV9">
            <v>2.0770275149325252</v>
          </cell>
          <cell r="AW9">
            <v>1.710765821929755</v>
          </cell>
          <cell r="AX9">
            <v>1.3395939957626248</v>
          </cell>
          <cell r="AY9">
            <v>0.96351203643113359</v>
          </cell>
          <cell r="AZ9">
            <v>0.58251994393527806</v>
          </cell>
          <cell r="BA9">
            <v>0.19661771827507288</v>
          </cell>
          <cell r="BB9">
            <v>-0.19419464054950422</v>
          </cell>
          <cell r="BC9">
            <v>4.4408920985006262E-16</v>
          </cell>
          <cell r="BD9">
            <v>2.530297</v>
          </cell>
          <cell r="BE9">
            <v>3.4929729553000035</v>
          </cell>
          <cell r="BH9">
            <v>-6.1441345415533775</v>
          </cell>
          <cell r="BI9">
            <v>-6.1381459732362069</v>
          </cell>
        </row>
        <row r="10">
          <cell r="AB10">
            <v>-0.9178672419556767</v>
          </cell>
          <cell r="AC10">
            <v>-0.61131699174485465</v>
          </cell>
          <cell r="AD10">
            <v>-0.3047667415340326</v>
          </cell>
          <cell r="AE10">
            <v>1.783508676790696E-3</v>
          </cell>
          <cell r="AF10">
            <v>0.30833375888761477</v>
          </cell>
          <cell r="AG10">
            <v>0.61488400909843777</v>
          </cell>
          <cell r="AH10">
            <v>0.92143425930926104</v>
          </cell>
          <cell r="AI10">
            <v>1.2279845095200845</v>
          </cell>
          <cell r="AJ10">
            <v>1.5345347597309054</v>
          </cell>
          <cell r="AK10">
            <v>1.8410850099417302</v>
          </cell>
          <cell r="AL10">
            <v>2.147635260152553</v>
          </cell>
          <cell r="AM10">
            <v>1.6326430000000003</v>
          </cell>
          <cell r="AN10">
            <v>-1.012119</v>
          </cell>
          <cell r="AO10">
            <v>-0.9178672419556767</v>
          </cell>
          <cell r="AR10">
            <v>2.9043921922357918</v>
          </cell>
          <cell r="AS10">
            <v>3.0047548457080948</v>
          </cell>
          <cell r="AT10">
            <v>3.1051174991803978</v>
          </cell>
          <cell r="AU10">
            <v>3.2054801526527057</v>
          </cell>
          <cell r="AV10">
            <v>3.3058428061250171</v>
          </cell>
          <cell r="AW10">
            <v>3.4062054595973241</v>
          </cell>
          <cell r="AX10">
            <v>3.5065681130696316</v>
          </cell>
          <cell r="AY10">
            <v>3.6069307665419412</v>
          </cell>
          <cell r="AZ10">
            <v>3.7072934200142384</v>
          </cell>
          <cell r="BA10">
            <v>3.8076560734865526</v>
          </cell>
          <cell r="BB10">
            <v>3.9080187269588587</v>
          </cell>
          <cell r="BC10">
            <v>1.8639599999999994</v>
          </cell>
          <cell r="BD10">
            <v>2.530297</v>
          </cell>
          <cell r="BE10">
            <v>2.9043921922357918</v>
          </cell>
        </row>
        <row r="11">
          <cell r="AB11">
            <v>3.2153848152144491</v>
          </cell>
          <cell r="AC11">
            <v>3.7258931219557074</v>
          </cell>
          <cell r="AD11">
            <v>4.2330475825631781</v>
          </cell>
          <cell r="AE11">
            <v>4.7368481970368634</v>
          </cell>
          <cell r="AF11">
            <v>5.2372949653767611</v>
          </cell>
          <cell r="AG11">
            <v>5.734387887582872</v>
          </cell>
          <cell r="AH11">
            <v>6.2281269636551961</v>
          </cell>
          <cell r="AI11">
            <v>6.7185121935937326</v>
          </cell>
          <cell r="AJ11">
            <v>7.2055435773984824</v>
          </cell>
          <cell r="AK11">
            <v>7.6892211150694454</v>
          </cell>
          <cell r="AL11">
            <v>8.1695448066066216</v>
          </cell>
          <cell r="AM11">
            <v>8.0437500000000028</v>
          </cell>
          <cell r="AN11">
            <v>3.0874999999999999</v>
          </cell>
          <cell r="AO11">
            <v>3.2153848152144491</v>
          </cell>
          <cell r="AR11">
            <v>1.4250025977878378</v>
          </cell>
          <cell r="AS11">
            <v>1.5803605854241976</v>
          </cell>
          <cell r="AT11">
            <v>1.6921185733213264</v>
          </cell>
          <cell r="AU11">
            <v>1.7602765614792233</v>
          </cell>
          <cell r="AV11">
            <v>1.7848345498978899</v>
          </cell>
          <cell r="AW11">
            <v>1.7657925385773243</v>
          </cell>
          <cell r="AX11">
            <v>1.7031505275175283</v>
          </cell>
          <cell r="AY11">
            <v>1.5969085167185009</v>
          </cell>
          <cell r="AZ11">
            <v>1.4470665061802452</v>
          </cell>
          <cell r="BA11">
            <v>1.2536244959027538</v>
          </cell>
          <cell r="BB11">
            <v>1.0165824858860342</v>
          </cell>
          <cell r="BC11">
            <v>-0.61875000000000002</v>
          </cell>
          <cell r="BD11">
            <v>-0.23749999999999999</v>
          </cell>
          <cell r="BE11">
            <v>1.4250025977878378</v>
          </cell>
        </row>
        <row r="12">
          <cell r="AB12">
            <v>-1.557395697120618E-2</v>
          </cell>
          <cell r="AC12">
            <v>0.13374689568546225</v>
          </cell>
          <cell r="AD12">
            <v>0.283067748342126</v>
          </cell>
          <cell r="AE12">
            <v>0.43238860099879245</v>
          </cell>
          <cell r="AF12">
            <v>0.58170945365545912</v>
          </cell>
          <cell r="AG12">
            <v>0.73103030631212518</v>
          </cell>
          <cell r="AH12">
            <v>0.88035115896879268</v>
          </cell>
          <cell r="AI12">
            <v>1.0296720116254596</v>
          </cell>
          <cell r="AJ12">
            <v>1.178992864282125</v>
          </cell>
          <cell r="AK12">
            <v>1.3283137169387935</v>
          </cell>
          <cell r="AL12">
            <v>1.47763456959546</v>
          </cell>
          <cell r="AM12">
            <v>1.6326430000000003</v>
          </cell>
          <cell r="AN12">
            <v>0</v>
          </cell>
          <cell r="AO12">
            <v>-1.557395697120618E-2</v>
          </cell>
          <cell r="AR12">
            <v>1.3641232553993092E-2</v>
          </cell>
          <cell r="AS12">
            <v>0.21225030134353737</v>
          </cell>
          <cell r="AT12">
            <v>0.41085937013308571</v>
          </cell>
          <cell r="AU12">
            <v>0.60946843892263169</v>
          </cell>
          <cell r="AV12">
            <v>0.80807750771217757</v>
          </cell>
          <cell r="AW12">
            <v>1.0066865765017239</v>
          </cell>
          <cell r="AX12">
            <v>1.2052956452912691</v>
          </cell>
          <cell r="AY12">
            <v>1.4039047140808145</v>
          </cell>
          <cell r="AZ12">
            <v>1.6025137828703615</v>
          </cell>
          <cell r="BA12">
            <v>1.8011228516599056</v>
          </cell>
          <cell r="BB12">
            <v>1.9997319204494517</v>
          </cell>
          <cell r="BC12">
            <v>1.8639600000000001</v>
          </cell>
          <cell r="BD12">
            <v>0</v>
          </cell>
          <cell r="BE12">
            <v>1.3641232553993092E-2</v>
          </cell>
        </row>
        <row r="13">
          <cell r="AB13">
            <v>-1.1563634091585979</v>
          </cell>
          <cell r="AC13">
            <v>-0.88022837941616983</v>
          </cell>
          <cell r="AD13">
            <v>-0.63083800109810717</v>
          </cell>
          <cell r="AE13">
            <v>-0.40819227420443327</v>
          </cell>
          <cell r="AF13">
            <v>-0.21229119873513502</v>
          </cell>
          <cell r="AG13">
            <v>-4.3134774690216648E-2</v>
          </cell>
          <cell r="AH13">
            <v>9.9276997930318966E-2</v>
          </cell>
          <cell r="AI13">
            <v>0.21494411912647626</v>
          </cell>
          <cell r="AJ13">
            <v>0.30386658889825502</v>
          </cell>
          <cell r="AK13">
            <v>0.36604440724564724</v>
          </cell>
          <cell r="AL13">
            <v>0.4014775741686627</v>
          </cell>
          <cell r="AM13">
            <v>-1.0121189999999998</v>
          </cell>
          <cell r="AN13">
            <v>-2.506059</v>
          </cell>
          <cell r="AO13">
            <v>-1.1563634091585979</v>
          </cell>
          <cell r="AR13">
            <v>6.8050269472336797</v>
          </cell>
          <cell r="AS13">
            <v>6.4822381319829026</v>
          </cell>
          <cell r="AT13">
            <v>6.1487514618910444</v>
          </cell>
          <cell r="AU13">
            <v>5.8045669369580981</v>
          </cell>
          <cell r="AV13">
            <v>5.4496845571840673</v>
          </cell>
          <cell r="AW13">
            <v>5.084104322568952</v>
          </cell>
          <cell r="AX13">
            <v>4.7078262331127494</v>
          </cell>
          <cell r="AY13">
            <v>4.3208502888154614</v>
          </cell>
          <cell r="AZ13">
            <v>3.9231764896770884</v>
          </cell>
          <cell r="BA13">
            <v>3.5148048356976274</v>
          </cell>
          <cell r="BB13">
            <v>3.0957353268770822</v>
          </cell>
          <cell r="BC13">
            <v>2.5302969999999982</v>
          </cell>
          <cell r="BD13">
            <v>6.2651490000000001</v>
          </cell>
          <cell r="BE13">
            <v>6.8050269472336797</v>
          </cell>
        </row>
        <row r="14">
          <cell r="AB14">
            <v>0.1364434959384575</v>
          </cell>
          <cell r="AC14">
            <v>0.44809555226551967</v>
          </cell>
          <cell r="AD14">
            <v>0.75974760859258672</v>
          </cell>
          <cell r="AE14">
            <v>1.0713996649196491</v>
          </cell>
          <cell r="AF14">
            <v>1.3830517212467128</v>
          </cell>
          <cell r="AG14">
            <v>1.6947037775737781</v>
          </cell>
          <cell r="AH14">
            <v>2.0063558339008427</v>
          </cell>
          <cell r="AI14">
            <v>2.3180078902279071</v>
          </cell>
          <cell r="AJ14">
            <v>2.629659946554971</v>
          </cell>
          <cell r="AK14">
            <v>2.9413120028820385</v>
          </cell>
          <cell r="AL14">
            <v>3.2529640592091056</v>
          </cell>
          <cell r="AM14">
            <v>1.6326430000000001</v>
          </cell>
          <cell r="AN14">
            <v>-1.1836789999999999</v>
          </cell>
          <cell r="AO14">
            <v>0.1364434959384575</v>
          </cell>
          <cell r="AR14">
            <v>6.8459111085015287</v>
          </cell>
          <cell r="AS14">
            <v>6.4598920893646374</v>
          </cell>
          <cell r="AT14">
            <v>6.0738730702277497</v>
          </cell>
          <cell r="AU14">
            <v>5.6878540510908593</v>
          </cell>
          <cell r="AV14">
            <v>5.3018350319539689</v>
          </cell>
          <cell r="AW14">
            <v>4.9158160128170802</v>
          </cell>
          <cell r="AX14">
            <v>4.5297969936801916</v>
          </cell>
          <cell r="AY14">
            <v>4.1437779745433021</v>
          </cell>
          <cell r="AZ14">
            <v>3.7577589554064121</v>
          </cell>
          <cell r="BA14">
            <v>3.3717399362695248</v>
          </cell>
          <cell r="BB14">
            <v>2.9857209171326371</v>
          </cell>
          <cell r="BC14">
            <v>1.8639600000000012</v>
          </cell>
          <cell r="BD14">
            <v>5.9319800000000003</v>
          </cell>
          <cell r="BE14">
            <v>6.8459111085015287</v>
          </cell>
        </row>
        <row r="15">
          <cell r="AB15">
            <v>8.15138194659162</v>
          </cell>
          <cell r="AC15">
            <v>8.6477179995893252</v>
          </cell>
          <cell r="AD15">
            <v>9.1440540525870304</v>
          </cell>
          <cell r="AE15">
            <v>9.6403901055847356</v>
          </cell>
          <cell r="AF15">
            <v>10.136726158582441</v>
          </cell>
          <cell r="AG15">
            <v>10.633062211580148</v>
          </cell>
          <cell r="AH15">
            <v>11.129398264577853</v>
          </cell>
          <cell r="AI15">
            <v>11.625734317575558</v>
          </cell>
          <cell r="AJ15">
            <v>12.122070370573264</v>
          </cell>
          <cell r="AK15">
            <v>12.618406423570969</v>
          </cell>
          <cell r="AL15">
            <v>13.114742476568674</v>
          </cell>
          <cell r="AM15">
            <v>13.000000000000002</v>
          </cell>
          <cell r="AN15">
            <v>7.3163210000000003</v>
          </cell>
          <cell r="AO15">
            <v>8.15138194659162</v>
          </cell>
          <cell r="AR15">
            <v>3.7464245913091734</v>
          </cell>
          <cell r="AS15">
            <v>3.3173246261014486</v>
          </cell>
          <cell r="AT15">
            <v>2.888224660893727</v>
          </cell>
          <cell r="AU15">
            <v>2.4591246956860044</v>
          </cell>
          <cell r="AV15">
            <v>2.0300247304782801</v>
          </cell>
          <cell r="AW15">
            <v>1.6009247652705572</v>
          </cell>
          <cell r="AX15">
            <v>1.1718248000628337</v>
          </cell>
          <cell r="AY15">
            <v>0.74272483485511076</v>
          </cell>
          <cell r="AZ15">
            <v>0.31362486964738778</v>
          </cell>
          <cell r="BA15">
            <v>-0.11547509556033253</v>
          </cell>
          <cell r="BB15">
            <v>-0.54457506076805817</v>
          </cell>
          <cell r="BC15">
            <v>-0.99999999999999978</v>
          </cell>
          <cell r="BD15">
            <v>0.43197999999999998</v>
          </cell>
          <cell r="BE15">
            <v>3.7464245913091734</v>
          </cell>
        </row>
        <row r="16">
          <cell r="AB16">
            <v>8.323287433039992</v>
          </cell>
          <cell r="AC16">
            <v>8.8024488924696893</v>
          </cell>
          <cell r="AD16">
            <v>9.278256505765599</v>
          </cell>
          <cell r="AE16">
            <v>9.7507102729277211</v>
          </cell>
          <cell r="AF16">
            <v>10.219810193956057</v>
          </cell>
          <cell r="AG16">
            <v>10.685556268850606</v>
          </cell>
          <cell r="AH16">
            <v>11.147948497611369</v>
          </cell>
          <cell r="AI16">
            <v>11.606986880238344</v>
          </cell>
          <cell r="AJ16">
            <v>12.062671416731531</v>
          </cell>
          <cell r="AK16">
            <v>12.515002107090933</v>
          </cell>
          <cell r="AL16">
            <v>12.963978951316545</v>
          </cell>
          <cell r="AM16">
            <v>13.000000000000004</v>
          </cell>
          <cell r="AN16">
            <v>8.0437499999999993</v>
          </cell>
          <cell r="AO16">
            <v>8.323287433039992</v>
          </cell>
          <cell r="AR16">
            <v>3.0152366295199009</v>
          </cell>
          <cell r="AS16">
            <v>2.7630856021059587</v>
          </cell>
          <cell r="AT16">
            <v>2.4673345749527789</v>
          </cell>
          <cell r="AU16">
            <v>2.1279835480603713</v>
          </cell>
          <cell r="AV16">
            <v>1.7450325214287323</v>
          </cell>
          <cell r="AW16">
            <v>1.3184814950578625</v>
          </cell>
          <cell r="AX16">
            <v>0.84833046894776165</v>
          </cell>
          <cell r="AY16">
            <v>0.33457944309842824</v>
          </cell>
          <cell r="AZ16">
            <v>-0.22277158249013607</v>
          </cell>
          <cell r="BA16">
            <v>-0.82372260781792761</v>
          </cell>
          <cell r="BB16">
            <v>-1.4682736328849553</v>
          </cell>
          <cell r="BC16">
            <v>-0.99999999999999967</v>
          </cell>
          <cell r="BD16">
            <v>-0.61875000000000002</v>
          </cell>
          <cell r="BE16">
            <v>3.0152366295199009</v>
          </cell>
        </row>
        <row r="17">
          <cell r="AB17">
            <v>-2.0901873195082739</v>
          </cell>
          <cell r="AC17">
            <v>-1.9872098386653676</v>
          </cell>
          <cell r="AD17">
            <v>-1.884232357822446</v>
          </cell>
          <cell r="AE17">
            <v>-1.7812548769795407</v>
          </cell>
          <cell r="AF17">
            <v>-1.6782773961366291</v>
          </cell>
          <cell r="AG17">
            <v>-1.5752999152937188</v>
          </cell>
          <cell r="AH17">
            <v>-1.4723224344508077</v>
          </cell>
          <cell r="AI17">
            <v>-1.3693449536078977</v>
          </cell>
          <cell r="AJ17">
            <v>-1.266367472764989</v>
          </cell>
          <cell r="AK17">
            <v>-1.1633899919220763</v>
          </cell>
          <cell r="AL17">
            <v>-1.06041251107917</v>
          </cell>
          <cell r="AM17">
            <v>-1.1836789999999993</v>
          </cell>
          <cell r="AN17">
            <v>-2.506059</v>
          </cell>
          <cell r="AO17">
            <v>-2.0901873195082739</v>
          </cell>
          <cell r="AR17">
            <v>7.9157839415721432</v>
          </cell>
          <cell r="AS17">
            <v>7.7663292096521328</v>
          </cell>
          <cell r="AT17">
            <v>7.6168744777321837</v>
          </cell>
          <cell r="AU17">
            <v>7.4674197458121707</v>
          </cell>
          <cell r="AV17">
            <v>7.3179650138921817</v>
          </cell>
          <cell r="AW17">
            <v>7.1685102819721882</v>
          </cell>
          <cell r="AX17">
            <v>7.0190555500521974</v>
          </cell>
          <cell r="AY17">
            <v>6.8696008181322021</v>
          </cell>
          <cell r="AZ17">
            <v>6.7201460862122033</v>
          </cell>
          <cell r="BA17">
            <v>6.5706913542922187</v>
          </cell>
          <cell r="BB17">
            <v>6.4212366223722084</v>
          </cell>
          <cell r="BC17">
            <v>5.9319800000000003</v>
          </cell>
          <cell r="BD17">
            <v>6.2651490000000001</v>
          </cell>
          <cell r="BE17">
            <v>7.9157839415721432</v>
          </cell>
        </row>
        <row r="18">
          <cell r="AB18">
            <v>0.55706227623254256</v>
          </cell>
          <cell r="AC18">
            <v>0.54549736811539007</v>
          </cell>
          <cell r="AD18">
            <v>0.53393245999825356</v>
          </cell>
          <cell r="AE18">
            <v>0.52236755188110129</v>
          </cell>
          <cell r="AF18">
            <v>0.51080264376395434</v>
          </cell>
          <cell r="AG18">
            <v>0.4992377356468054</v>
          </cell>
          <cell r="AH18">
            <v>0.48767282752965646</v>
          </cell>
          <cell r="AI18">
            <v>0.47610791941250796</v>
          </cell>
          <cell r="AJ18">
            <v>0.46454301129535214</v>
          </cell>
          <cell r="AK18">
            <v>0.4529781031782063</v>
          </cell>
          <cell r="AL18">
            <v>0.44141319506105559</v>
          </cell>
          <cell r="AM18">
            <v>-1.0121190000000004</v>
          </cell>
          <cell r="AN18">
            <v>-1.1836789999999999</v>
          </cell>
          <cell r="AO18">
            <v>0.55706227623254256</v>
          </cell>
          <cell r="AR18">
            <v>6.0197722996794401</v>
          </cell>
          <cell r="AS18">
            <v>5.6781554934557326</v>
          </cell>
          <cell r="AT18">
            <v>5.336538687232026</v>
          </cell>
          <cell r="AU18">
            <v>4.9949218810083185</v>
          </cell>
          <cell r="AV18">
            <v>4.6533050747846119</v>
          </cell>
          <cell r="AW18">
            <v>4.3116882685609044</v>
          </cell>
          <cell r="AX18">
            <v>3.9700714623371973</v>
          </cell>
          <cell r="AY18">
            <v>3.6284546561134903</v>
          </cell>
          <cell r="AZ18">
            <v>3.2868378498897828</v>
          </cell>
          <cell r="BA18">
            <v>2.9452210436660757</v>
          </cell>
          <cell r="BB18">
            <v>2.6036042374423687</v>
          </cell>
          <cell r="BC18">
            <v>2.5302969999999982</v>
          </cell>
          <cell r="BD18">
            <v>5.9319800000000003</v>
          </cell>
          <cell r="BE18">
            <v>6.0197722996794401</v>
          </cell>
        </row>
        <row r="19">
          <cell r="AB19">
            <v>2.7966009560076639</v>
          </cell>
          <cell r="AC19">
            <v>3.216732644317581</v>
          </cell>
          <cell r="AD19">
            <v>3.6368643326274981</v>
          </cell>
          <cell r="AE19">
            <v>4.0569960209374143</v>
          </cell>
          <cell r="AF19">
            <v>4.4771277092473314</v>
          </cell>
          <cell r="AG19">
            <v>4.8972593975572476</v>
          </cell>
          <cell r="AH19">
            <v>5.3173910858671647</v>
          </cell>
          <cell r="AI19">
            <v>5.7375227741770818</v>
          </cell>
          <cell r="AJ19">
            <v>6.157654462486998</v>
          </cell>
          <cell r="AK19">
            <v>6.5777861507969151</v>
          </cell>
          <cell r="AL19">
            <v>6.9979178391068322</v>
          </cell>
          <cell r="AM19">
            <v>7.3163209999999985</v>
          </cell>
          <cell r="AN19">
            <v>3.0874999999999999</v>
          </cell>
          <cell r="AO19">
            <v>2.7966009560076639</v>
          </cell>
          <cell r="AR19">
            <v>1.5999857891418929</v>
          </cell>
          <cell r="AS19">
            <v>1.6843069723791348</v>
          </cell>
          <cell r="AT19">
            <v>1.7686281556163754</v>
          </cell>
          <cell r="AU19">
            <v>1.85294933885362</v>
          </cell>
          <cell r="AV19">
            <v>1.9372705220908619</v>
          </cell>
          <cell r="AW19">
            <v>2.0215917053281043</v>
          </cell>
          <cell r="AX19">
            <v>2.1059128885653462</v>
          </cell>
          <cell r="AY19">
            <v>2.1902340718025881</v>
          </cell>
          <cell r="AZ19">
            <v>2.2745552550398287</v>
          </cell>
          <cell r="BA19">
            <v>2.3588764382770719</v>
          </cell>
          <cell r="BB19">
            <v>2.4431976215143125</v>
          </cell>
          <cell r="BC19">
            <v>0.43198000000000003</v>
          </cell>
          <cell r="BD19">
            <v>-0.23749999999999999</v>
          </cell>
          <cell r="BE19">
            <v>1.5999857891418929</v>
          </cell>
        </row>
        <row r="20">
          <cell r="AB20">
            <v>7.843440404854003</v>
          </cell>
          <cell r="AC20">
            <v>8.0282845677064749</v>
          </cell>
          <cell r="AD20">
            <v>8.213128730559017</v>
          </cell>
          <cell r="AE20">
            <v>8.3979728934115254</v>
          </cell>
          <cell r="AF20">
            <v>8.582817056264032</v>
          </cell>
          <cell r="AG20">
            <v>8.7676612191165511</v>
          </cell>
          <cell r="AH20">
            <v>8.952505381969063</v>
          </cell>
          <cell r="AI20">
            <v>9.1373495448215873</v>
          </cell>
          <cell r="AJ20">
            <v>9.322193707674062</v>
          </cell>
          <cell r="AK20">
            <v>9.5070378705266005</v>
          </cell>
          <cell r="AL20">
            <v>9.6918820333791409</v>
          </cell>
          <cell r="AM20">
            <v>8.0437499999999975</v>
          </cell>
          <cell r="AN20">
            <v>7.3163210000000003</v>
          </cell>
          <cell r="AO20">
            <v>7.843440404854003</v>
          </cell>
          <cell r="AR20">
            <v>0.79690908887491707</v>
          </cell>
          <cell r="AS20">
            <v>0.76944471291297711</v>
          </cell>
          <cell r="AT20">
            <v>0.74198033695108612</v>
          </cell>
          <cell r="AU20">
            <v>0.71451596098917114</v>
          </cell>
          <cell r="AV20">
            <v>0.68705158502725561</v>
          </cell>
          <cell r="AW20">
            <v>0.6595872090653484</v>
          </cell>
          <cell r="AX20">
            <v>0.63212283310343587</v>
          </cell>
          <cell r="AY20">
            <v>0.6046584571415321</v>
          </cell>
          <cell r="AZ20">
            <v>0.57719408117959459</v>
          </cell>
          <cell r="BA20">
            <v>0.54972970521770115</v>
          </cell>
          <cell r="BB20">
            <v>0.52226532925580782</v>
          </cell>
          <cell r="BC20">
            <v>-0.61875000000000002</v>
          </cell>
          <cell r="BD20">
            <v>0.43197999999999998</v>
          </cell>
          <cell r="BE20">
            <v>0.79690908887491707</v>
          </cell>
        </row>
        <row r="21">
          <cell r="AB21">
            <v>4.5</v>
          </cell>
          <cell r="AC21">
            <v>4.5</v>
          </cell>
          <cell r="AD21">
            <v>4.5</v>
          </cell>
          <cell r="AE21">
            <v>4.5</v>
          </cell>
          <cell r="AF21">
            <v>4.5</v>
          </cell>
          <cell r="AG21">
            <v>4.5</v>
          </cell>
          <cell r="AH21">
            <v>4.5</v>
          </cell>
          <cell r="AI21">
            <v>4.5</v>
          </cell>
          <cell r="AJ21">
            <v>4.5</v>
          </cell>
          <cell r="AK21">
            <v>4.5</v>
          </cell>
          <cell r="AL21">
            <v>4.5</v>
          </cell>
          <cell r="AM21">
            <v>4.5</v>
          </cell>
          <cell r="AN21">
            <v>4.5</v>
          </cell>
          <cell r="AO21">
            <v>4.5</v>
          </cell>
          <cell r="AR21">
            <v>4.5</v>
          </cell>
          <cell r="AS21">
            <v>4.5</v>
          </cell>
          <cell r="AT21">
            <v>4.5</v>
          </cell>
          <cell r="AU21">
            <v>4.5</v>
          </cell>
          <cell r="AV21">
            <v>4.5</v>
          </cell>
          <cell r="AW21">
            <v>4.5</v>
          </cell>
          <cell r="AX21">
            <v>4.5</v>
          </cell>
          <cell r="AY21">
            <v>4.5</v>
          </cell>
          <cell r="AZ21">
            <v>4.5</v>
          </cell>
          <cell r="BA21">
            <v>4.5</v>
          </cell>
          <cell r="BB21">
            <v>4.5</v>
          </cell>
          <cell r="BC21">
            <v>4.5</v>
          </cell>
          <cell r="BD21">
            <v>4.5</v>
          </cell>
          <cell r="BE21">
            <v>4.5</v>
          </cell>
        </row>
        <row r="22">
          <cell r="AB22">
            <v>4.5</v>
          </cell>
          <cell r="AC22">
            <v>4.5</v>
          </cell>
          <cell r="AD22">
            <v>4.5</v>
          </cell>
          <cell r="AE22">
            <v>4.5</v>
          </cell>
          <cell r="AF22">
            <v>4.5</v>
          </cell>
          <cell r="AG22">
            <v>4.5</v>
          </cell>
          <cell r="AH22">
            <v>4.5</v>
          </cell>
          <cell r="AI22">
            <v>4.5</v>
          </cell>
          <cell r="AJ22">
            <v>4.5</v>
          </cell>
          <cell r="AK22">
            <v>4.5</v>
          </cell>
          <cell r="AL22">
            <v>4.5</v>
          </cell>
          <cell r="AM22">
            <v>4.5</v>
          </cell>
          <cell r="AN22">
            <v>4.5</v>
          </cell>
          <cell r="AO22">
            <v>4.5</v>
          </cell>
          <cell r="AR22">
            <v>4.5</v>
          </cell>
          <cell r="AS22">
            <v>4.5</v>
          </cell>
          <cell r="AT22">
            <v>4.5</v>
          </cell>
          <cell r="AU22">
            <v>4.5</v>
          </cell>
          <cell r="AV22">
            <v>4.5</v>
          </cell>
          <cell r="AW22">
            <v>4.5</v>
          </cell>
          <cell r="AX22">
            <v>4.5</v>
          </cell>
          <cell r="AY22">
            <v>4.5</v>
          </cell>
          <cell r="AZ22">
            <v>4.5</v>
          </cell>
          <cell r="BA22">
            <v>4.5</v>
          </cell>
          <cell r="BB22">
            <v>4.5</v>
          </cell>
          <cell r="BC22">
            <v>4.5</v>
          </cell>
          <cell r="BD22">
            <v>4.5</v>
          </cell>
          <cell r="BE22">
            <v>4.5</v>
          </cell>
        </row>
        <row r="23">
          <cell r="AB23">
            <v>4.5</v>
          </cell>
          <cell r="AC23">
            <v>4.5</v>
          </cell>
          <cell r="AD23">
            <v>4.5</v>
          </cell>
          <cell r="AE23">
            <v>4.5</v>
          </cell>
          <cell r="AF23">
            <v>4.5</v>
          </cell>
          <cell r="AG23">
            <v>4.5</v>
          </cell>
          <cell r="AH23">
            <v>4.5</v>
          </cell>
          <cell r="AI23">
            <v>4.5</v>
          </cell>
          <cell r="AJ23">
            <v>4.5</v>
          </cell>
          <cell r="AK23">
            <v>4.5</v>
          </cell>
          <cell r="AL23">
            <v>4.5</v>
          </cell>
          <cell r="AM23">
            <v>4.5</v>
          </cell>
          <cell r="AN23">
            <v>4.5</v>
          </cell>
          <cell r="AO23">
            <v>4.5</v>
          </cell>
          <cell r="AR23">
            <v>4.5</v>
          </cell>
          <cell r="AS23">
            <v>4.5</v>
          </cell>
          <cell r="AT23">
            <v>4.5</v>
          </cell>
          <cell r="AU23">
            <v>4.5</v>
          </cell>
          <cell r="AV23">
            <v>4.5</v>
          </cell>
          <cell r="AW23">
            <v>4.5</v>
          </cell>
          <cell r="AX23">
            <v>4.5</v>
          </cell>
          <cell r="AY23">
            <v>4.5</v>
          </cell>
          <cell r="AZ23">
            <v>4.5</v>
          </cell>
          <cell r="BA23">
            <v>4.5</v>
          </cell>
          <cell r="BB23">
            <v>4.5</v>
          </cell>
          <cell r="BC23">
            <v>4.5</v>
          </cell>
          <cell r="BD23">
            <v>4.5</v>
          </cell>
          <cell r="BE23">
            <v>4.5</v>
          </cell>
        </row>
        <row r="24">
          <cell r="AB24">
            <v>4.5</v>
          </cell>
          <cell r="AC24">
            <v>4.5</v>
          </cell>
          <cell r="AD24">
            <v>4.5</v>
          </cell>
          <cell r="AE24">
            <v>4.5</v>
          </cell>
          <cell r="AF24">
            <v>4.5</v>
          </cell>
          <cell r="AG24">
            <v>4.5</v>
          </cell>
          <cell r="AH24">
            <v>4.5</v>
          </cell>
          <cell r="AI24">
            <v>4.5</v>
          </cell>
          <cell r="AJ24">
            <v>4.5</v>
          </cell>
          <cell r="AK24">
            <v>4.5</v>
          </cell>
          <cell r="AL24">
            <v>4.5</v>
          </cell>
          <cell r="AM24">
            <v>4.5</v>
          </cell>
          <cell r="AN24">
            <v>4.5</v>
          </cell>
          <cell r="AO24">
            <v>4.5</v>
          </cell>
          <cell r="AR24">
            <v>4.5</v>
          </cell>
          <cell r="AS24">
            <v>4.5</v>
          </cell>
          <cell r="AT24">
            <v>4.5</v>
          </cell>
          <cell r="AU24">
            <v>4.5</v>
          </cell>
          <cell r="AV24">
            <v>4.5</v>
          </cell>
          <cell r="AW24">
            <v>4.5</v>
          </cell>
          <cell r="AX24">
            <v>4.5</v>
          </cell>
          <cell r="AY24">
            <v>4.5</v>
          </cell>
          <cell r="AZ24">
            <v>4.5</v>
          </cell>
          <cell r="BA24">
            <v>4.5</v>
          </cell>
          <cell r="BB24">
            <v>4.5</v>
          </cell>
          <cell r="BC24">
            <v>4.5</v>
          </cell>
          <cell r="BD24">
            <v>4.5</v>
          </cell>
          <cell r="BE24">
            <v>4.5</v>
          </cell>
        </row>
        <row r="25">
          <cell r="AB25">
            <v>4.5</v>
          </cell>
          <cell r="AC25">
            <v>4.5</v>
          </cell>
          <cell r="AD25">
            <v>4.5</v>
          </cell>
          <cell r="AE25">
            <v>4.5</v>
          </cell>
          <cell r="AF25">
            <v>4.5</v>
          </cell>
          <cell r="AG25">
            <v>4.5</v>
          </cell>
          <cell r="AH25">
            <v>4.5</v>
          </cell>
          <cell r="AI25">
            <v>4.5</v>
          </cell>
          <cell r="AJ25">
            <v>4.5</v>
          </cell>
          <cell r="AK25">
            <v>4.5</v>
          </cell>
          <cell r="AL25">
            <v>4.5</v>
          </cell>
          <cell r="AM25">
            <v>4.5</v>
          </cell>
          <cell r="AN25">
            <v>4.5</v>
          </cell>
          <cell r="AO25">
            <v>4.5</v>
          </cell>
          <cell r="AR25">
            <v>4.5</v>
          </cell>
          <cell r="AS25">
            <v>4.5</v>
          </cell>
          <cell r="AT25">
            <v>4.5</v>
          </cell>
          <cell r="AU25">
            <v>4.5</v>
          </cell>
          <cell r="AV25">
            <v>4.5</v>
          </cell>
          <cell r="AW25">
            <v>4.5</v>
          </cell>
          <cell r="AX25">
            <v>4.5</v>
          </cell>
          <cell r="AY25">
            <v>4.5</v>
          </cell>
          <cell r="AZ25">
            <v>4.5</v>
          </cell>
          <cell r="BA25">
            <v>4.5</v>
          </cell>
          <cell r="BB25">
            <v>4.5</v>
          </cell>
          <cell r="BC25">
            <v>4.5</v>
          </cell>
          <cell r="BD25">
            <v>4.5</v>
          </cell>
          <cell r="BE25">
            <v>4.5</v>
          </cell>
        </row>
        <row r="26">
          <cell r="AB26">
            <v>4.5</v>
          </cell>
          <cell r="AC26">
            <v>4.5</v>
          </cell>
          <cell r="AD26">
            <v>4.5</v>
          </cell>
          <cell r="AE26">
            <v>4.5</v>
          </cell>
          <cell r="AF26">
            <v>4.5</v>
          </cell>
          <cell r="AG26">
            <v>4.5</v>
          </cell>
          <cell r="AH26">
            <v>4.5</v>
          </cell>
          <cell r="AI26">
            <v>4.5</v>
          </cell>
          <cell r="AJ26">
            <v>4.5</v>
          </cell>
          <cell r="AK26">
            <v>4.5</v>
          </cell>
          <cell r="AL26">
            <v>4.5</v>
          </cell>
          <cell r="AM26">
            <v>4.5</v>
          </cell>
          <cell r="AN26">
            <v>4.5</v>
          </cell>
          <cell r="AO26">
            <v>4.5</v>
          </cell>
          <cell r="AR26">
            <v>4.5</v>
          </cell>
          <cell r="AS26">
            <v>4.5</v>
          </cell>
          <cell r="AT26">
            <v>4.5</v>
          </cell>
          <cell r="AU26">
            <v>4.5</v>
          </cell>
          <cell r="AV26">
            <v>4.5</v>
          </cell>
          <cell r="AW26">
            <v>4.5</v>
          </cell>
          <cell r="AX26">
            <v>4.5</v>
          </cell>
          <cell r="AY26">
            <v>4.5</v>
          </cell>
          <cell r="AZ26">
            <v>4.5</v>
          </cell>
          <cell r="BA26">
            <v>4.5</v>
          </cell>
          <cell r="BB26">
            <v>4.5</v>
          </cell>
          <cell r="BC26">
            <v>4.5</v>
          </cell>
          <cell r="BD26">
            <v>4.5</v>
          </cell>
          <cell r="BE26">
            <v>4.5</v>
          </cell>
        </row>
        <row r="27">
          <cell r="AB27">
            <v>4.5</v>
          </cell>
          <cell r="AC27">
            <v>4.5</v>
          </cell>
          <cell r="AD27">
            <v>4.5</v>
          </cell>
          <cell r="AE27">
            <v>4.5</v>
          </cell>
          <cell r="AF27">
            <v>4.5</v>
          </cell>
          <cell r="AG27">
            <v>4.5</v>
          </cell>
          <cell r="AH27">
            <v>4.5</v>
          </cell>
          <cell r="AI27">
            <v>4.5</v>
          </cell>
          <cell r="AJ27">
            <v>4.5</v>
          </cell>
          <cell r="AK27">
            <v>4.5</v>
          </cell>
          <cell r="AL27">
            <v>4.5</v>
          </cell>
          <cell r="AM27">
            <v>4.5</v>
          </cell>
          <cell r="AN27">
            <v>4.5</v>
          </cell>
          <cell r="AO27">
            <v>4.5</v>
          </cell>
          <cell r="AR27">
            <v>4.5</v>
          </cell>
          <cell r="AS27">
            <v>4.5</v>
          </cell>
          <cell r="AT27">
            <v>4.5</v>
          </cell>
          <cell r="AU27">
            <v>4.5</v>
          </cell>
          <cell r="AV27">
            <v>4.5</v>
          </cell>
          <cell r="AW27">
            <v>4.5</v>
          </cell>
          <cell r="AX27">
            <v>4.5</v>
          </cell>
          <cell r="AY27">
            <v>4.5</v>
          </cell>
          <cell r="AZ27">
            <v>4.5</v>
          </cell>
          <cell r="BA27">
            <v>4.5</v>
          </cell>
          <cell r="BB27">
            <v>4.5</v>
          </cell>
          <cell r="BC27">
            <v>4.5</v>
          </cell>
          <cell r="BD27">
            <v>4.5</v>
          </cell>
          <cell r="BE27">
            <v>4.5</v>
          </cell>
        </row>
        <row r="28">
          <cell r="AB28">
            <v>4.5</v>
          </cell>
          <cell r="AC28">
            <v>4.5</v>
          </cell>
          <cell r="AD28">
            <v>4.5</v>
          </cell>
          <cell r="AE28">
            <v>4.5</v>
          </cell>
          <cell r="AF28">
            <v>4.5</v>
          </cell>
          <cell r="AG28">
            <v>4.5</v>
          </cell>
          <cell r="AH28">
            <v>4.5</v>
          </cell>
          <cell r="AI28">
            <v>4.5</v>
          </cell>
          <cell r="AJ28">
            <v>4.5</v>
          </cell>
          <cell r="AK28">
            <v>4.5</v>
          </cell>
          <cell r="AL28">
            <v>4.5</v>
          </cell>
          <cell r="AM28">
            <v>4.5</v>
          </cell>
          <cell r="AN28">
            <v>4.5</v>
          </cell>
          <cell r="AO28">
            <v>4.5</v>
          </cell>
          <cell r="AR28">
            <v>4.5</v>
          </cell>
          <cell r="AS28">
            <v>4.5</v>
          </cell>
          <cell r="AT28">
            <v>4.5</v>
          </cell>
          <cell r="AU28">
            <v>4.5</v>
          </cell>
          <cell r="AV28">
            <v>4.5</v>
          </cell>
          <cell r="AW28">
            <v>4.5</v>
          </cell>
          <cell r="AX28">
            <v>4.5</v>
          </cell>
          <cell r="AY28">
            <v>4.5</v>
          </cell>
          <cell r="AZ28">
            <v>4.5</v>
          </cell>
          <cell r="BA28">
            <v>4.5</v>
          </cell>
          <cell r="BB28">
            <v>4.5</v>
          </cell>
          <cell r="BC28">
            <v>4.5</v>
          </cell>
          <cell r="BD28">
            <v>4.5</v>
          </cell>
          <cell r="BE28">
            <v>4.5</v>
          </cell>
        </row>
        <row r="29">
          <cell r="AB29">
            <v>4.5</v>
          </cell>
          <cell r="AC29">
            <v>4.5</v>
          </cell>
          <cell r="AD29">
            <v>4.5</v>
          </cell>
          <cell r="AE29">
            <v>4.5</v>
          </cell>
          <cell r="AF29">
            <v>4.5</v>
          </cell>
          <cell r="AG29">
            <v>4.5</v>
          </cell>
          <cell r="AH29">
            <v>4.5</v>
          </cell>
          <cell r="AI29">
            <v>4.5</v>
          </cell>
          <cell r="AJ29">
            <v>4.5</v>
          </cell>
          <cell r="AK29">
            <v>4.5</v>
          </cell>
          <cell r="AL29">
            <v>4.5</v>
          </cell>
          <cell r="AM29">
            <v>4.5</v>
          </cell>
          <cell r="AN29">
            <v>4.5</v>
          </cell>
          <cell r="AO29">
            <v>4.5</v>
          </cell>
          <cell r="AR29">
            <v>4.5</v>
          </cell>
          <cell r="AS29">
            <v>4.5</v>
          </cell>
          <cell r="AT29">
            <v>4.5</v>
          </cell>
          <cell r="AU29">
            <v>4.5</v>
          </cell>
          <cell r="AV29">
            <v>4.5</v>
          </cell>
          <cell r="AW29">
            <v>4.5</v>
          </cell>
          <cell r="AX29">
            <v>4.5</v>
          </cell>
          <cell r="AY29">
            <v>4.5</v>
          </cell>
          <cell r="AZ29">
            <v>4.5</v>
          </cell>
          <cell r="BA29">
            <v>4.5</v>
          </cell>
          <cell r="BB29">
            <v>4.5</v>
          </cell>
          <cell r="BC29">
            <v>4.5</v>
          </cell>
          <cell r="BD29">
            <v>4.5</v>
          </cell>
          <cell r="BE29">
            <v>4.5</v>
          </cell>
        </row>
        <row r="30">
          <cell r="AB30">
            <v>4.5</v>
          </cell>
          <cell r="AC30">
            <v>4.5</v>
          </cell>
          <cell r="AD30">
            <v>4.5</v>
          </cell>
          <cell r="AE30">
            <v>4.5</v>
          </cell>
          <cell r="AF30">
            <v>4.5</v>
          </cell>
          <cell r="AG30">
            <v>4.5</v>
          </cell>
          <cell r="AH30">
            <v>4.5</v>
          </cell>
          <cell r="AI30">
            <v>4.5</v>
          </cell>
          <cell r="AJ30">
            <v>4.5</v>
          </cell>
          <cell r="AK30">
            <v>4.5</v>
          </cell>
          <cell r="AL30">
            <v>4.5</v>
          </cell>
          <cell r="AM30">
            <v>4.5</v>
          </cell>
          <cell r="AN30">
            <v>4.5</v>
          </cell>
          <cell r="AO30">
            <v>4.5</v>
          </cell>
          <cell r="AR30">
            <v>4.5</v>
          </cell>
          <cell r="AS30">
            <v>4.5</v>
          </cell>
          <cell r="AT30">
            <v>4.5</v>
          </cell>
          <cell r="AU30">
            <v>4.5</v>
          </cell>
          <cell r="AV30">
            <v>4.5</v>
          </cell>
          <cell r="AW30">
            <v>4.5</v>
          </cell>
          <cell r="AX30">
            <v>4.5</v>
          </cell>
          <cell r="AY30">
            <v>4.5</v>
          </cell>
          <cell r="AZ30">
            <v>4.5</v>
          </cell>
          <cell r="BA30">
            <v>4.5</v>
          </cell>
          <cell r="BB30">
            <v>4.5</v>
          </cell>
          <cell r="BC30">
            <v>4.5</v>
          </cell>
          <cell r="BD30">
            <v>4.5</v>
          </cell>
          <cell r="BE30">
            <v>4.5</v>
          </cell>
        </row>
        <row r="31">
          <cell r="AB31">
            <v>4.5</v>
          </cell>
          <cell r="AC31">
            <v>4.5</v>
          </cell>
          <cell r="AD31">
            <v>4.5</v>
          </cell>
          <cell r="AE31">
            <v>4.5</v>
          </cell>
          <cell r="AF31">
            <v>4.5</v>
          </cell>
          <cell r="AG31">
            <v>4.5</v>
          </cell>
          <cell r="AH31">
            <v>4.5</v>
          </cell>
          <cell r="AI31">
            <v>4.5</v>
          </cell>
          <cell r="AJ31">
            <v>4.5</v>
          </cell>
          <cell r="AK31">
            <v>4.5</v>
          </cell>
          <cell r="AL31">
            <v>4.5</v>
          </cell>
          <cell r="AM31">
            <v>4.5</v>
          </cell>
          <cell r="AN31">
            <v>4.5</v>
          </cell>
          <cell r="AO31">
            <v>4.5</v>
          </cell>
          <cell r="AR31">
            <v>4.5</v>
          </cell>
          <cell r="AS31">
            <v>4.5</v>
          </cell>
          <cell r="AT31">
            <v>4.5</v>
          </cell>
          <cell r="AU31">
            <v>4.5</v>
          </cell>
          <cell r="AV31">
            <v>4.5</v>
          </cell>
          <cell r="AW31">
            <v>4.5</v>
          </cell>
          <cell r="AX31">
            <v>4.5</v>
          </cell>
          <cell r="AY31">
            <v>4.5</v>
          </cell>
          <cell r="AZ31">
            <v>4.5</v>
          </cell>
          <cell r="BA31">
            <v>4.5</v>
          </cell>
          <cell r="BB31">
            <v>4.5</v>
          </cell>
          <cell r="BC31">
            <v>4.5</v>
          </cell>
          <cell r="BD31">
            <v>4.5</v>
          </cell>
          <cell r="BE31">
            <v>4.5</v>
          </cell>
        </row>
        <row r="32">
          <cell r="AB32">
            <v>4.5</v>
          </cell>
          <cell r="AC32">
            <v>4.5</v>
          </cell>
          <cell r="AD32">
            <v>4.5</v>
          </cell>
          <cell r="AE32">
            <v>4.5</v>
          </cell>
          <cell r="AF32">
            <v>4.5</v>
          </cell>
          <cell r="AG32">
            <v>4.5</v>
          </cell>
          <cell r="AH32">
            <v>4.5</v>
          </cell>
          <cell r="AI32">
            <v>4.5</v>
          </cell>
          <cell r="AJ32">
            <v>4.5</v>
          </cell>
          <cell r="AK32">
            <v>4.5</v>
          </cell>
          <cell r="AL32">
            <v>4.5</v>
          </cell>
          <cell r="AM32">
            <v>4.5</v>
          </cell>
          <cell r="AN32">
            <v>4.5</v>
          </cell>
          <cell r="AO32">
            <v>4.5</v>
          </cell>
          <cell r="AR32">
            <v>4.5</v>
          </cell>
          <cell r="AS32">
            <v>4.5</v>
          </cell>
          <cell r="AT32">
            <v>4.5</v>
          </cell>
          <cell r="AU32">
            <v>4.5</v>
          </cell>
          <cell r="AV32">
            <v>4.5</v>
          </cell>
          <cell r="AW32">
            <v>4.5</v>
          </cell>
          <cell r="AX32">
            <v>4.5</v>
          </cell>
          <cell r="AY32">
            <v>4.5</v>
          </cell>
          <cell r="AZ32">
            <v>4.5</v>
          </cell>
          <cell r="BA32">
            <v>4.5</v>
          </cell>
          <cell r="BB32">
            <v>4.5</v>
          </cell>
          <cell r="BC32">
            <v>4.5</v>
          </cell>
          <cell r="BD32">
            <v>4.5</v>
          </cell>
          <cell r="BE32">
            <v>4.5</v>
          </cell>
        </row>
        <row r="33">
          <cell r="AB33">
            <v>4.5</v>
          </cell>
          <cell r="AC33">
            <v>4.5</v>
          </cell>
          <cell r="AD33">
            <v>4.5</v>
          </cell>
          <cell r="AE33">
            <v>4.5</v>
          </cell>
          <cell r="AF33">
            <v>4.5</v>
          </cell>
          <cell r="AG33">
            <v>4.5</v>
          </cell>
          <cell r="AH33">
            <v>4.5</v>
          </cell>
          <cell r="AI33">
            <v>4.5</v>
          </cell>
          <cell r="AJ33">
            <v>4.5</v>
          </cell>
          <cell r="AK33">
            <v>4.5</v>
          </cell>
          <cell r="AL33">
            <v>4.5</v>
          </cell>
          <cell r="AM33">
            <v>4.5</v>
          </cell>
          <cell r="AN33">
            <v>4.5</v>
          </cell>
          <cell r="AO33">
            <v>4.5</v>
          </cell>
          <cell r="AR33">
            <v>4.5</v>
          </cell>
          <cell r="AS33">
            <v>4.5</v>
          </cell>
          <cell r="AT33">
            <v>4.5</v>
          </cell>
          <cell r="AU33">
            <v>4.5</v>
          </cell>
          <cell r="AV33">
            <v>4.5</v>
          </cell>
          <cell r="AW33">
            <v>4.5</v>
          </cell>
          <cell r="AX33">
            <v>4.5</v>
          </cell>
          <cell r="AY33">
            <v>4.5</v>
          </cell>
          <cell r="AZ33">
            <v>4.5</v>
          </cell>
          <cell r="BA33">
            <v>4.5</v>
          </cell>
          <cell r="BB33">
            <v>4.5</v>
          </cell>
          <cell r="BC33">
            <v>4.5</v>
          </cell>
          <cell r="BD33">
            <v>4.5</v>
          </cell>
          <cell r="BE33">
            <v>4.5</v>
          </cell>
        </row>
        <row r="34">
          <cell r="AB34">
            <v>4.5</v>
          </cell>
          <cell r="AC34">
            <v>4.5</v>
          </cell>
          <cell r="AD34">
            <v>4.5</v>
          </cell>
          <cell r="AE34">
            <v>4.5</v>
          </cell>
          <cell r="AF34">
            <v>4.5</v>
          </cell>
          <cell r="AG34">
            <v>4.5</v>
          </cell>
          <cell r="AH34">
            <v>4.5</v>
          </cell>
          <cell r="AI34">
            <v>4.5</v>
          </cell>
          <cell r="AJ34">
            <v>4.5</v>
          </cell>
          <cell r="AK34">
            <v>4.5</v>
          </cell>
          <cell r="AL34">
            <v>4.5</v>
          </cell>
          <cell r="AM34">
            <v>4.5</v>
          </cell>
          <cell r="AN34">
            <v>4.5</v>
          </cell>
          <cell r="AO34">
            <v>4.5</v>
          </cell>
          <cell r="AR34">
            <v>4.5</v>
          </cell>
          <cell r="AS34">
            <v>4.5</v>
          </cell>
          <cell r="AT34">
            <v>4.5</v>
          </cell>
          <cell r="AU34">
            <v>4.5</v>
          </cell>
          <cell r="AV34">
            <v>4.5</v>
          </cell>
          <cell r="AW34">
            <v>4.5</v>
          </cell>
          <cell r="AX34">
            <v>4.5</v>
          </cell>
          <cell r="AY34">
            <v>4.5</v>
          </cell>
          <cell r="AZ34">
            <v>4.5</v>
          </cell>
          <cell r="BA34">
            <v>4.5</v>
          </cell>
          <cell r="BB34">
            <v>4.5</v>
          </cell>
          <cell r="BC34">
            <v>4.5</v>
          </cell>
          <cell r="BD34">
            <v>4.5</v>
          </cell>
          <cell r="BE34">
            <v>4.5</v>
          </cell>
        </row>
        <row r="35">
          <cell r="AB35">
            <v>4.5</v>
          </cell>
          <cell r="AC35">
            <v>4.5</v>
          </cell>
          <cell r="AD35">
            <v>4.5</v>
          </cell>
          <cell r="AE35">
            <v>4.5</v>
          </cell>
          <cell r="AF35">
            <v>4.5</v>
          </cell>
          <cell r="AG35">
            <v>4.5</v>
          </cell>
          <cell r="AH35">
            <v>4.5</v>
          </cell>
          <cell r="AI35">
            <v>4.5</v>
          </cell>
          <cell r="AJ35">
            <v>4.5</v>
          </cell>
          <cell r="AK35">
            <v>4.5</v>
          </cell>
          <cell r="AL35">
            <v>4.5</v>
          </cell>
          <cell r="AM35">
            <v>4.5</v>
          </cell>
          <cell r="AN35">
            <v>4.5</v>
          </cell>
          <cell r="AO35">
            <v>4.5</v>
          </cell>
          <cell r="AR35">
            <v>4.5</v>
          </cell>
          <cell r="AS35">
            <v>4.5</v>
          </cell>
          <cell r="AT35">
            <v>4.5</v>
          </cell>
          <cell r="AU35">
            <v>4.5</v>
          </cell>
          <cell r="AV35">
            <v>4.5</v>
          </cell>
          <cell r="AW35">
            <v>4.5</v>
          </cell>
          <cell r="AX35">
            <v>4.5</v>
          </cell>
          <cell r="AY35">
            <v>4.5</v>
          </cell>
          <cell r="AZ35">
            <v>4.5</v>
          </cell>
          <cell r="BA35">
            <v>4.5</v>
          </cell>
          <cell r="BB35">
            <v>4.5</v>
          </cell>
          <cell r="BC35">
            <v>4.5</v>
          </cell>
          <cell r="BD35">
            <v>4.5</v>
          </cell>
          <cell r="BE35">
            <v>4.5</v>
          </cell>
        </row>
        <row r="36">
          <cell r="AB36">
            <v>4.5</v>
          </cell>
          <cell r="AC36">
            <v>4.5</v>
          </cell>
          <cell r="AD36">
            <v>4.5</v>
          </cell>
          <cell r="AE36">
            <v>4.5</v>
          </cell>
          <cell r="AF36">
            <v>4.5</v>
          </cell>
          <cell r="AG36">
            <v>4.5</v>
          </cell>
          <cell r="AH36">
            <v>4.5</v>
          </cell>
          <cell r="AI36">
            <v>4.5</v>
          </cell>
          <cell r="AJ36">
            <v>4.5</v>
          </cell>
          <cell r="AK36">
            <v>4.5</v>
          </cell>
          <cell r="AL36">
            <v>4.5</v>
          </cell>
          <cell r="AM36">
            <v>4.5</v>
          </cell>
          <cell r="AN36">
            <v>4.5</v>
          </cell>
          <cell r="AO36">
            <v>4.5</v>
          </cell>
          <cell r="AR36">
            <v>4.5</v>
          </cell>
          <cell r="AS36">
            <v>4.5</v>
          </cell>
          <cell r="AT36">
            <v>4.5</v>
          </cell>
          <cell r="AU36">
            <v>4.5</v>
          </cell>
          <cell r="AV36">
            <v>4.5</v>
          </cell>
          <cell r="AW36">
            <v>4.5</v>
          </cell>
          <cell r="AX36">
            <v>4.5</v>
          </cell>
          <cell r="AY36">
            <v>4.5</v>
          </cell>
          <cell r="AZ36">
            <v>4.5</v>
          </cell>
          <cell r="BA36">
            <v>4.5</v>
          </cell>
          <cell r="BB36">
            <v>4.5</v>
          </cell>
          <cell r="BC36">
            <v>4.5</v>
          </cell>
          <cell r="BD36">
            <v>4.5</v>
          </cell>
          <cell r="BE36">
            <v>4.5</v>
          </cell>
        </row>
        <row r="37">
          <cell r="AB37">
            <v>4.5</v>
          </cell>
          <cell r="AC37">
            <v>4.5</v>
          </cell>
          <cell r="AD37">
            <v>4.5</v>
          </cell>
          <cell r="AE37">
            <v>4.5</v>
          </cell>
          <cell r="AF37">
            <v>4.5</v>
          </cell>
          <cell r="AG37">
            <v>4.5</v>
          </cell>
          <cell r="AH37">
            <v>4.5</v>
          </cell>
          <cell r="AI37">
            <v>4.5</v>
          </cell>
          <cell r="AJ37">
            <v>4.5</v>
          </cell>
          <cell r="AK37">
            <v>4.5</v>
          </cell>
          <cell r="AL37">
            <v>4.5</v>
          </cell>
          <cell r="AM37">
            <v>4.5</v>
          </cell>
          <cell r="AN37">
            <v>4.5</v>
          </cell>
          <cell r="AO37">
            <v>4.5</v>
          </cell>
          <cell r="AR37">
            <v>4.5</v>
          </cell>
          <cell r="AS37">
            <v>4.5</v>
          </cell>
          <cell r="AT37">
            <v>4.5</v>
          </cell>
          <cell r="AU37">
            <v>4.5</v>
          </cell>
          <cell r="AV37">
            <v>4.5</v>
          </cell>
          <cell r="AW37">
            <v>4.5</v>
          </cell>
          <cell r="AX37">
            <v>4.5</v>
          </cell>
          <cell r="AY37">
            <v>4.5</v>
          </cell>
          <cell r="AZ37">
            <v>4.5</v>
          </cell>
          <cell r="BA37">
            <v>4.5</v>
          </cell>
          <cell r="BB37">
            <v>4.5</v>
          </cell>
          <cell r="BC37">
            <v>4.5</v>
          </cell>
          <cell r="BD37">
            <v>4.5</v>
          </cell>
          <cell r="BE37">
            <v>4.5</v>
          </cell>
        </row>
        <row r="38">
          <cell r="AB38">
            <v>4.5</v>
          </cell>
          <cell r="AC38">
            <v>4.5</v>
          </cell>
          <cell r="AD38">
            <v>4.5</v>
          </cell>
          <cell r="AE38">
            <v>4.5</v>
          </cell>
          <cell r="AF38">
            <v>4.5</v>
          </cell>
          <cell r="AG38">
            <v>4.5</v>
          </cell>
          <cell r="AH38">
            <v>4.5</v>
          </cell>
          <cell r="AI38">
            <v>4.5</v>
          </cell>
          <cell r="AJ38">
            <v>4.5</v>
          </cell>
          <cell r="AK38">
            <v>4.5</v>
          </cell>
          <cell r="AL38">
            <v>4.5</v>
          </cell>
          <cell r="AM38">
            <v>4.5</v>
          </cell>
          <cell r="AN38">
            <v>4.5</v>
          </cell>
          <cell r="AO38">
            <v>4.5</v>
          </cell>
          <cell r="AR38">
            <v>4.5</v>
          </cell>
          <cell r="AS38">
            <v>4.5</v>
          </cell>
          <cell r="AT38">
            <v>4.5</v>
          </cell>
          <cell r="AU38">
            <v>4.5</v>
          </cell>
          <cell r="AV38">
            <v>4.5</v>
          </cell>
          <cell r="AW38">
            <v>4.5</v>
          </cell>
          <cell r="AX38">
            <v>4.5</v>
          </cell>
          <cell r="AY38">
            <v>4.5</v>
          </cell>
          <cell r="AZ38">
            <v>4.5</v>
          </cell>
          <cell r="BA38">
            <v>4.5</v>
          </cell>
          <cell r="BB38">
            <v>4.5</v>
          </cell>
          <cell r="BC38">
            <v>4.5</v>
          </cell>
          <cell r="BD38">
            <v>4.5</v>
          </cell>
          <cell r="BE38">
            <v>4.5</v>
          </cell>
        </row>
        <row r="39">
          <cell r="AB39">
            <v>4.5</v>
          </cell>
          <cell r="AC39">
            <v>4.5</v>
          </cell>
          <cell r="AD39">
            <v>4.5</v>
          </cell>
          <cell r="AE39">
            <v>4.5</v>
          </cell>
          <cell r="AF39">
            <v>4.5</v>
          </cell>
          <cell r="AG39">
            <v>4.5</v>
          </cell>
          <cell r="AH39">
            <v>4.5</v>
          </cell>
          <cell r="AI39">
            <v>4.5</v>
          </cell>
          <cell r="AJ39">
            <v>4.5</v>
          </cell>
          <cell r="AK39">
            <v>4.5</v>
          </cell>
          <cell r="AL39">
            <v>4.5</v>
          </cell>
          <cell r="AM39">
            <v>4.5</v>
          </cell>
          <cell r="AN39">
            <v>4.5</v>
          </cell>
          <cell r="AO39">
            <v>4.5</v>
          </cell>
          <cell r="AR39">
            <v>4.5</v>
          </cell>
          <cell r="AS39">
            <v>4.5</v>
          </cell>
          <cell r="AT39">
            <v>4.5</v>
          </cell>
          <cell r="AU39">
            <v>4.5</v>
          </cell>
          <cell r="AV39">
            <v>4.5</v>
          </cell>
          <cell r="AW39">
            <v>4.5</v>
          </cell>
          <cell r="AX39">
            <v>4.5</v>
          </cell>
          <cell r="AY39">
            <v>4.5</v>
          </cell>
          <cell r="AZ39">
            <v>4.5</v>
          </cell>
          <cell r="BA39">
            <v>4.5</v>
          </cell>
          <cell r="BB39">
            <v>4.5</v>
          </cell>
          <cell r="BC39">
            <v>4.5</v>
          </cell>
          <cell r="BD39">
            <v>4.5</v>
          </cell>
          <cell r="BE39">
            <v>4.5</v>
          </cell>
        </row>
        <row r="40">
          <cell r="AB40">
            <v>4.5</v>
          </cell>
          <cell r="AC40">
            <v>4.5</v>
          </cell>
          <cell r="AD40">
            <v>4.5</v>
          </cell>
          <cell r="AE40">
            <v>4.5</v>
          </cell>
          <cell r="AF40">
            <v>4.5</v>
          </cell>
          <cell r="AG40">
            <v>4.5</v>
          </cell>
          <cell r="AH40">
            <v>4.5</v>
          </cell>
          <cell r="AI40">
            <v>4.5</v>
          </cell>
          <cell r="AJ40">
            <v>4.5</v>
          </cell>
          <cell r="AK40">
            <v>4.5</v>
          </cell>
          <cell r="AL40">
            <v>4.5</v>
          </cell>
          <cell r="AM40">
            <v>4.5</v>
          </cell>
          <cell r="AN40">
            <v>4.5</v>
          </cell>
          <cell r="AO40">
            <v>4.5</v>
          </cell>
          <cell r="AR40">
            <v>4.5</v>
          </cell>
          <cell r="AS40">
            <v>4.5</v>
          </cell>
          <cell r="AT40">
            <v>4.5</v>
          </cell>
          <cell r="AU40">
            <v>4.5</v>
          </cell>
          <cell r="AV40">
            <v>4.5</v>
          </cell>
          <cell r="AW40">
            <v>4.5</v>
          </cell>
          <cell r="AX40">
            <v>4.5</v>
          </cell>
          <cell r="AY40">
            <v>4.5</v>
          </cell>
          <cell r="AZ40">
            <v>4.5</v>
          </cell>
          <cell r="BA40">
            <v>4.5</v>
          </cell>
          <cell r="BB40">
            <v>4.5</v>
          </cell>
          <cell r="BC40">
            <v>4.5</v>
          </cell>
          <cell r="BD40">
            <v>4.5</v>
          </cell>
          <cell r="BE40">
            <v>4.5</v>
          </cell>
        </row>
        <row r="41">
          <cell r="AB41">
            <v>4.5</v>
          </cell>
          <cell r="AC41">
            <v>4.5</v>
          </cell>
          <cell r="AD41">
            <v>4.5</v>
          </cell>
          <cell r="AE41">
            <v>4.5</v>
          </cell>
          <cell r="AF41">
            <v>4.5</v>
          </cell>
          <cell r="AG41">
            <v>4.5</v>
          </cell>
          <cell r="AH41">
            <v>4.5</v>
          </cell>
          <cell r="AI41">
            <v>4.5</v>
          </cell>
          <cell r="AJ41">
            <v>4.5</v>
          </cell>
          <cell r="AK41">
            <v>4.5</v>
          </cell>
          <cell r="AL41">
            <v>4.5</v>
          </cell>
          <cell r="AM41">
            <v>4.5</v>
          </cell>
          <cell r="AN41">
            <v>4.5</v>
          </cell>
          <cell r="AO41">
            <v>4.5</v>
          </cell>
          <cell r="AR41">
            <v>4.5</v>
          </cell>
          <cell r="AS41">
            <v>4.5</v>
          </cell>
          <cell r="AT41">
            <v>4.5</v>
          </cell>
          <cell r="AU41">
            <v>4.5</v>
          </cell>
          <cell r="AV41">
            <v>4.5</v>
          </cell>
          <cell r="AW41">
            <v>4.5</v>
          </cell>
          <cell r="AX41">
            <v>4.5</v>
          </cell>
          <cell r="AY41">
            <v>4.5</v>
          </cell>
          <cell r="AZ41">
            <v>4.5</v>
          </cell>
          <cell r="BA41">
            <v>4.5</v>
          </cell>
          <cell r="BB41">
            <v>4.5</v>
          </cell>
          <cell r="BC41">
            <v>4.5</v>
          </cell>
          <cell r="BD41">
            <v>4.5</v>
          </cell>
          <cell r="BE41">
            <v>4.5</v>
          </cell>
        </row>
        <row r="42">
          <cell r="AB42">
            <v>4.5</v>
          </cell>
          <cell r="AC42">
            <v>4.5</v>
          </cell>
          <cell r="AD42">
            <v>4.5</v>
          </cell>
          <cell r="AE42">
            <v>4.5</v>
          </cell>
          <cell r="AF42">
            <v>4.5</v>
          </cell>
          <cell r="AG42">
            <v>4.5</v>
          </cell>
          <cell r="AH42">
            <v>4.5</v>
          </cell>
          <cell r="AI42">
            <v>4.5</v>
          </cell>
          <cell r="AJ42">
            <v>4.5</v>
          </cell>
          <cell r="AK42">
            <v>4.5</v>
          </cell>
          <cell r="AL42">
            <v>4.5</v>
          </cell>
          <cell r="AM42">
            <v>4.5</v>
          </cell>
          <cell r="AN42">
            <v>4.5</v>
          </cell>
          <cell r="AO42">
            <v>4.5</v>
          </cell>
          <cell r="AR42">
            <v>4.5</v>
          </cell>
          <cell r="AS42">
            <v>4.5</v>
          </cell>
          <cell r="AT42">
            <v>4.5</v>
          </cell>
          <cell r="AU42">
            <v>4.5</v>
          </cell>
          <cell r="AV42">
            <v>4.5</v>
          </cell>
          <cell r="AW42">
            <v>4.5</v>
          </cell>
          <cell r="AX42">
            <v>4.5</v>
          </cell>
          <cell r="AY42">
            <v>4.5</v>
          </cell>
          <cell r="AZ42">
            <v>4.5</v>
          </cell>
          <cell r="BA42">
            <v>4.5</v>
          </cell>
          <cell r="BB42">
            <v>4.5</v>
          </cell>
          <cell r="BC42">
            <v>4.5</v>
          </cell>
          <cell r="BD42">
            <v>4.5</v>
          </cell>
          <cell r="BE42">
            <v>4.5</v>
          </cell>
        </row>
      </sheetData>
      <sheetData sheetId="18">
        <row r="3">
          <cell r="AB3">
            <v>-0.96822912825364238</v>
          </cell>
          <cell r="AC3">
            <v>-0.99372528623261802</v>
          </cell>
          <cell r="AD3">
            <v>-1.0192214442115937</v>
          </cell>
          <cell r="AE3">
            <v>-1.0447176021905693</v>
          </cell>
          <cell r="AF3">
            <v>-1.0702137601695449</v>
          </cell>
          <cell r="AG3">
            <v>-1.0957099181485206</v>
          </cell>
          <cell r="AH3">
            <v>-1.1212060761274965</v>
          </cell>
          <cell r="AI3">
            <v>-1.1467022341064721</v>
          </cell>
          <cell r="AJ3">
            <v>-1.172198392085448</v>
          </cell>
          <cell r="AK3">
            <v>-1.1976945500644234</v>
          </cell>
          <cell r="AL3">
            <v>-1.223190708043399</v>
          </cell>
          <cell r="AM3">
            <v>-2.5060590000000014</v>
          </cell>
          <cell r="AN3">
            <v>-4</v>
          </cell>
          <cell r="AO3">
            <v>-0.96822912825364238</v>
          </cell>
          <cell r="AR3">
            <v>11.212708835749439</v>
          </cell>
          <cell r="AS3">
            <v>10.769267604461907</v>
          </cell>
          <cell r="AT3">
            <v>10.325826373174376</v>
          </cell>
          <cell r="AU3">
            <v>9.8823851418868429</v>
          </cell>
          <cell r="AV3">
            <v>9.4389439105993116</v>
          </cell>
          <cell r="AW3">
            <v>8.9955026793117803</v>
          </cell>
          <cell r="AX3">
            <v>8.5520614480242489</v>
          </cell>
          <cell r="AY3">
            <v>8.1086202167367176</v>
          </cell>
          <cell r="AZ3">
            <v>7.6651789854491863</v>
          </cell>
          <cell r="BA3">
            <v>7.221737754161655</v>
          </cell>
          <cell r="BB3">
            <v>6.7782965228741228</v>
          </cell>
          <cell r="BC3">
            <v>6.265149000000001</v>
          </cell>
          <cell r="BD3">
            <v>10</v>
          </cell>
          <cell r="BE3">
            <v>11.212708835749439</v>
          </cell>
        </row>
        <row r="4">
          <cell r="AB4">
            <v>0.27518014122128581</v>
          </cell>
          <cell r="AC4">
            <v>0.57287425056006602</v>
          </cell>
          <cell r="AD4">
            <v>0.87056835989884607</v>
          </cell>
          <cell r="AE4">
            <v>1.1682624692376262</v>
          </cell>
          <cell r="AF4">
            <v>1.4659565785764064</v>
          </cell>
          <cell r="AG4">
            <v>1.7636506879151865</v>
          </cell>
          <cell r="AH4">
            <v>2.0613447972539669</v>
          </cell>
          <cell r="AI4">
            <v>2.3590389065927466</v>
          </cell>
          <cell r="AJ4">
            <v>2.6567330159315268</v>
          </cell>
          <cell r="AK4">
            <v>2.9544271252703069</v>
          </cell>
          <cell r="AL4">
            <v>3.2521212346090866</v>
          </cell>
          <cell r="AM4">
            <v>3.0874999999999999</v>
          </cell>
          <cell r="AN4">
            <v>0</v>
          </cell>
          <cell r="AO4">
            <v>0.27518014122128581</v>
          </cell>
          <cell r="AR4">
            <v>3.5773418358767164</v>
          </cell>
          <cell r="AS4">
            <v>3.4098652572808574</v>
          </cell>
          <cell r="AT4">
            <v>3.2423886786849985</v>
          </cell>
          <cell r="AU4">
            <v>3.07491210008914</v>
          </cell>
          <cell r="AV4">
            <v>2.9074355214932806</v>
          </cell>
          <cell r="AW4">
            <v>2.739958942897422</v>
          </cell>
          <cell r="AX4">
            <v>2.572482364301564</v>
          </cell>
          <cell r="AY4">
            <v>2.405005785705705</v>
          </cell>
          <cell r="AZ4">
            <v>2.237529207109846</v>
          </cell>
          <cell r="BA4">
            <v>2.0700526285139866</v>
          </cell>
          <cell r="BB4">
            <v>1.9025760499181283</v>
          </cell>
          <cell r="BC4">
            <v>-0.23749999999999996</v>
          </cell>
          <cell r="BD4">
            <v>0</v>
          </cell>
          <cell r="BE4">
            <v>3.5773418358767164</v>
          </cell>
        </row>
        <row r="5">
          <cell r="AB5">
            <v>13</v>
          </cell>
          <cell r="AC5">
            <v>13</v>
          </cell>
          <cell r="AD5">
            <v>13</v>
          </cell>
          <cell r="AE5">
            <v>13</v>
          </cell>
          <cell r="AF5">
            <v>13</v>
          </cell>
          <cell r="AG5">
            <v>13</v>
          </cell>
          <cell r="AH5">
            <v>13</v>
          </cell>
          <cell r="AI5">
            <v>13</v>
          </cell>
          <cell r="AJ5">
            <v>13</v>
          </cell>
          <cell r="AK5">
            <v>13</v>
          </cell>
          <cell r="AL5">
            <v>13</v>
          </cell>
          <cell r="AM5">
            <v>13</v>
          </cell>
          <cell r="AN5">
            <v>13</v>
          </cell>
          <cell r="AO5">
            <v>13</v>
          </cell>
          <cell r="AR5">
            <v>-1</v>
          </cell>
          <cell r="AS5">
            <v>0.10000000000000009</v>
          </cell>
          <cell r="AT5">
            <v>1.2000000000000002</v>
          </cell>
          <cell r="AU5">
            <v>2.3000000000000003</v>
          </cell>
          <cell r="AV5">
            <v>3.4000000000000004</v>
          </cell>
          <cell r="AW5">
            <v>4.5</v>
          </cell>
          <cell r="AX5">
            <v>5.6</v>
          </cell>
          <cell r="AY5">
            <v>6.6999999999999993</v>
          </cell>
          <cell r="AZ5">
            <v>7.7999999999999989</v>
          </cell>
          <cell r="BA5">
            <v>8.8999999999999986</v>
          </cell>
          <cell r="BB5">
            <v>9.9999999999999982</v>
          </cell>
          <cell r="BC5">
            <v>9.9999999999999982</v>
          </cell>
          <cell r="BD5">
            <v>-1</v>
          </cell>
          <cell r="BE5">
            <v>-1</v>
          </cell>
        </row>
        <row r="6">
          <cell r="AB6">
            <v>-2.9304928291004524</v>
          </cell>
          <cell r="AC6">
            <v>-2.6488607291004529</v>
          </cell>
          <cell r="AD6">
            <v>-2.3672286291004525</v>
          </cell>
          <cell r="AE6">
            <v>-2.085596529100453</v>
          </cell>
          <cell r="AF6">
            <v>-1.8039644291004528</v>
          </cell>
          <cell r="AG6">
            <v>-1.5223323291004529</v>
          </cell>
          <cell r="AH6">
            <v>-1.240700229100453</v>
          </cell>
          <cell r="AI6">
            <v>-0.95906812910045303</v>
          </cell>
          <cell r="AJ6">
            <v>-0.67743602910045309</v>
          </cell>
          <cell r="AK6">
            <v>-0.39580392910045314</v>
          </cell>
          <cell r="AL6">
            <v>-0.1141718291004532</v>
          </cell>
          <cell r="AM6">
            <v>-1.1836790000000006</v>
          </cell>
          <cell r="AN6">
            <v>-4</v>
          </cell>
          <cell r="AO6">
            <v>-2.9304928291004524</v>
          </cell>
          <cell r="AR6">
            <v>10.740427899827186</v>
          </cell>
          <cell r="AS6">
            <v>10.333625899827185</v>
          </cell>
          <cell r="AT6">
            <v>9.9268238998271841</v>
          </cell>
          <cell r="AU6">
            <v>9.5200218998271833</v>
          </cell>
          <cell r="AV6">
            <v>9.1132198998271825</v>
          </cell>
          <cell r="AW6">
            <v>8.7064178998271817</v>
          </cell>
          <cell r="AX6">
            <v>8.2996158998271827</v>
          </cell>
          <cell r="AY6">
            <v>7.892813899827182</v>
          </cell>
          <cell r="AZ6">
            <v>7.4860118998271821</v>
          </cell>
          <cell r="BA6">
            <v>7.0792098998271822</v>
          </cell>
          <cell r="BB6">
            <v>6.6724078998271823</v>
          </cell>
          <cell r="BC6">
            <v>5.9319799999999976</v>
          </cell>
          <cell r="BD6">
            <v>10</v>
          </cell>
          <cell r="BE6">
            <v>10.740427899827186</v>
          </cell>
          <cell r="BH6">
            <v>-6.4818202551583726</v>
          </cell>
          <cell r="BI6">
            <v>14.733956865891283</v>
          </cell>
        </row>
        <row r="7">
          <cell r="AB7">
            <v>0.36107750635175284</v>
          </cell>
          <cell r="AC7">
            <v>0.50656320635175289</v>
          </cell>
          <cell r="AD7">
            <v>0.65204890635175294</v>
          </cell>
          <cell r="AE7">
            <v>0.79753460635175277</v>
          </cell>
          <cell r="AF7">
            <v>0.94302030635175282</v>
          </cell>
          <cell r="AG7">
            <v>1.0885060063517529</v>
          </cell>
          <cell r="AH7">
            <v>1.2339917063517529</v>
          </cell>
          <cell r="AI7">
            <v>1.379477406351753</v>
          </cell>
          <cell r="AJ7">
            <v>1.524963106351753</v>
          </cell>
          <cell r="AK7">
            <v>1.6704488063517531</v>
          </cell>
          <cell r="AL7">
            <v>1.8159345063517531</v>
          </cell>
          <cell r="AM7">
            <v>3.0875000000000004</v>
          </cell>
          <cell r="AN7">
            <v>1.6326430000000001</v>
          </cell>
          <cell r="AO7">
            <v>0.36107750635175284</v>
          </cell>
          <cell r="AR7">
            <v>0.98364538092915976</v>
          </cell>
          <cell r="AS7">
            <v>0.77349938092915982</v>
          </cell>
          <cell r="AT7">
            <v>0.56335338092915987</v>
          </cell>
          <cell r="AU7">
            <v>0.35320738092915993</v>
          </cell>
          <cell r="AV7">
            <v>0.14306138092915999</v>
          </cell>
          <cell r="AW7">
            <v>-6.7084619070840068E-2</v>
          </cell>
          <cell r="AX7">
            <v>-0.27723061907084012</v>
          </cell>
          <cell r="AY7">
            <v>-0.48737661907084018</v>
          </cell>
          <cell r="AZ7">
            <v>-0.69752261907084023</v>
          </cell>
          <cell r="BA7">
            <v>-0.90766861907084029</v>
          </cell>
          <cell r="BB7">
            <v>-1.1178146190708402</v>
          </cell>
          <cell r="BC7">
            <v>-0.23749999999999996</v>
          </cell>
          <cell r="BD7">
            <v>1.8639600000000001</v>
          </cell>
          <cell r="BE7">
            <v>0.98364538092915976</v>
          </cell>
          <cell r="BH7">
            <v>16.097780729136705</v>
          </cell>
          <cell r="BI7">
            <v>14.733956865891283</v>
          </cell>
        </row>
        <row r="8">
          <cell r="AB8">
            <v>1.6257333101229354</v>
          </cell>
          <cell r="AC8">
            <v>2.1941011101229355</v>
          </cell>
          <cell r="AD8">
            <v>2.7624689101229358</v>
          </cell>
          <cell r="AE8">
            <v>3.3308367101229357</v>
          </cell>
          <cell r="AF8">
            <v>3.8992045101229356</v>
          </cell>
          <cell r="AG8">
            <v>4.4675723101229359</v>
          </cell>
          <cell r="AH8">
            <v>5.0359401101229357</v>
          </cell>
          <cell r="AI8">
            <v>5.6043079101229356</v>
          </cell>
          <cell r="AJ8">
            <v>6.1726757101229355</v>
          </cell>
          <cell r="AK8">
            <v>6.7410435101229353</v>
          </cell>
          <cell r="AL8">
            <v>7.3094113101229352</v>
          </cell>
          <cell r="AM8">
            <v>7.3163209999999994</v>
          </cell>
          <cell r="AN8">
            <v>1.6326430000000001</v>
          </cell>
          <cell r="AO8">
            <v>1.6257333101229354</v>
          </cell>
          <cell r="AR8">
            <v>1.8365347200791249</v>
          </cell>
          <cell r="AS8">
            <v>1.6933367200791249</v>
          </cell>
          <cell r="AT8">
            <v>1.550138720079125</v>
          </cell>
          <cell r="AU8">
            <v>1.4069407200791251</v>
          </cell>
          <cell r="AV8">
            <v>1.2637427200791251</v>
          </cell>
          <cell r="AW8">
            <v>1.1205447200791252</v>
          </cell>
          <cell r="AX8">
            <v>0.97734672007912526</v>
          </cell>
          <cell r="AY8">
            <v>0.83414872007912522</v>
          </cell>
          <cell r="AZ8">
            <v>0.69095072007912517</v>
          </cell>
          <cell r="BA8">
            <v>0.54775272007912512</v>
          </cell>
          <cell r="BB8">
            <v>0.40455472007912513</v>
          </cell>
          <cell r="BC8">
            <v>0.43198000000000025</v>
          </cell>
          <cell r="BD8">
            <v>1.8639600000000001</v>
          </cell>
          <cell r="BE8">
            <v>1.8365347200791249</v>
          </cell>
          <cell r="BH8">
            <v>16.097780729136705</v>
          </cell>
          <cell r="BI8">
            <v>-7.8456441184037926</v>
          </cell>
        </row>
        <row r="9">
          <cell r="AB9">
            <v>-3.2113072559350488</v>
          </cell>
          <cell r="AC9">
            <v>-3.2285804829437108</v>
          </cell>
          <cell r="AD9">
            <v>-3.2458537099523728</v>
          </cell>
          <cell r="AE9">
            <v>-3.2631269369610347</v>
          </cell>
          <cell r="AF9">
            <v>-3.2804001639696967</v>
          </cell>
          <cell r="AG9">
            <v>-3.2976733909783587</v>
          </cell>
          <cell r="AH9">
            <v>-3.3149466179870206</v>
          </cell>
          <cell r="AI9">
            <v>-3.3322198449956826</v>
          </cell>
          <cell r="AJ9">
            <v>-3.3494930720043437</v>
          </cell>
          <cell r="AK9">
            <v>-3.3667662990130065</v>
          </cell>
          <cell r="AL9">
            <v>-3.384039526021668</v>
          </cell>
          <cell r="AM9">
            <v>1.9428902930940239E-16</v>
          </cell>
          <cell r="AN9">
            <v>-1.012119</v>
          </cell>
          <cell r="AO9">
            <v>-3.2113072559350488</v>
          </cell>
          <cell r="AR9">
            <v>1.6506215237975126</v>
          </cell>
          <cell r="AS9">
            <v>1.3501977636287341</v>
          </cell>
          <cell r="AT9">
            <v>1.0497740034599554</v>
          </cell>
          <cell r="AU9">
            <v>0.74935024329117716</v>
          </cell>
          <cell r="AV9">
            <v>0.44892648312239847</v>
          </cell>
          <cell r="AW9">
            <v>0.14850272295362021</v>
          </cell>
          <cell r="AX9">
            <v>-0.15192103721515826</v>
          </cell>
          <cell r="AY9">
            <v>-0.45234479738393685</v>
          </cell>
          <cell r="AZ9">
            <v>-0.75276855755271543</v>
          </cell>
          <cell r="BA9">
            <v>-1.0531923177214941</v>
          </cell>
          <cell r="BB9">
            <v>-1.3536160778902726</v>
          </cell>
          <cell r="BC9">
            <v>4.4408920985006262E-16</v>
          </cell>
          <cell r="BD9">
            <v>2.530297</v>
          </cell>
          <cell r="BE9">
            <v>1.6506215237975126</v>
          </cell>
          <cell r="BH9">
            <v>-6.4818202551583726</v>
          </cell>
          <cell r="BI9">
            <v>-7.8456441184037926</v>
          </cell>
        </row>
        <row r="10">
          <cell r="AB10">
            <v>-0.60633503879328565</v>
          </cell>
          <cell r="AC10">
            <v>-0.3418588387932856</v>
          </cell>
          <cell r="AD10">
            <v>-7.7382638793285607E-2</v>
          </cell>
          <cell r="AE10">
            <v>0.18709356120671439</v>
          </cell>
          <cell r="AF10">
            <v>0.45156976120671438</v>
          </cell>
          <cell r="AG10">
            <v>0.71604596120671438</v>
          </cell>
          <cell r="AH10">
            <v>0.98052216120671443</v>
          </cell>
          <cell r="AI10">
            <v>1.2449983612067146</v>
          </cell>
          <cell r="AJ10">
            <v>1.5094745612067144</v>
          </cell>
          <cell r="AK10">
            <v>1.7739507612067147</v>
          </cell>
          <cell r="AL10">
            <v>2.0384269612067145</v>
          </cell>
          <cell r="AM10">
            <v>1.6326430000000003</v>
          </cell>
          <cell r="AN10">
            <v>-1.012119</v>
          </cell>
          <cell r="AO10">
            <v>-0.60633503879328565</v>
          </cell>
          <cell r="AR10">
            <v>4.1408964426378727</v>
          </cell>
          <cell r="AS10">
            <v>4.074262742637873</v>
          </cell>
          <cell r="AT10">
            <v>4.0076290426378725</v>
          </cell>
          <cell r="AU10">
            <v>3.9409953426378728</v>
          </cell>
          <cell r="AV10">
            <v>3.8743616426378722</v>
          </cell>
          <cell r="AW10">
            <v>3.8077279426378725</v>
          </cell>
          <cell r="AX10">
            <v>3.7410942426378719</v>
          </cell>
          <cell r="AY10">
            <v>3.6744605426378723</v>
          </cell>
          <cell r="AZ10">
            <v>3.6078268426378721</v>
          </cell>
          <cell r="BA10">
            <v>3.541193142637872</v>
          </cell>
          <cell r="BB10">
            <v>3.4745594426378723</v>
          </cell>
          <cell r="BC10">
            <v>1.8639599999999994</v>
          </cell>
          <cell r="BD10">
            <v>2.530297</v>
          </cell>
          <cell r="BE10">
            <v>4.1408964426378727</v>
          </cell>
        </row>
        <row r="11">
          <cell r="AB11">
            <v>3.1751320957898734</v>
          </cell>
          <cell r="AC11">
            <v>3.6530094818337044</v>
          </cell>
          <cell r="AD11">
            <v>4.1308868678775355</v>
          </cell>
          <cell r="AE11">
            <v>4.6087642539213665</v>
          </cell>
          <cell r="AF11">
            <v>5.0866416399651984</v>
          </cell>
          <cell r="AG11">
            <v>5.5645190260090303</v>
          </cell>
          <cell r="AH11">
            <v>6.0423964120528622</v>
          </cell>
          <cell r="AI11">
            <v>6.5202737980966932</v>
          </cell>
          <cell r="AJ11">
            <v>6.9981511841405251</v>
          </cell>
          <cell r="AK11">
            <v>7.476028570184357</v>
          </cell>
          <cell r="AL11">
            <v>7.953905956228188</v>
          </cell>
          <cell r="AM11">
            <v>8.0437500000000028</v>
          </cell>
          <cell r="AN11">
            <v>3.0874999999999999</v>
          </cell>
          <cell r="AO11">
            <v>3.1751320957898734</v>
          </cell>
          <cell r="AR11">
            <v>0.90171724526835395</v>
          </cell>
          <cell r="AS11">
            <v>0.63287326383815967</v>
          </cell>
          <cell r="AT11">
            <v>0.36402928240796512</v>
          </cell>
          <cell r="AU11">
            <v>9.518530097777067E-2</v>
          </cell>
          <cell r="AV11">
            <v>-0.17365868045242364</v>
          </cell>
          <cell r="AW11">
            <v>-0.442502661882618</v>
          </cell>
          <cell r="AX11">
            <v>-0.71134664331281228</v>
          </cell>
          <cell r="AY11">
            <v>-0.98019062474300678</v>
          </cell>
          <cell r="AZ11">
            <v>-1.2490346061732009</v>
          </cell>
          <cell r="BA11">
            <v>-1.5178785876033951</v>
          </cell>
          <cell r="BB11">
            <v>-1.7867225690335893</v>
          </cell>
          <cell r="BC11">
            <v>-0.61875000000000002</v>
          </cell>
          <cell r="BD11">
            <v>-0.23749999999999999</v>
          </cell>
          <cell r="BE11">
            <v>0.90171724526835395</v>
          </cell>
        </row>
        <row r="12">
          <cell r="AB12">
            <v>-0.14802045110706458</v>
          </cell>
          <cell r="AC12">
            <v>1.5243848892935452E-2</v>
          </cell>
          <cell r="AD12">
            <v>0.17850814889293548</v>
          </cell>
          <cell r="AE12">
            <v>0.34177244889293551</v>
          </cell>
          <cell r="AF12">
            <v>0.50503674889293548</v>
          </cell>
          <cell r="AG12">
            <v>0.66830104889293551</v>
          </cell>
          <cell r="AH12">
            <v>0.83156534889293554</v>
          </cell>
          <cell r="AI12">
            <v>0.99482964889293557</v>
          </cell>
          <cell r="AJ12">
            <v>1.1580939488929356</v>
          </cell>
          <cell r="AK12">
            <v>1.3213582488929356</v>
          </cell>
          <cell r="AL12">
            <v>1.4846225488929357</v>
          </cell>
          <cell r="AM12">
            <v>1.6326430000000003</v>
          </cell>
          <cell r="AN12">
            <v>0</v>
          </cell>
          <cell r="AO12">
            <v>-0.14802045110706458</v>
          </cell>
          <cell r="AR12">
            <v>0.12965114774823022</v>
          </cell>
          <cell r="AS12">
            <v>0.31604714774823023</v>
          </cell>
          <cell r="AT12">
            <v>0.50244314774823029</v>
          </cell>
          <cell r="AU12">
            <v>0.6888391477482303</v>
          </cell>
          <cell r="AV12">
            <v>0.8752351477482303</v>
          </cell>
          <cell r="AW12">
            <v>1.0616311477482303</v>
          </cell>
          <cell r="AX12">
            <v>1.2480271477482303</v>
          </cell>
          <cell r="AY12">
            <v>1.4344231477482303</v>
          </cell>
          <cell r="AZ12">
            <v>1.6208191477482303</v>
          </cell>
          <cell r="BA12">
            <v>1.8072151477482303</v>
          </cell>
          <cell r="BB12">
            <v>1.9936111477482303</v>
          </cell>
          <cell r="BC12">
            <v>1.8639600000000001</v>
          </cell>
          <cell r="BD12">
            <v>0</v>
          </cell>
          <cell r="BE12">
            <v>0.12965114774823022</v>
          </cell>
        </row>
        <row r="13">
          <cell r="AB13">
            <v>-1.5898209435021109</v>
          </cell>
          <cell r="AC13">
            <v>-1.6153172483076554</v>
          </cell>
          <cell r="AD13">
            <v>-1.6408135531131998</v>
          </cell>
          <cell r="AE13">
            <v>-1.6663098579187445</v>
          </cell>
          <cell r="AF13">
            <v>-1.6918061627242889</v>
          </cell>
          <cell r="AG13">
            <v>-1.7173024675298334</v>
          </cell>
          <cell r="AH13">
            <v>-1.7427987723353779</v>
          </cell>
          <cell r="AI13">
            <v>-1.7682950771409223</v>
          </cell>
          <cell r="AJ13">
            <v>-1.7937913819464668</v>
          </cell>
          <cell r="AK13">
            <v>-1.8192876867520114</v>
          </cell>
          <cell r="AL13">
            <v>-1.8447839915575557</v>
          </cell>
          <cell r="AM13">
            <v>-1.0121189999999998</v>
          </cell>
          <cell r="AN13">
            <v>-2.506059</v>
          </cell>
          <cell r="AO13">
            <v>-1.5898209435021109</v>
          </cell>
          <cell r="AR13">
            <v>6.631644026342264</v>
          </cell>
          <cell r="AS13">
            <v>6.1882027418813008</v>
          </cell>
          <cell r="AT13">
            <v>5.7447614574203385</v>
          </cell>
          <cell r="AU13">
            <v>5.3013201729593753</v>
          </cell>
          <cell r="AV13">
            <v>4.857878888498413</v>
          </cell>
          <cell r="AW13">
            <v>4.4144376040374498</v>
          </cell>
          <cell r="AX13">
            <v>3.970996319576487</v>
          </cell>
          <cell r="AY13">
            <v>3.5275550351155243</v>
          </cell>
          <cell r="AZ13">
            <v>3.0841137506545615</v>
          </cell>
          <cell r="BA13">
            <v>2.6406724661935987</v>
          </cell>
          <cell r="BB13">
            <v>2.197231181732636</v>
          </cell>
          <cell r="BC13">
            <v>2.5302969999999982</v>
          </cell>
          <cell r="BD13">
            <v>6.2651490000000001</v>
          </cell>
          <cell r="BE13">
            <v>6.631644026342264</v>
          </cell>
        </row>
        <row r="14">
          <cell r="AB14">
            <v>-1.024080058377139</v>
          </cell>
          <cell r="AC14">
            <v>-0.742447858377139</v>
          </cell>
          <cell r="AD14">
            <v>-0.46081565837713906</v>
          </cell>
          <cell r="AE14">
            <v>-0.17918345837713906</v>
          </cell>
          <cell r="AF14">
            <v>0.10244874162286094</v>
          </cell>
          <cell r="AG14">
            <v>0.38408094162286094</v>
          </cell>
          <cell r="AH14">
            <v>0.66571314162286099</v>
          </cell>
          <cell r="AI14">
            <v>0.94734534162286099</v>
          </cell>
          <cell r="AJ14">
            <v>1.228977541622861</v>
          </cell>
          <cell r="AK14">
            <v>1.510609741622861</v>
          </cell>
          <cell r="AL14">
            <v>1.792241941622861</v>
          </cell>
          <cell r="AM14">
            <v>1.6326430000000001</v>
          </cell>
          <cell r="AN14">
            <v>-1.1836789999999999</v>
          </cell>
          <cell r="AO14">
            <v>-1.024080058377139</v>
          </cell>
          <cell r="AR14">
            <v>6.0424715930770203</v>
          </cell>
          <cell r="AS14">
            <v>5.6356695930770204</v>
          </cell>
          <cell r="AT14">
            <v>5.2288675930770205</v>
          </cell>
          <cell r="AU14">
            <v>4.8220655930770207</v>
          </cell>
          <cell r="AV14">
            <v>4.4152635930770208</v>
          </cell>
          <cell r="AW14">
            <v>4.0084615930770209</v>
          </cell>
          <cell r="AX14">
            <v>3.601659593077021</v>
          </cell>
          <cell r="AY14">
            <v>3.1948575930770211</v>
          </cell>
          <cell r="AZ14">
            <v>2.7880555930770212</v>
          </cell>
          <cell r="BA14">
            <v>2.3812535930770213</v>
          </cell>
          <cell r="BB14">
            <v>1.9744515930770212</v>
          </cell>
          <cell r="BC14">
            <v>1.8639600000000012</v>
          </cell>
          <cell r="BD14">
            <v>5.9319800000000003</v>
          </cell>
          <cell r="BE14">
            <v>6.0424715930770203</v>
          </cell>
        </row>
        <row r="15">
          <cell r="AB15">
            <v>6.9930534163808957</v>
          </cell>
          <cell r="AC15">
            <v>7.5614213163808959</v>
          </cell>
          <cell r="AD15">
            <v>8.129789216380896</v>
          </cell>
          <cell r="AE15">
            <v>8.6981571163808962</v>
          </cell>
          <cell r="AF15">
            <v>9.2665250163808963</v>
          </cell>
          <cell r="AG15">
            <v>9.8348929163808965</v>
          </cell>
          <cell r="AH15">
            <v>10.403260816380897</v>
          </cell>
          <cell r="AI15">
            <v>10.971628716380897</v>
          </cell>
          <cell r="AJ15">
            <v>11.539996616380897</v>
          </cell>
          <cell r="AK15">
            <v>12.108364516380897</v>
          </cell>
          <cell r="AL15">
            <v>12.676732416380897</v>
          </cell>
          <cell r="AM15">
            <v>13.000000000000002</v>
          </cell>
          <cell r="AN15">
            <v>7.3163210000000003</v>
          </cell>
          <cell r="AO15">
            <v>6.9930534163808957</v>
          </cell>
          <cell r="AR15">
            <v>-0.85110298746955149</v>
          </cell>
          <cell r="AS15">
            <v>-0.99430098746955153</v>
          </cell>
          <cell r="AT15">
            <v>-1.1374989874695516</v>
          </cell>
          <cell r="AU15">
            <v>-1.2806969874695515</v>
          </cell>
          <cell r="AV15">
            <v>-1.4238949874695515</v>
          </cell>
          <cell r="AW15">
            <v>-1.5670929874695516</v>
          </cell>
          <cell r="AX15">
            <v>-1.7102909874695515</v>
          </cell>
          <cell r="AY15">
            <v>-1.8534889874695515</v>
          </cell>
          <cell r="AZ15">
            <v>-1.9966869874695514</v>
          </cell>
          <cell r="BA15">
            <v>-2.1398849874695514</v>
          </cell>
          <cell r="BB15">
            <v>-2.2830829874695513</v>
          </cell>
          <cell r="BC15">
            <v>-0.99999999999999978</v>
          </cell>
          <cell r="BD15">
            <v>0.43197999999999998</v>
          </cell>
          <cell r="BE15">
            <v>-0.85110298746955149</v>
          </cell>
        </row>
        <row r="16">
          <cell r="AB16">
            <v>7.9655033635415373</v>
          </cell>
          <cell r="AC16">
            <v>8.4433807495853692</v>
          </cell>
          <cell r="AD16">
            <v>8.9212581356292002</v>
          </cell>
          <cell r="AE16">
            <v>9.399135521673033</v>
          </cell>
          <cell r="AF16">
            <v>9.877012907716864</v>
          </cell>
          <cell r="AG16">
            <v>10.354890293760695</v>
          </cell>
          <cell r="AH16">
            <v>10.832767679804528</v>
          </cell>
          <cell r="AI16">
            <v>11.310645065848359</v>
          </cell>
          <cell r="AJ16">
            <v>11.78852245189219</v>
          </cell>
          <cell r="AK16">
            <v>12.266399837936023</v>
          </cell>
          <cell r="AL16">
            <v>12.744277223979854</v>
          </cell>
          <cell r="AM16">
            <v>13.000000000000004</v>
          </cell>
          <cell r="AN16">
            <v>8.0437499999999993</v>
          </cell>
          <cell r="AO16">
            <v>7.9655033635415373</v>
          </cell>
          <cell r="AR16">
            <v>-1.6359562739600051</v>
          </cell>
          <cell r="AS16">
            <v>-1.9048002553901995</v>
          </cell>
          <cell r="AT16">
            <v>-2.1736442368203939</v>
          </cell>
          <cell r="AU16">
            <v>-2.4424882182505883</v>
          </cell>
          <cell r="AV16">
            <v>-2.7113321996807827</v>
          </cell>
          <cell r="AW16">
            <v>-2.9801761811109766</v>
          </cell>
          <cell r="AX16">
            <v>-3.2490201625411705</v>
          </cell>
          <cell r="AY16">
            <v>-3.5178641439713649</v>
          </cell>
          <cell r="AZ16">
            <v>-3.7867081254015593</v>
          </cell>
          <cell r="BA16">
            <v>-4.0555521068317537</v>
          </cell>
          <cell r="BB16">
            <v>-4.3243960882619472</v>
          </cell>
          <cell r="BC16">
            <v>-0.99999999999999967</v>
          </cell>
          <cell r="BD16">
            <v>-0.61875000000000002</v>
          </cell>
          <cell r="BE16">
            <v>-1.6359562739600051</v>
          </cell>
        </row>
        <row r="17">
          <cell r="AB17">
            <v>-3.0704665951980212</v>
          </cell>
          <cell r="AC17">
            <v>-2.9382285951980212</v>
          </cell>
          <cell r="AD17">
            <v>-2.8059905951980211</v>
          </cell>
          <cell r="AE17">
            <v>-2.673752595198021</v>
          </cell>
          <cell r="AF17">
            <v>-2.5415145951980209</v>
          </cell>
          <cell r="AG17">
            <v>-2.4092765951980208</v>
          </cell>
          <cell r="AH17">
            <v>-2.2770385951980208</v>
          </cell>
          <cell r="AI17">
            <v>-2.1448005951980207</v>
          </cell>
          <cell r="AJ17">
            <v>-2.0125625951980206</v>
          </cell>
          <cell r="AK17">
            <v>-1.8803245951980205</v>
          </cell>
          <cell r="AL17">
            <v>-1.7480865951980205</v>
          </cell>
          <cell r="AM17">
            <v>-1.1836789999999993</v>
          </cell>
          <cell r="AN17">
            <v>-2.506059</v>
          </cell>
          <cell r="AO17">
            <v>-3.0704665951980212</v>
          </cell>
          <cell r="AR17">
            <v>4.0249606399246041</v>
          </cell>
          <cell r="AS17">
            <v>3.9916437399246045</v>
          </cell>
          <cell r="AT17">
            <v>3.9583268399246045</v>
          </cell>
          <cell r="AU17">
            <v>3.9250099399246046</v>
          </cell>
          <cell r="AV17">
            <v>3.8916930399246046</v>
          </cell>
          <cell r="AW17">
            <v>3.8583761399246046</v>
          </cell>
          <cell r="AX17">
            <v>3.8250592399246046</v>
          </cell>
          <cell r="AY17">
            <v>3.7917423399246046</v>
          </cell>
          <cell r="AZ17">
            <v>3.7584254399246046</v>
          </cell>
          <cell r="BA17">
            <v>3.7251085399246047</v>
          </cell>
          <cell r="BB17">
            <v>3.6917916399246047</v>
          </cell>
          <cell r="BC17">
            <v>5.9319800000000003</v>
          </cell>
          <cell r="BD17">
            <v>6.2651490000000001</v>
          </cell>
          <cell r="BE17">
            <v>4.0249606399246041</v>
          </cell>
        </row>
        <row r="18">
          <cell r="AB18">
            <v>-1.4054903940199073</v>
          </cell>
          <cell r="AC18">
            <v>-1.3883343940199073</v>
          </cell>
          <cell r="AD18">
            <v>-1.3711783940199074</v>
          </cell>
          <cell r="AE18">
            <v>-1.3540223940199074</v>
          </cell>
          <cell r="AF18">
            <v>-1.3368663940199075</v>
          </cell>
          <cell r="AG18">
            <v>-1.3197103940199075</v>
          </cell>
          <cell r="AH18">
            <v>-1.3025543940199076</v>
          </cell>
          <cell r="AI18">
            <v>-1.2853983940199076</v>
          </cell>
          <cell r="AJ18">
            <v>-1.2682423940199077</v>
          </cell>
          <cell r="AK18">
            <v>-1.2510863940199077</v>
          </cell>
          <cell r="AL18">
            <v>-1.2339303940199078</v>
          </cell>
          <cell r="AM18">
            <v>-1.0121190000000004</v>
          </cell>
          <cell r="AN18">
            <v>-1.1836789999999999</v>
          </cell>
          <cell r="AO18">
            <v>-1.4054903940199073</v>
          </cell>
          <cell r="AR18">
            <v>5.9207931954805737</v>
          </cell>
          <cell r="AS18">
            <v>5.5806248954805735</v>
          </cell>
          <cell r="AT18">
            <v>5.2404565954805733</v>
          </cell>
          <cell r="AU18">
            <v>4.9002882954805731</v>
          </cell>
          <cell r="AV18">
            <v>4.5601199954805729</v>
          </cell>
          <cell r="AW18">
            <v>4.2199516954805727</v>
          </cell>
          <cell r="AX18">
            <v>3.8797833954805729</v>
          </cell>
          <cell r="AY18">
            <v>3.5396150954805727</v>
          </cell>
          <cell r="AZ18">
            <v>3.1994467954805725</v>
          </cell>
          <cell r="BA18">
            <v>2.8592784954805723</v>
          </cell>
          <cell r="BB18">
            <v>2.5191101954805721</v>
          </cell>
          <cell r="BC18">
            <v>2.5302969999999982</v>
          </cell>
          <cell r="BD18">
            <v>5.9319800000000003</v>
          </cell>
          <cell r="BE18">
            <v>5.9207931954805737</v>
          </cell>
        </row>
        <row r="19">
          <cell r="AB19">
            <v>3.0706020417599169</v>
          </cell>
          <cell r="AC19">
            <v>3.4934841417599172</v>
          </cell>
          <cell r="AD19">
            <v>3.916366241759917</v>
          </cell>
          <cell r="AE19">
            <v>4.3392483417599168</v>
          </cell>
          <cell r="AF19">
            <v>4.7621304417599166</v>
          </cell>
          <cell r="AG19">
            <v>5.1850125417599164</v>
          </cell>
          <cell r="AH19">
            <v>5.6078946417599163</v>
          </cell>
          <cell r="AI19">
            <v>6.0307767417599161</v>
          </cell>
          <cell r="AJ19">
            <v>6.4536588417599159</v>
          </cell>
          <cell r="AK19">
            <v>6.8765409417599157</v>
          </cell>
          <cell r="AL19">
            <v>7.2994230417599155</v>
          </cell>
          <cell r="AM19">
            <v>7.3163209999999985</v>
          </cell>
          <cell r="AN19">
            <v>3.0874999999999999</v>
          </cell>
          <cell r="AO19">
            <v>3.0706020417599169</v>
          </cell>
          <cell r="AR19">
            <v>-0.13076277011593043</v>
          </cell>
          <cell r="AS19">
            <v>-6.3814770115930425E-2</v>
          </cell>
          <cell r="AT19">
            <v>3.1332298840695688E-3</v>
          </cell>
          <cell r="AU19">
            <v>7.0081229884069562E-2</v>
          </cell>
          <cell r="AV19">
            <v>0.13702922988406957</v>
          </cell>
          <cell r="AW19">
            <v>0.20397722988406955</v>
          </cell>
          <cell r="AX19">
            <v>0.27092522988406953</v>
          </cell>
          <cell r="AY19">
            <v>0.33787322988406954</v>
          </cell>
          <cell r="AZ19">
            <v>0.40482122988406954</v>
          </cell>
          <cell r="BA19">
            <v>0.47176922988406955</v>
          </cell>
          <cell r="BB19">
            <v>0.53871722988406956</v>
          </cell>
          <cell r="BC19">
            <v>0.43198000000000003</v>
          </cell>
          <cell r="BD19">
            <v>-0.23749999999999999</v>
          </cell>
          <cell r="BE19">
            <v>-0.13076277011593043</v>
          </cell>
        </row>
        <row r="20">
          <cell r="AB20">
            <v>9.6237256779433302</v>
          </cell>
          <cell r="AC20">
            <v>9.6964685779433317</v>
          </cell>
          <cell r="AD20">
            <v>9.7692114779433297</v>
          </cell>
          <cell r="AE20">
            <v>9.8419543779433312</v>
          </cell>
          <cell r="AF20">
            <v>9.9146972779433291</v>
          </cell>
          <cell r="AG20">
            <v>9.9874401779433306</v>
          </cell>
          <cell r="AH20">
            <v>10.060183077943329</v>
          </cell>
          <cell r="AI20">
            <v>10.13292597794333</v>
          </cell>
          <cell r="AJ20">
            <v>10.205668877943328</v>
          </cell>
          <cell r="AK20">
            <v>10.278411777943329</v>
          </cell>
          <cell r="AL20">
            <v>10.351154677943327</v>
          </cell>
          <cell r="AM20">
            <v>8.0437499999999975</v>
          </cell>
          <cell r="AN20">
            <v>7.3163210000000003</v>
          </cell>
          <cell r="AO20">
            <v>9.6237256779433302</v>
          </cell>
          <cell r="AR20">
            <v>2.0294151902692765</v>
          </cell>
          <cell r="AS20">
            <v>1.9243421902692766</v>
          </cell>
          <cell r="AT20">
            <v>1.8192691902692766</v>
          </cell>
          <cell r="AU20">
            <v>1.7141961902692766</v>
          </cell>
          <cell r="AV20">
            <v>1.6091231902692766</v>
          </cell>
          <cell r="AW20">
            <v>1.5040501902692767</v>
          </cell>
          <cell r="AX20">
            <v>1.3989771902692767</v>
          </cell>
          <cell r="AY20">
            <v>1.2939041902692767</v>
          </cell>
          <cell r="AZ20">
            <v>1.1888311902692767</v>
          </cell>
          <cell r="BA20">
            <v>1.0837581902692768</v>
          </cell>
          <cell r="BB20">
            <v>0.97868519026927669</v>
          </cell>
          <cell r="BC20">
            <v>-0.61875000000000002</v>
          </cell>
          <cell r="BD20">
            <v>0.43197999999999998</v>
          </cell>
          <cell r="BE20">
            <v>2.0294151902692765</v>
          </cell>
        </row>
        <row r="21">
          <cell r="AB21">
            <v>4.5</v>
          </cell>
          <cell r="AC21">
            <v>4.5</v>
          </cell>
          <cell r="AD21">
            <v>4.5</v>
          </cell>
          <cell r="AE21">
            <v>4.5</v>
          </cell>
          <cell r="AF21">
            <v>4.5</v>
          </cell>
          <cell r="AG21">
            <v>4.5</v>
          </cell>
          <cell r="AH21">
            <v>4.5</v>
          </cell>
          <cell r="AI21">
            <v>4.5</v>
          </cell>
          <cell r="AJ21">
            <v>4.5</v>
          </cell>
          <cell r="AK21">
            <v>4.5</v>
          </cell>
          <cell r="AL21">
            <v>4.5</v>
          </cell>
          <cell r="AM21">
            <v>4.5</v>
          </cell>
          <cell r="AN21">
            <v>4.5</v>
          </cell>
          <cell r="AO21">
            <v>4.5</v>
          </cell>
          <cell r="AR21">
            <v>4.5</v>
          </cell>
          <cell r="AS21">
            <v>4.5</v>
          </cell>
          <cell r="AT21">
            <v>4.5</v>
          </cell>
          <cell r="AU21">
            <v>4.5</v>
          </cell>
          <cell r="AV21">
            <v>4.5</v>
          </cell>
          <cell r="AW21">
            <v>4.5</v>
          </cell>
          <cell r="AX21">
            <v>4.5</v>
          </cell>
          <cell r="AY21">
            <v>4.5</v>
          </cell>
          <cell r="AZ21">
            <v>4.5</v>
          </cell>
          <cell r="BA21">
            <v>4.5</v>
          </cell>
          <cell r="BB21">
            <v>4.5</v>
          </cell>
          <cell r="BC21">
            <v>4.5</v>
          </cell>
          <cell r="BD21">
            <v>4.5</v>
          </cell>
          <cell r="BE21">
            <v>4.5</v>
          </cell>
        </row>
        <row r="22">
          <cell r="AB22">
            <v>4.5</v>
          </cell>
          <cell r="AC22">
            <v>4.5</v>
          </cell>
          <cell r="AD22">
            <v>4.5</v>
          </cell>
          <cell r="AE22">
            <v>4.5</v>
          </cell>
          <cell r="AF22">
            <v>4.5</v>
          </cell>
          <cell r="AG22">
            <v>4.5</v>
          </cell>
          <cell r="AH22">
            <v>4.5</v>
          </cell>
          <cell r="AI22">
            <v>4.5</v>
          </cell>
          <cell r="AJ22">
            <v>4.5</v>
          </cell>
          <cell r="AK22">
            <v>4.5</v>
          </cell>
          <cell r="AL22">
            <v>4.5</v>
          </cell>
          <cell r="AM22">
            <v>4.5</v>
          </cell>
          <cell r="AN22">
            <v>4.5</v>
          </cell>
          <cell r="AO22">
            <v>4.5</v>
          </cell>
          <cell r="AR22">
            <v>4.5</v>
          </cell>
          <cell r="AS22">
            <v>4.5</v>
          </cell>
          <cell r="AT22">
            <v>4.5</v>
          </cell>
          <cell r="AU22">
            <v>4.5</v>
          </cell>
          <cell r="AV22">
            <v>4.5</v>
          </cell>
          <cell r="AW22">
            <v>4.5</v>
          </cell>
          <cell r="AX22">
            <v>4.5</v>
          </cell>
          <cell r="AY22">
            <v>4.5</v>
          </cell>
          <cell r="AZ22">
            <v>4.5</v>
          </cell>
          <cell r="BA22">
            <v>4.5</v>
          </cell>
          <cell r="BB22">
            <v>4.5</v>
          </cell>
          <cell r="BC22">
            <v>4.5</v>
          </cell>
          <cell r="BD22">
            <v>4.5</v>
          </cell>
          <cell r="BE22">
            <v>4.5</v>
          </cell>
        </row>
        <row r="23">
          <cell r="AB23">
            <v>4.5</v>
          </cell>
          <cell r="AC23">
            <v>4.5</v>
          </cell>
          <cell r="AD23">
            <v>4.5</v>
          </cell>
          <cell r="AE23">
            <v>4.5</v>
          </cell>
          <cell r="AF23">
            <v>4.5</v>
          </cell>
          <cell r="AG23">
            <v>4.5</v>
          </cell>
          <cell r="AH23">
            <v>4.5</v>
          </cell>
          <cell r="AI23">
            <v>4.5</v>
          </cell>
          <cell r="AJ23">
            <v>4.5</v>
          </cell>
          <cell r="AK23">
            <v>4.5</v>
          </cell>
          <cell r="AL23">
            <v>4.5</v>
          </cell>
          <cell r="AM23">
            <v>4.5</v>
          </cell>
          <cell r="AN23">
            <v>4.5</v>
          </cell>
          <cell r="AO23">
            <v>4.5</v>
          </cell>
          <cell r="AR23">
            <v>4.5</v>
          </cell>
          <cell r="AS23">
            <v>4.5</v>
          </cell>
          <cell r="AT23">
            <v>4.5</v>
          </cell>
          <cell r="AU23">
            <v>4.5</v>
          </cell>
          <cell r="AV23">
            <v>4.5</v>
          </cell>
          <cell r="AW23">
            <v>4.5</v>
          </cell>
          <cell r="AX23">
            <v>4.5</v>
          </cell>
          <cell r="AY23">
            <v>4.5</v>
          </cell>
          <cell r="AZ23">
            <v>4.5</v>
          </cell>
          <cell r="BA23">
            <v>4.5</v>
          </cell>
          <cell r="BB23">
            <v>4.5</v>
          </cell>
          <cell r="BC23">
            <v>4.5</v>
          </cell>
          <cell r="BD23">
            <v>4.5</v>
          </cell>
          <cell r="BE23">
            <v>4.5</v>
          </cell>
        </row>
        <row r="24">
          <cell r="AB24">
            <v>4.5</v>
          </cell>
          <cell r="AC24">
            <v>4.5</v>
          </cell>
          <cell r="AD24">
            <v>4.5</v>
          </cell>
          <cell r="AE24">
            <v>4.5</v>
          </cell>
          <cell r="AF24">
            <v>4.5</v>
          </cell>
          <cell r="AG24">
            <v>4.5</v>
          </cell>
          <cell r="AH24">
            <v>4.5</v>
          </cell>
          <cell r="AI24">
            <v>4.5</v>
          </cell>
          <cell r="AJ24">
            <v>4.5</v>
          </cell>
          <cell r="AK24">
            <v>4.5</v>
          </cell>
          <cell r="AL24">
            <v>4.5</v>
          </cell>
          <cell r="AM24">
            <v>4.5</v>
          </cell>
          <cell r="AN24">
            <v>4.5</v>
          </cell>
          <cell r="AO24">
            <v>4.5</v>
          </cell>
          <cell r="AR24">
            <v>4.5</v>
          </cell>
          <cell r="AS24">
            <v>4.5</v>
          </cell>
          <cell r="AT24">
            <v>4.5</v>
          </cell>
          <cell r="AU24">
            <v>4.5</v>
          </cell>
          <cell r="AV24">
            <v>4.5</v>
          </cell>
          <cell r="AW24">
            <v>4.5</v>
          </cell>
          <cell r="AX24">
            <v>4.5</v>
          </cell>
          <cell r="AY24">
            <v>4.5</v>
          </cell>
          <cell r="AZ24">
            <v>4.5</v>
          </cell>
          <cell r="BA24">
            <v>4.5</v>
          </cell>
          <cell r="BB24">
            <v>4.5</v>
          </cell>
          <cell r="BC24">
            <v>4.5</v>
          </cell>
          <cell r="BD24">
            <v>4.5</v>
          </cell>
          <cell r="BE24">
            <v>4.5</v>
          </cell>
        </row>
        <row r="25">
          <cell r="AB25">
            <v>4.5</v>
          </cell>
          <cell r="AC25">
            <v>4.5</v>
          </cell>
          <cell r="AD25">
            <v>4.5</v>
          </cell>
          <cell r="AE25">
            <v>4.5</v>
          </cell>
          <cell r="AF25">
            <v>4.5</v>
          </cell>
          <cell r="AG25">
            <v>4.5</v>
          </cell>
          <cell r="AH25">
            <v>4.5</v>
          </cell>
          <cell r="AI25">
            <v>4.5</v>
          </cell>
          <cell r="AJ25">
            <v>4.5</v>
          </cell>
          <cell r="AK25">
            <v>4.5</v>
          </cell>
          <cell r="AL25">
            <v>4.5</v>
          </cell>
          <cell r="AM25">
            <v>4.5</v>
          </cell>
          <cell r="AN25">
            <v>4.5</v>
          </cell>
          <cell r="AO25">
            <v>4.5</v>
          </cell>
          <cell r="AR25">
            <v>4.5</v>
          </cell>
          <cell r="AS25">
            <v>4.5</v>
          </cell>
          <cell r="AT25">
            <v>4.5</v>
          </cell>
          <cell r="AU25">
            <v>4.5</v>
          </cell>
          <cell r="AV25">
            <v>4.5</v>
          </cell>
          <cell r="AW25">
            <v>4.5</v>
          </cell>
          <cell r="AX25">
            <v>4.5</v>
          </cell>
          <cell r="AY25">
            <v>4.5</v>
          </cell>
          <cell r="AZ25">
            <v>4.5</v>
          </cell>
          <cell r="BA25">
            <v>4.5</v>
          </cell>
          <cell r="BB25">
            <v>4.5</v>
          </cell>
          <cell r="BC25">
            <v>4.5</v>
          </cell>
          <cell r="BD25">
            <v>4.5</v>
          </cell>
          <cell r="BE25">
            <v>4.5</v>
          </cell>
        </row>
        <row r="26">
          <cell r="AB26">
            <v>4.5</v>
          </cell>
          <cell r="AC26">
            <v>4.5</v>
          </cell>
          <cell r="AD26">
            <v>4.5</v>
          </cell>
          <cell r="AE26">
            <v>4.5</v>
          </cell>
          <cell r="AF26">
            <v>4.5</v>
          </cell>
          <cell r="AG26">
            <v>4.5</v>
          </cell>
          <cell r="AH26">
            <v>4.5</v>
          </cell>
          <cell r="AI26">
            <v>4.5</v>
          </cell>
          <cell r="AJ26">
            <v>4.5</v>
          </cell>
          <cell r="AK26">
            <v>4.5</v>
          </cell>
          <cell r="AL26">
            <v>4.5</v>
          </cell>
          <cell r="AM26">
            <v>4.5</v>
          </cell>
          <cell r="AN26">
            <v>4.5</v>
          </cell>
          <cell r="AO26">
            <v>4.5</v>
          </cell>
          <cell r="AR26">
            <v>4.5</v>
          </cell>
          <cell r="AS26">
            <v>4.5</v>
          </cell>
          <cell r="AT26">
            <v>4.5</v>
          </cell>
          <cell r="AU26">
            <v>4.5</v>
          </cell>
          <cell r="AV26">
            <v>4.5</v>
          </cell>
          <cell r="AW26">
            <v>4.5</v>
          </cell>
          <cell r="AX26">
            <v>4.5</v>
          </cell>
          <cell r="AY26">
            <v>4.5</v>
          </cell>
          <cell r="AZ26">
            <v>4.5</v>
          </cell>
          <cell r="BA26">
            <v>4.5</v>
          </cell>
          <cell r="BB26">
            <v>4.5</v>
          </cell>
          <cell r="BC26">
            <v>4.5</v>
          </cell>
          <cell r="BD26">
            <v>4.5</v>
          </cell>
          <cell r="BE26">
            <v>4.5</v>
          </cell>
        </row>
        <row r="27">
          <cell r="AB27">
            <v>4.5</v>
          </cell>
          <cell r="AC27">
            <v>4.5</v>
          </cell>
          <cell r="AD27">
            <v>4.5</v>
          </cell>
          <cell r="AE27">
            <v>4.5</v>
          </cell>
          <cell r="AF27">
            <v>4.5</v>
          </cell>
          <cell r="AG27">
            <v>4.5</v>
          </cell>
          <cell r="AH27">
            <v>4.5</v>
          </cell>
          <cell r="AI27">
            <v>4.5</v>
          </cell>
          <cell r="AJ27">
            <v>4.5</v>
          </cell>
          <cell r="AK27">
            <v>4.5</v>
          </cell>
          <cell r="AL27">
            <v>4.5</v>
          </cell>
          <cell r="AM27">
            <v>4.5</v>
          </cell>
          <cell r="AN27">
            <v>4.5</v>
          </cell>
          <cell r="AO27">
            <v>4.5</v>
          </cell>
          <cell r="AR27">
            <v>4.5</v>
          </cell>
          <cell r="AS27">
            <v>4.5</v>
          </cell>
          <cell r="AT27">
            <v>4.5</v>
          </cell>
          <cell r="AU27">
            <v>4.5</v>
          </cell>
          <cell r="AV27">
            <v>4.5</v>
          </cell>
          <cell r="AW27">
            <v>4.5</v>
          </cell>
          <cell r="AX27">
            <v>4.5</v>
          </cell>
          <cell r="AY27">
            <v>4.5</v>
          </cell>
          <cell r="AZ27">
            <v>4.5</v>
          </cell>
          <cell r="BA27">
            <v>4.5</v>
          </cell>
          <cell r="BB27">
            <v>4.5</v>
          </cell>
          <cell r="BC27">
            <v>4.5</v>
          </cell>
          <cell r="BD27">
            <v>4.5</v>
          </cell>
          <cell r="BE27">
            <v>4.5</v>
          </cell>
        </row>
        <row r="28">
          <cell r="AB28">
            <v>4.5</v>
          </cell>
          <cell r="AC28">
            <v>4.5</v>
          </cell>
          <cell r="AD28">
            <v>4.5</v>
          </cell>
          <cell r="AE28">
            <v>4.5</v>
          </cell>
          <cell r="AF28">
            <v>4.5</v>
          </cell>
          <cell r="AG28">
            <v>4.5</v>
          </cell>
          <cell r="AH28">
            <v>4.5</v>
          </cell>
          <cell r="AI28">
            <v>4.5</v>
          </cell>
          <cell r="AJ28">
            <v>4.5</v>
          </cell>
          <cell r="AK28">
            <v>4.5</v>
          </cell>
          <cell r="AL28">
            <v>4.5</v>
          </cell>
          <cell r="AM28">
            <v>4.5</v>
          </cell>
          <cell r="AN28">
            <v>4.5</v>
          </cell>
          <cell r="AO28">
            <v>4.5</v>
          </cell>
          <cell r="AR28">
            <v>4.5</v>
          </cell>
          <cell r="AS28">
            <v>4.5</v>
          </cell>
          <cell r="AT28">
            <v>4.5</v>
          </cell>
          <cell r="AU28">
            <v>4.5</v>
          </cell>
          <cell r="AV28">
            <v>4.5</v>
          </cell>
          <cell r="AW28">
            <v>4.5</v>
          </cell>
          <cell r="AX28">
            <v>4.5</v>
          </cell>
          <cell r="AY28">
            <v>4.5</v>
          </cell>
          <cell r="AZ28">
            <v>4.5</v>
          </cell>
          <cell r="BA28">
            <v>4.5</v>
          </cell>
          <cell r="BB28">
            <v>4.5</v>
          </cell>
          <cell r="BC28">
            <v>4.5</v>
          </cell>
          <cell r="BD28">
            <v>4.5</v>
          </cell>
          <cell r="BE28">
            <v>4.5</v>
          </cell>
        </row>
        <row r="29">
          <cell r="AB29">
            <v>4.5</v>
          </cell>
          <cell r="AC29">
            <v>4.5</v>
          </cell>
          <cell r="AD29">
            <v>4.5</v>
          </cell>
          <cell r="AE29">
            <v>4.5</v>
          </cell>
          <cell r="AF29">
            <v>4.5</v>
          </cell>
          <cell r="AG29">
            <v>4.5</v>
          </cell>
          <cell r="AH29">
            <v>4.5</v>
          </cell>
          <cell r="AI29">
            <v>4.5</v>
          </cell>
          <cell r="AJ29">
            <v>4.5</v>
          </cell>
          <cell r="AK29">
            <v>4.5</v>
          </cell>
          <cell r="AL29">
            <v>4.5</v>
          </cell>
          <cell r="AM29">
            <v>4.5</v>
          </cell>
          <cell r="AN29">
            <v>4.5</v>
          </cell>
          <cell r="AO29">
            <v>4.5</v>
          </cell>
          <cell r="AR29">
            <v>4.5</v>
          </cell>
          <cell r="AS29">
            <v>4.5</v>
          </cell>
          <cell r="AT29">
            <v>4.5</v>
          </cell>
          <cell r="AU29">
            <v>4.5</v>
          </cell>
          <cell r="AV29">
            <v>4.5</v>
          </cell>
          <cell r="AW29">
            <v>4.5</v>
          </cell>
          <cell r="AX29">
            <v>4.5</v>
          </cell>
          <cell r="AY29">
            <v>4.5</v>
          </cell>
          <cell r="AZ29">
            <v>4.5</v>
          </cell>
          <cell r="BA29">
            <v>4.5</v>
          </cell>
          <cell r="BB29">
            <v>4.5</v>
          </cell>
          <cell r="BC29">
            <v>4.5</v>
          </cell>
          <cell r="BD29">
            <v>4.5</v>
          </cell>
          <cell r="BE29">
            <v>4.5</v>
          </cell>
        </row>
        <row r="30">
          <cell r="AB30">
            <v>4.5</v>
          </cell>
          <cell r="AC30">
            <v>4.5</v>
          </cell>
          <cell r="AD30">
            <v>4.5</v>
          </cell>
          <cell r="AE30">
            <v>4.5</v>
          </cell>
          <cell r="AF30">
            <v>4.5</v>
          </cell>
          <cell r="AG30">
            <v>4.5</v>
          </cell>
          <cell r="AH30">
            <v>4.5</v>
          </cell>
          <cell r="AI30">
            <v>4.5</v>
          </cell>
          <cell r="AJ30">
            <v>4.5</v>
          </cell>
          <cell r="AK30">
            <v>4.5</v>
          </cell>
          <cell r="AL30">
            <v>4.5</v>
          </cell>
          <cell r="AM30">
            <v>4.5</v>
          </cell>
          <cell r="AN30">
            <v>4.5</v>
          </cell>
          <cell r="AO30">
            <v>4.5</v>
          </cell>
          <cell r="AR30">
            <v>4.5</v>
          </cell>
          <cell r="AS30">
            <v>4.5</v>
          </cell>
          <cell r="AT30">
            <v>4.5</v>
          </cell>
          <cell r="AU30">
            <v>4.5</v>
          </cell>
          <cell r="AV30">
            <v>4.5</v>
          </cell>
          <cell r="AW30">
            <v>4.5</v>
          </cell>
          <cell r="AX30">
            <v>4.5</v>
          </cell>
          <cell r="AY30">
            <v>4.5</v>
          </cell>
          <cell r="AZ30">
            <v>4.5</v>
          </cell>
          <cell r="BA30">
            <v>4.5</v>
          </cell>
          <cell r="BB30">
            <v>4.5</v>
          </cell>
          <cell r="BC30">
            <v>4.5</v>
          </cell>
          <cell r="BD30">
            <v>4.5</v>
          </cell>
          <cell r="BE30">
            <v>4.5</v>
          </cell>
        </row>
        <row r="31">
          <cell r="AB31">
            <v>4.5</v>
          </cell>
          <cell r="AC31">
            <v>4.5</v>
          </cell>
          <cell r="AD31">
            <v>4.5</v>
          </cell>
          <cell r="AE31">
            <v>4.5</v>
          </cell>
          <cell r="AF31">
            <v>4.5</v>
          </cell>
          <cell r="AG31">
            <v>4.5</v>
          </cell>
          <cell r="AH31">
            <v>4.5</v>
          </cell>
          <cell r="AI31">
            <v>4.5</v>
          </cell>
          <cell r="AJ31">
            <v>4.5</v>
          </cell>
          <cell r="AK31">
            <v>4.5</v>
          </cell>
          <cell r="AL31">
            <v>4.5</v>
          </cell>
          <cell r="AM31">
            <v>4.5</v>
          </cell>
          <cell r="AN31">
            <v>4.5</v>
          </cell>
          <cell r="AO31">
            <v>4.5</v>
          </cell>
          <cell r="AR31">
            <v>4.5</v>
          </cell>
          <cell r="AS31">
            <v>4.5</v>
          </cell>
          <cell r="AT31">
            <v>4.5</v>
          </cell>
          <cell r="AU31">
            <v>4.5</v>
          </cell>
          <cell r="AV31">
            <v>4.5</v>
          </cell>
          <cell r="AW31">
            <v>4.5</v>
          </cell>
          <cell r="AX31">
            <v>4.5</v>
          </cell>
          <cell r="AY31">
            <v>4.5</v>
          </cell>
          <cell r="AZ31">
            <v>4.5</v>
          </cell>
          <cell r="BA31">
            <v>4.5</v>
          </cell>
          <cell r="BB31">
            <v>4.5</v>
          </cell>
          <cell r="BC31">
            <v>4.5</v>
          </cell>
          <cell r="BD31">
            <v>4.5</v>
          </cell>
          <cell r="BE31">
            <v>4.5</v>
          </cell>
        </row>
        <row r="32">
          <cell r="AB32">
            <v>4.5</v>
          </cell>
          <cell r="AC32">
            <v>4.5</v>
          </cell>
          <cell r="AD32">
            <v>4.5</v>
          </cell>
          <cell r="AE32">
            <v>4.5</v>
          </cell>
          <cell r="AF32">
            <v>4.5</v>
          </cell>
          <cell r="AG32">
            <v>4.5</v>
          </cell>
          <cell r="AH32">
            <v>4.5</v>
          </cell>
          <cell r="AI32">
            <v>4.5</v>
          </cell>
          <cell r="AJ32">
            <v>4.5</v>
          </cell>
          <cell r="AK32">
            <v>4.5</v>
          </cell>
          <cell r="AL32">
            <v>4.5</v>
          </cell>
          <cell r="AM32">
            <v>4.5</v>
          </cell>
          <cell r="AN32">
            <v>4.5</v>
          </cell>
          <cell r="AO32">
            <v>4.5</v>
          </cell>
          <cell r="AR32">
            <v>4.5</v>
          </cell>
          <cell r="AS32">
            <v>4.5</v>
          </cell>
          <cell r="AT32">
            <v>4.5</v>
          </cell>
          <cell r="AU32">
            <v>4.5</v>
          </cell>
          <cell r="AV32">
            <v>4.5</v>
          </cell>
          <cell r="AW32">
            <v>4.5</v>
          </cell>
          <cell r="AX32">
            <v>4.5</v>
          </cell>
          <cell r="AY32">
            <v>4.5</v>
          </cell>
          <cell r="AZ32">
            <v>4.5</v>
          </cell>
          <cell r="BA32">
            <v>4.5</v>
          </cell>
          <cell r="BB32">
            <v>4.5</v>
          </cell>
          <cell r="BC32">
            <v>4.5</v>
          </cell>
          <cell r="BD32">
            <v>4.5</v>
          </cell>
          <cell r="BE32">
            <v>4.5</v>
          </cell>
        </row>
        <row r="33">
          <cell r="AB33">
            <v>4.5</v>
          </cell>
          <cell r="AC33">
            <v>4.5</v>
          </cell>
          <cell r="AD33">
            <v>4.5</v>
          </cell>
          <cell r="AE33">
            <v>4.5</v>
          </cell>
          <cell r="AF33">
            <v>4.5</v>
          </cell>
          <cell r="AG33">
            <v>4.5</v>
          </cell>
          <cell r="AH33">
            <v>4.5</v>
          </cell>
          <cell r="AI33">
            <v>4.5</v>
          </cell>
          <cell r="AJ33">
            <v>4.5</v>
          </cell>
          <cell r="AK33">
            <v>4.5</v>
          </cell>
          <cell r="AL33">
            <v>4.5</v>
          </cell>
          <cell r="AM33">
            <v>4.5</v>
          </cell>
          <cell r="AN33">
            <v>4.5</v>
          </cell>
          <cell r="AO33">
            <v>4.5</v>
          </cell>
          <cell r="AR33">
            <v>4.5</v>
          </cell>
          <cell r="AS33">
            <v>4.5</v>
          </cell>
          <cell r="AT33">
            <v>4.5</v>
          </cell>
          <cell r="AU33">
            <v>4.5</v>
          </cell>
          <cell r="AV33">
            <v>4.5</v>
          </cell>
          <cell r="AW33">
            <v>4.5</v>
          </cell>
          <cell r="AX33">
            <v>4.5</v>
          </cell>
          <cell r="AY33">
            <v>4.5</v>
          </cell>
          <cell r="AZ33">
            <v>4.5</v>
          </cell>
          <cell r="BA33">
            <v>4.5</v>
          </cell>
          <cell r="BB33">
            <v>4.5</v>
          </cell>
          <cell r="BC33">
            <v>4.5</v>
          </cell>
          <cell r="BD33">
            <v>4.5</v>
          </cell>
          <cell r="BE33">
            <v>4.5</v>
          </cell>
        </row>
        <row r="34">
          <cell r="AB34">
            <v>4.5</v>
          </cell>
          <cell r="AC34">
            <v>4.5</v>
          </cell>
          <cell r="AD34">
            <v>4.5</v>
          </cell>
          <cell r="AE34">
            <v>4.5</v>
          </cell>
          <cell r="AF34">
            <v>4.5</v>
          </cell>
          <cell r="AG34">
            <v>4.5</v>
          </cell>
          <cell r="AH34">
            <v>4.5</v>
          </cell>
          <cell r="AI34">
            <v>4.5</v>
          </cell>
          <cell r="AJ34">
            <v>4.5</v>
          </cell>
          <cell r="AK34">
            <v>4.5</v>
          </cell>
          <cell r="AL34">
            <v>4.5</v>
          </cell>
          <cell r="AM34">
            <v>4.5</v>
          </cell>
          <cell r="AN34">
            <v>4.5</v>
          </cell>
          <cell r="AO34">
            <v>4.5</v>
          </cell>
          <cell r="AR34">
            <v>4.5</v>
          </cell>
          <cell r="AS34">
            <v>4.5</v>
          </cell>
          <cell r="AT34">
            <v>4.5</v>
          </cell>
          <cell r="AU34">
            <v>4.5</v>
          </cell>
          <cell r="AV34">
            <v>4.5</v>
          </cell>
          <cell r="AW34">
            <v>4.5</v>
          </cell>
          <cell r="AX34">
            <v>4.5</v>
          </cell>
          <cell r="AY34">
            <v>4.5</v>
          </cell>
          <cell r="AZ34">
            <v>4.5</v>
          </cell>
          <cell r="BA34">
            <v>4.5</v>
          </cell>
          <cell r="BB34">
            <v>4.5</v>
          </cell>
          <cell r="BC34">
            <v>4.5</v>
          </cell>
          <cell r="BD34">
            <v>4.5</v>
          </cell>
          <cell r="BE34">
            <v>4.5</v>
          </cell>
        </row>
        <row r="35">
          <cell r="AB35">
            <v>4.5</v>
          </cell>
          <cell r="AC35">
            <v>4.5</v>
          </cell>
          <cell r="AD35">
            <v>4.5</v>
          </cell>
          <cell r="AE35">
            <v>4.5</v>
          </cell>
          <cell r="AF35">
            <v>4.5</v>
          </cell>
          <cell r="AG35">
            <v>4.5</v>
          </cell>
          <cell r="AH35">
            <v>4.5</v>
          </cell>
          <cell r="AI35">
            <v>4.5</v>
          </cell>
          <cell r="AJ35">
            <v>4.5</v>
          </cell>
          <cell r="AK35">
            <v>4.5</v>
          </cell>
          <cell r="AL35">
            <v>4.5</v>
          </cell>
          <cell r="AM35">
            <v>4.5</v>
          </cell>
          <cell r="AN35">
            <v>4.5</v>
          </cell>
          <cell r="AO35">
            <v>4.5</v>
          </cell>
          <cell r="AR35">
            <v>4.5</v>
          </cell>
          <cell r="AS35">
            <v>4.5</v>
          </cell>
          <cell r="AT35">
            <v>4.5</v>
          </cell>
          <cell r="AU35">
            <v>4.5</v>
          </cell>
          <cell r="AV35">
            <v>4.5</v>
          </cell>
          <cell r="AW35">
            <v>4.5</v>
          </cell>
          <cell r="AX35">
            <v>4.5</v>
          </cell>
          <cell r="AY35">
            <v>4.5</v>
          </cell>
          <cell r="AZ35">
            <v>4.5</v>
          </cell>
          <cell r="BA35">
            <v>4.5</v>
          </cell>
          <cell r="BB35">
            <v>4.5</v>
          </cell>
          <cell r="BC35">
            <v>4.5</v>
          </cell>
          <cell r="BD35">
            <v>4.5</v>
          </cell>
          <cell r="BE35">
            <v>4.5</v>
          </cell>
        </row>
        <row r="36">
          <cell r="AB36">
            <v>4.5</v>
          </cell>
          <cell r="AC36">
            <v>4.5</v>
          </cell>
          <cell r="AD36">
            <v>4.5</v>
          </cell>
          <cell r="AE36">
            <v>4.5</v>
          </cell>
          <cell r="AF36">
            <v>4.5</v>
          </cell>
          <cell r="AG36">
            <v>4.5</v>
          </cell>
          <cell r="AH36">
            <v>4.5</v>
          </cell>
          <cell r="AI36">
            <v>4.5</v>
          </cell>
          <cell r="AJ36">
            <v>4.5</v>
          </cell>
          <cell r="AK36">
            <v>4.5</v>
          </cell>
          <cell r="AL36">
            <v>4.5</v>
          </cell>
          <cell r="AM36">
            <v>4.5</v>
          </cell>
          <cell r="AN36">
            <v>4.5</v>
          </cell>
          <cell r="AO36">
            <v>4.5</v>
          </cell>
          <cell r="AR36">
            <v>4.5</v>
          </cell>
          <cell r="AS36">
            <v>4.5</v>
          </cell>
          <cell r="AT36">
            <v>4.5</v>
          </cell>
          <cell r="AU36">
            <v>4.5</v>
          </cell>
          <cell r="AV36">
            <v>4.5</v>
          </cell>
          <cell r="AW36">
            <v>4.5</v>
          </cell>
          <cell r="AX36">
            <v>4.5</v>
          </cell>
          <cell r="AY36">
            <v>4.5</v>
          </cell>
          <cell r="AZ36">
            <v>4.5</v>
          </cell>
          <cell r="BA36">
            <v>4.5</v>
          </cell>
          <cell r="BB36">
            <v>4.5</v>
          </cell>
          <cell r="BC36">
            <v>4.5</v>
          </cell>
          <cell r="BD36">
            <v>4.5</v>
          </cell>
          <cell r="BE36">
            <v>4.5</v>
          </cell>
        </row>
        <row r="37">
          <cell r="AB37">
            <v>4.5</v>
          </cell>
          <cell r="AC37">
            <v>4.5</v>
          </cell>
          <cell r="AD37">
            <v>4.5</v>
          </cell>
          <cell r="AE37">
            <v>4.5</v>
          </cell>
          <cell r="AF37">
            <v>4.5</v>
          </cell>
          <cell r="AG37">
            <v>4.5</v>
          </cell>
          <cell r="AH37">
            <v>4.5</v>
          </cell>
          <cell r="AI37">
            <v>4.5</v>
          </cell>
          <cell r="AJ37">
            <v>4.5</v>
          </cell>
          <cell r="AK37">
            <v>4.5</v>
          </cell>
          <cell r="AL37">
            <v>4.5</v>
          </cell>
          <cell r="AM37">
            <v>4.5</v>
          </cell>
          <cell r="AN37">
            <v>4.5</v>
          </cell>
          <cell r="AO37">
            <v>4.5</v>
          </cell>
          <cell r="AR37">
            <v>4.5</v>
          </cell>
          <cell r="AS37">
            <v>4.5</v>
          </cell>
          <cell r="AT37">
            <v>4.5</v>
          </cell>
          <cell r="AU37">
            <v>4.5</v>
          </cell>
          <cell r="AV37">
            <v>4.5</v>
          </cell>
          <cell r="AW37">
            <v>4.5</v>
          </cell>
          <cell r="AX37">
            <v>4.5</v>
          </cell>
          <cell r="AY37">
            <v>4.5</v>
          </cell>
          <cell r="AZ37">
            <v>4.5</v>
          </cell>
          <cell r="BA37">
            <v>4.5</v>
          </cell>
          <cell r="BB37">
            <v>4.5</v>
          </cell>
          <cell r="BC37">
            <v>4.5</v>
          </cell>
          <cell r="BD37">
            <v>4.5</v>
          </cell>
          <cell r="BE37">
            <v>4.5</v>
          </cell>
        </row>
        <row r="38">
          <cell r="AB38">
            <v>4.5</v>
          </cell>
          <cell r="AC38">
            <v>4.5</v>
          </cell>
          <cell r="AD38">
            <v>4.5</v>
          </cell>
          <cell r="AE38">
            <v>4.5</v>
          </cell>
          <cell r="AF38">
            <v>4.5</v>
          </cell>
          <cell r="AG38">
            <v>4.5</v>
          </cell>
          <cell r="AH38">
            <v>4.5</v>
          </cell>
          <cell r="AI38">
            <v>4.5</v>
          </cell>
          <cell r="AJ38">
            <v>4.5</v>
          </cell>
          <cell r="AK38">
            <v>4.5</v>
          </cell>
          <cell r="AL38">
            <v>4.5</v>
          </cell>
          <cell r="AM38">
            <v>4.5</v>
          </cell>
          <cell r="AN38">
            <v>4.5</v>
          </cell>
          <cell r="AO38">
            <v>4.5</v>
          </cell>
          <cell r="AR38">
            <v>4.5</v>
          </cell>
          <cell r="AS38">
            <v>4.5</v>
          </cell>
          <cell r="AT38">
            <v>4.5</v>
          </cell>
          <cell r="AU38">
            <v>4.5</v>
          </cell>
          <cell r="AV38">
            <v>4.5</v>
          </cell>
          <cell r="AW38">
            <v>4.5</v>
          </cell>
          <cell r="AX38">
            <v>4.5</v>
          </cell>
          <cell r="AY38">
            <v>4.5</v>
          </cell>
          <cell r="AZ38">
            <v>4.5</v>
          </cell>
          <cell r="BA38">
            <v>4.5</v>
          </cell>
          <cell r="BB38">
            <v>4.5</v>
          </cell>
          <cell r="BC38">
            <v>4.5</v>
          </cell>
          <cell r="BD38">
            <v>4.5</v>
          </cell>
          <cell r="BE38">
            <v>4.5</v>
          </cell>
        </row>
        <row r="39">
          <cell r="AB39">
            <v>4.5</v>
          </cell>
          <cell r="AC39">
            <v>4.5</v>
          </cell>
          <cell r="AD39">
            <v>4.5</v>
          </cell>
          <cell r="AE39">
            <v>4.5</v>
          </cell>
          <cell r="AF39">
            <v>4.5</v>
          </cell>
          <cell r="AG39">
            <v>4.5</v>
          </cell>
          <cell r="AH39">
            <v>4.5</v>
          </cell>
          <cell r="AI39">
            <v>4.5</v>
          </cell>
          <cell r="AJ39">
            <v>4.5</v>
          </cell>
          <cell r="AK39">
            <v>4.5</v>
          </cell>
          <cell r="AL39">
            <v>4.5</v>
          </cell>
          <cell r="AM39">
            <v>4.5</v>
          </cell>
          <cell r="AN39">
            <v>4.5</v>
          </cell>
          <cell r="AO39">
            <v>4.5</v>
          </cell>
          <cell r="AR39">
            <v>4.5</v>
          </cell>
          <cell r="AS39">
            <v>4.5</v>
          </cell>
          <cell r="AT39">
            <v>4.5</v>
          </cell>
          <cell r="AU39">
            <v>4.5</v>
          </cell>
          <cell r="AV39">
            <v>4.5</v>
          </cell>
          <cell r="AW39">
            <v>4.5</v>
          </cell>
          <cell r="AX39">
            <v>4.5</v>
          </cell>
          <cell r="AY39">
            <v>4.5</v>
          </cell>
          <cell r="AZ39">
            <v>4.5</v>
          </cell>
          <cell r="BA39">
            <v>4.5</v>
          </cell>
          <cell r="BB39">
            <v>4.5</v>
          </cell>
          <cell r="BC39">
            <v>4.5</v>
          </cell>
          <cell r="BD39">
            <v>4.5</v>
          </cell>
          <cell r="BE39">
            <v>4.5</v>
          </cell>
        </row>
        <row r="40">
          <cell r="AB40">
            <v>4.5</v>
          </cell>
          <cell r="AC40">
            <v>4.5</v>
          </cell>
          <cell r="AD40">
            <v>4.5</v>
          </cell>
          <cell r="AE40">
            <v>4.5</v>
          </cell>
          <cell r="AF40">
            <v>4.5</v>
          </cell>
          <cell r="AG40">
            <v>4.5</v>
          </cell>
          <cell r="AH40">
            <v>4.5</v>
          </cell>
          <cell r="AI40">
            <v>4.5</v>
          </cell>
          <cell r="AJ40">
            <v>4.5</v>
          </cell>
          <cell r="AK40">
            <v>4.5</v>
          </cell>
          <cell r="AL40">
            <v>4.5</v>
          </cell>
          <cell r="AM40">
            <v>4.5</v>
          </cell>
          <cell r="AN40">
            <v>4.5</v>
          </cell>
          <cell r="AO40">
            <v>4.5</v>
          </cell>
          <cell r="AR40">
            <v>4.5</v>
          </cell>
          <cell r="AS40">
            <v>4.5</v>
          </cell>
          <cell r="AT40">
            <v>4.5</v>
          </cell>
          <cell r="AU40">
            <v>4.5</v>
          </cell>
          <cell r="AV40">
            <v>4.5</v>
          </cell>
          <cell r="AW40">
            <v>4.5</v>
          </cell>
          <cell r="AX40">
            <v>4.5</v>
          </cell>
          <cell r="AY40">
            <v>4.5</v>
          </cell>
          <cell r="AZ40">
            <v>4.5</v>
          </cell>
          <cell r="BA40">
            <v>4.5</v>
          </cell>
          <cell r="BB40">
            <v>4.5</v>
          </cell>
          <cell r="BC40">
            <v>4.5</v>
          </cell>
          <cell r="BD40">
            <v>4.5</v>
          </cell>
          <cell r="BE40">
            <v>4.5</v>
          </cell>
        </row>
        <row r="41">
          <cell r="AB41">
            <v>4.5</v>
          </cell>
          <cell r="AC41">
            <v>4.5</v>
          </cell>
          <cell r="AD41">
            <v>4.5</v>
          </cell>
          <cell r="AE41">
            <v>4.5</v>
          </cell>
          <cell r="AF41">
            <v>4.5</v>
          </cell>
          <cell r="AG41">
            <v>4.5</v>
          </cell>
          <cell r="AH41">
            <v>4.5</v>
          </cell>
          <cell r="AI41">
            <v>4.5</v>
          </cell>
          <cell r="AJ41">
            <v>4.5</v>
          </cell>
          <cell r="AK41">
            <v>4.5</v>
          </cell>
          <cell r="AL41">
            <v>4.5</v>
          </cell>
          <cell r="AM41">
            <v>4.5</v>
          </cell>
          <cell r="AN41">
            <v>4.5</v>
          </cell>
          <cell r="AO41">
            <v>4.5</v>
          </cell>
          <cell r="AR41">
            <v>4.5</v>
          </cell>
          <cell r="AS41">
            <v>4.5</v>
          </cell>
          <cell r="AT41">
            <v>4.5</v>
          </cell>
          <cell r="AU41">
            <v>4.5</v>
          </cell>
          <cell r="AV41">
            <v>4.5</v>
          </cell>
          <cell r="AW41">
            <v>4.5</v>
          </cell>
          <cell r="AX41">
            <v>4.5</v>
          </cell>
          <cell r="AY41">
            <v>4.5</v>
          </cell>
          <cell r="AZ41">
            <v>4.5</v>
          </cell>
          <cell r="BA41">
            <v>4.5</v>
          </cell>
          <cell r="BB41">
            <v>4.5</v>
          </cell>
          <cell r="BC41">
            <v>4.5</v>
          </cell>
          <cell r="BD41">
            <v>4.5</v>
          </cell>
          <cell r="BE41">
            <v>4.5</v>
          </cell>
        </row>
        <row r="42">
          <cell r="AB42">
            <v>4.5</v>
          </cell>
          <cell r="AC42">
            <v>4.5</v>
          </cell>
          <cell r="AD42">
            <v>4.5</v>
          </cell>
          <cell r="AE42">
            <v>4.5</v>
          </cell>
          <cell r="AF42">
            <v>4.5</v>
          </cell>
          <cell r="AG42">
            <v>4.5</v>
          </cell>
          <cell r="AH42">
            <v>4.5</v>
          </cell>
          <cell r="AI42">
            <v>4.5</v>
          </cell>
          <cell r="AJ42">
            <v>4.5</v>
          </cell>
          <cell r="AK42">
            <v>4.5</v>
          </cell>
          <cell r="AL42">
            <v>4.5</v>
          </cell>
          <cell r="AM42">
            <v>4.5</v>
          </cell>
          <cell r="AN42">
            <v>4.5</v>
          </cell>
          <cell r="AO42">
            <v>4.5</v>
          </cell>
          <cell r="AR42">
            <v>4.5</v>
          </cell>
          <cell r="AS42">
            <v>4.5</v>
          </cell>
          <cell r="AT42">
            <v>4.5</v>
          </cell>
          <cell r="AU42">
            <v>4.5</v>
          </cell>
          <cell r="AV42">
            <v>4.5</v>
          </cell>
          <cell r="AW42">
            <v>4.5</v>
          </cell>
          <cell r="AX42">
            <v>4.5</v>
          </cell>
          <cell r="AY42">
            <v>4.5</v>
          </cell>
          <cell r="AZ42">
            <v>4.5</v>
          </cell>
          <cell r="BA42">
            <v>4.5</v>
          </cell>
          <cell r="BB42">
            <v>4.5</v>
          </cell>
          <cell r="BC42">
            <v>4.5</v>
          </cell>
          <cell r="BD42">
            <v>4.5</v>
          </cell>
          <cell r="BE42">
            <v>4.5</v>
          </cell>
        </row>
      </sheetData>
      <sheetData sheetId="19">
        <row r="3">
          <cell r="AB3">
            <v>-5.4057631290131116</v>
          </cell>
          <cell r="AC3">
            <v>-5.2563690290131113</v>
          </cell>
          <cell r="AD3">
            <v>-5.106974929013111</v>
          </cell>
          <cell r="AE3">
            <v>-4.9575808290131116</v>
          </cell>
          <cell r="AF3">
            <v>-4.8081867290131122</v>
          </cell>
          <cell r="AG3">
            <v>-4.6587926290131119</v>
          </cell>
          <cell r="AH3">
            <v>-4.5093985290131116</v>
          </cell>
          <cell r="AI3">
            <v>-4.3600044290131121</v>
          </cell>
          <cell r="AJ3">
            <v>-4.2106103290131127</v>
          </cell>
          <cell r="AK3">
            <v>-4.0612162290131124</v>
          </cell>
          <cell r="AL3">
            <v>-3.9118221290131125</v>
          </cell>
          <cell r="AM3">
            <v>-2.5060590000000014</v>
          </cell>
          <cell r="AN3">
            <v>-4</v>
          </cell>
          <cell r="AO3">
            <v>-5.4057631290131116</v>
          </cell>
          <cell r="AR3">
            <v>9.4376945225603439</v>
          </cell>
          <cell r="AS3">
            <v>9.064209422560344</v>
          </cell>
          <cell r="AT3">
            <v>8.6907243225603441</v>
          </cell>
          <cell r="AU3">
            <v>8.3172392225603442</v>
          </cell>
          <cell r="AV3">
            <v>7.9437541225603443</v>
          </cell>
          <cell r="AW3">
            <v>7.5702690225603444</v>
          </cell>
          <cell r="AX3">
            <v>7.1967839225603445</v>
          </cell>
          <cell r="AY3">
            <v>6.8232988225603446</v>
          </cell>
          <cell r="AZ3">
            <v>6.4498137225603447</v>
          </cell>
          <cell r="BA3">
            <v>6.0763286225603448</v>
          </cell>
          <cell r="BB3">
            <v>5.7028435225603449</v>
          </cell>
          <cell r="BC3">
            <v>6.265149000000001</v>
          </cell>
          <cell r="BD3">
            <v>10</v>
          </cell>
          <cell r="BE3">
            <v>9.4376945225603439</v>
          </cell>
        </row>
        <row r="4">
          <cell r="AB4">
            <v>-0.24806468726337169</v>
          </cell>
          <cell r="AC4">
            <v>6.1024174189534458E-2</v>
          </cell>
          <cell r="AD4">
            <v>0.37011303564244064</v>
          </cell>
          <cell r="AE4">
            <v>0.67920189709534673</v>
          </cell>
          <cell r="AF4">
            <v>0.98829075854825299</v>
          </cell>
          <cell r="AG4">
            <v>1.2973796200011591</v>
          </cell>
          <cell r="AH4">
            <v>1.6064684814540653</v>
          </cell>
          <cell r="AI4">
            <v>1.9155573429069714</v>
          </cell>
          <cell r="AJ4">
            <v>2.2246462043598774</v>
          </cell>
          <cell r="AK4">
            <v>2.5337350658127837</v>
          </cell>
          <cell r="AL4">
            <v>2.8428239272656897</v>
          </cell>
          <cell r="AM4">
            <v>3.0874999999999999</v>
          </cell>
          <cell r="AN4">
            <v>0</v>
          </cell>
          <cell r="AO4">
            <v>-0.24806468726337169</v>
          </cell>
          <cell r="AR4">
            <v>-3.2248409344238325</v>
          </cell>
          <cell r="AS4">
            <v>-3.2441857355360528</v>
          </cell>
          <cell r="AT4">
            <v>-3.2635305366482723</v>
          </cell>
          <cell r="AU4">
            <v>-3.2828753377604931</v>
          </cell>
          <cell r="AV4">
            <v>-3.302220138872713</v>
          </cell>
          <cell r="AW4">
            <v>-3.3215649399849334</v>
          </cell>
          <cell r="AX4">
            <v>-3.3409097410971551</v>
          </cell>
          <cell r="AY4">
            <v>-3.3602545422093746</v>
          </cell>
          <cell r="AZ4">
            <v>-3.3795993433215954</v>
          </cell>
          <cell r="BA4">
            <v>-3.3989441444338149</v>
          </cell>
          <cell r="BB4">
            <v>-3.4182889455460352</v>
          </cell>
          <cell r="BC4">
            <v>-0.23749999999999996</v>
          </cell>
          <cell r="BD4">
            <v>0</v>
          </cell>
          <cell r="BE4">
            <v>-3.2248409344238325</v>
          </cell>
        </row>
        <row r="5">
          <cell r="AB5">
            <v>15.134689962436909</v>
          </cell>
          <cell r="AC5">
            <v>15.134689962436909</v>
          </cell>
          <cell r="AD5">
            <v>15.134689962436909</v>
          </cell>
          <cell r="AE5">
            <v>15.134689962436909</v>
          </cell>
          <cell r="AF5">
            <v>15.134689962436909</v>
          </cell>
          <cell r="AG5">
            <v>15.134689962436909</v>
          </cell>
          <cell r="AH5">
            <v>15.134689962436909</v>
          </cell>
          <cell r="AI5">
            <v>15.134689962436909</v>
          </cell>
          <cell r="AJ5">
            <v>15.134689962436909</v>
          </cell>
          <cell r="AK5">
            <v>15.134689962436909</v>
          </cell>
          <cell r="AL5">
            <v>15.134689962436909</v>
          </cell>
          <cell r="AM5">
            <v>13</v>
          </cell>
          <cell r="AN5">
            <v>13</v>
          </cell>
          <cell r="AO5">
            <v>15.134689962436909</v>
          </cell>
          <cell r="AR5">
            <v>-1</v>
          </cell>
          <cell r="AS5">
            <v>0.10000000000000009</v>
          </cell>
          <cell r="AT5">
            <v>1.2000000000000002</v>
          </cell>
          <cell r="AU5">
            <v>2.3000000000000003</v>
          </cell>
          <cell r="AV5">
            <v>3.4000000000000004</v>
          </cell>
          <cell r="AW5">
            <v>4.5</v>
          </cell>
          <cell r="AX5">
            <v>5.6</v>
          </cell>
          <cell r="AY5">
            <v>6.6999999999999993</v>
          </cell>
          <cell r="AZ5">
            <v>7.7999999999999989</v>
          </cell>
          <cell r="BA5">
            <v>8.8999999999999986</v>
          </cell>
          <cell r="BB5">
            <v>9.9999999999999982</v>
          </cell>
          <cell r="BC5">
            <v>9.9999999999999982</v>
          </cell>
          <cell r="BD5">
            <v>-1</v>
          </cell>
          <cell r="BE5">
            <v>-1</v>
          </cell>
        </row>
        <row r="6">
          <cell r="AB6">
            <v>-2.8531761931845869</v>
          </cell>
          <cell r="AC6">
            <v>-2.571544093184587</v>
          </cell>
          <cell r="AD6">
            <v>-2.289911993184587</v>
          </cell>
          <cell r="AE6">
            <v>-2.0082798931845871</v>
          </cell>
          <cell r="AF6">
            <v>-1.7266477931845872</v>
          </cell>
          <cell r="AG6">
            <v>-1.4450156931845872</v>
          </cell>
          <cell r="AH6">
            <v>-1.1633835931845873</v>
          </cell>
          <cell r="AI6">
            <v>-0.88175149318458734</v>
          </cell>
          <cell r="AJ6">
            <v>-0.6001193931845874</v>
          </cell>
          <cell r="AK6">
            <v>-0.31848729318458746</v>
          </cell>
          <cell r="AL6">
            <v>-3.685519318458752E-2</v>
          </cell>
          <cell r="AM6">
            <v>-1.1836790000000006</v>
          </cell>
          <cell r="AN6">
            <v>-4</v>
          </cell>
          <cell r="AO6">
            <v>-2.8531761931845869</v>
          </cell>
          <cell r="AR6">
            <v>10.793954791381113</v>
          </cell>
          <cell r="AS6">
            <v>10.387152791381112</v>
          </cell>
          <cell r="AT6">
            <v>9.9803507913811114</v>
          </cell>
          <cell r="AU6">
            <v>9.5735487913811106</v>
          </cell>
          <cell r="AV6">
            <v>9.1667467913811098</v>
          </cell>
          <cell r="AW6">
            <v>8.759944791381109</v>
          </cell>
          <cell r="AX6">
            <v>8.35314279138111</v>
          </cell>
          <cell r="AY6">
            <v>7.9463407913811093</v>
          </cell>
          <cell r="AZ6">
            <v>7.5395387913811094</v>
          </cell>
          <cell r="BA6">
            <v>7.1327367913811095</v>
          </cell>
          <cell r="BB6">
            <v>6.7259347913811096</v>
          </cell>
          <cell r="BC6">
            <v>5.9319799999999976</v>
          </cell>
          <cell r="BD6">
            <v>10</v>
          </cell>
          <cell r="BE6">
            <v>10.793954791381113</v>
          </cell>
          <cell r="BH6">
            <v>-7.6000000000000005</v>
          </cell>
          <cell r="BI6">
            <v>16.2</v>
          </cell>
        </row>
        <row r="7">
          <cell r="AB7">
            <v>1.7631142567949345</v>
          </cell>
          <cell r="AC7">
            <v>1.9085999567949345</v>
          </cell>
          <cell r="AD7">
            <v>2.0540856567949346</v>
          </cell>
          <cell r="AE7">
            <v>2.1995713567949342</v>
          </cell>
          <cell r="AF7">
            <v>2.3450570567949343</v>
          </cell>
          <cell r="AG7">
            <v>2.4905427567949343</v>
          </cell>
          <cell r="AH7">
            <v>2.6360284567949344</v>
          </cell>
          <cell r="AI7">
            <v>2.7815141567949344</v>
          </cell>
          <cell r="AJ7">
            <v>2.9269998567949345</v>
          </cell>
          <cell r="AK7">
            <v>3.0724855567949345</v>
          </cell>
          <cell r="AL7">
            <v>3.2179712567949346</v>
          </cell>
          <cell r="AM7">
            <v>3.0875000000000004</v>
          </cell>
          <cell r="AN7">
            <v>1.6326430000000001</v>
          </cell>
          <cell r="AO7">
            <v>1.7631142567949345</v>
          </cell>
          <cell r="AR7">
            <v>1.9542862594800319</v>
          </cell>
          <cell r="AS7">
            <v>1.7441402594800319</v>
          </cell>
          <cell r="AT7">
            <v>1.533994259480032</v>
          </cell>
          <cell r="AU7">
            <v>1.323848259480032</v>
          </cell>
          <cell r="AV7">
            <v>1.1137022594800321</v>
          </cell>
          <cell r="AW7">
            <v>0.90355625948003215</v>
          </cell>
          <cell r="AX7">
            <v>0.6934102594800321</v>
          </cell>
          <cell r="AY7">
            <v>0.48326425948003204</v>
          </cell>
          <cell r="AZ7">
            <v>0.27311825948003199</v>
          </cell>
          <cell r="BA7">
            <v>6.2972259480031989E-2</v>
          </cell>
          <cell r="BB7">
            <v>-0.14717374051996804</v>
          </cell>
          <cell r="BC7">
            <v>-0.23749999999999996</v>
          </cell>
          <cell r="BD7">
            <v>1.8639600000000001</v>
          </cell>
          <cell r="BE7">
            <v>1.9542862594800319</v>
          </cell>
          <cell r="BH7">
            <v>17.399999999999999</v>
          </cell>
          <cell r="BI7">
            <v>16.2</v>
          </cell>
        </row>
        <row r="8">
          <cell r="AB8">
            <v>2.5230896649209478</v>
          </cell>
          <cell r="AC8">
            <v>3.0914574649209481</v>
          </cell>
          <cell r="AD8">
            <v>3.6598252649209484</v>
          </cell>
          <cell r="AE8">
            <v>4.2281930649209478</v>
          </cell>
          <cell r="AF8">
            <v>4.7965608649209477</v>
          </cell>
          <cell r="AG8">
            <v>5.3649286649209476</v>
          </cell>
          <cell r="AH8">
            <v>5.9332964649209474</v>
          </cell>
          <cell r="AI8">
            <v>6.5016642649209473</v>
          </cell>
          <cell r="AJ8">
            <v>7.0700320649209472</v>
          </cell>
          <cell r="AK8">
            <v>7.638399864920947</v>
          </cell>
          <cell r="AL8">
            <v>8.2067676649209478</v>
          </cell>
          <cell r="AM8">
            <v>7.3163209999999994</v>
          </cell>
          <cell r="AN8">
            <v>1.6326430000000001</v>
          </cell>
          <cell r="AO8">
            <v>2.5230896649209478</v>
          </cell>
          <cell r="AR8">
            <v>5.3982357018844978</v>
          </cell>
          <cell r="AS8">
            <v>5.2550377018844978</v>
          </cell>
          <cell r="AT8">
            <v>5.1118397018844979</v>
          </cell>
          <cell r="AU8">
            <v>4.9686417018844979</v>
          </cell>
          <cell r="AV8">
            <v>4.825443701884498</v>
          </cell>
          <cell r="AW8">
            <v>4.6822457018844981</v>
          </cell>
          <cell r="AX8">
            <v>4.5390477018844981</v>
          </cell>
          <cell r="AY8">
            <v>4.3958497018844982</v>
          </cell>
          <cell r="AZ8">
            <v>4.2526517018844983</v>
          </cell>
          <cell r="BA8">
            <v>4.1094537018844983</v>
          </cell>
          <cell r="BB8">
            <v>3.9662557018844979</v>
          </cell>
          <cell r="BC8">
            <v>0.43198000000000025</v>
          </cell>
          <cell r="BD8">
            <v>1.8639600000000001</v>
          </cell>
          <cell r="BE8">
            <v>5.3982357018844978</v>
          </cell>
          <cell r="BH8">
            <v>17.399999999999999</v>
          </cell>
          <cell r="BI8">
            <v>-8.8000000000000007</v>
          </cell>
        </row>
        <row r="9">
          <cell r="AB9">
            <v>-3.9976553374176635</v>
          </cell>
          <cell r="AC9">
            <v>-3.8964434374176635</v>
          </cell>
          <cell r="AD9">
            <v>-3.7952315374176635</v>
          </cell>
          <cell r="AE9">
            <v>-3.6940196374176635</v>
          </cell>
          <cell r="AF9">
            <v>-3.5928077374176635</v>
          </cell>
          <cell r="AG9">
            <v>-3.4915958374176634</v>
          </cell>
          <cell r="AH9">
            <v>-3.3903839374176634</v>
          </cell>
          <cell r="AI9">
            <v>-3.2891720374176634</v>
          </cell>
          <cell r="AJ9">
            <v>-3.1879601374176634</v>
          </cell>
          <cell r="AK9">
            <v>-3.0867482374176638</v>
          </cell>
          <cell r="AL9">
            <v>-2.9855363374176638</v>
          </cell>
          <cell r="AM9">
            <v>1.9428902930940239E-16</v>
          </cell>
          <cell r="AN9">
            <v>-1.012119</v>
          </cell>
          <cell r="AO9">
            <v>-3.9976553374176635</v>
          </cell>
          <cell r="AR9">
            <v>1.3360822290498593</v>
          </cell>
          <cell r="AS9">
            <v>1.0830525290498594</v>
          </cell>
          <cell r="AT9">
            <v>0.83002282904985947</v>
          </cell>
          <cell r="AU9">
            <v>0.57699312904985955</v>
          </cell>
          <cell r="AV9">
            <v>0.32396342904985964</v>
          </cell>
          <cell r="AW9">
            <v>7.0933729049859728E-2</v>
          </cell>
          <cell r="AX9">
            <v>-0.18209597095014018</v>
          </cell>
          <cell r="AY9">
            <v>-0.43512567095014021</v>
          </cell>
          <cell r="AZ9">
            <v>-0.68815537095014023</v>
          </cell>
          <cell r="BA9">
            <v>-0.94118507095014026</v>
          </cell>
          <cell r="BB9">
            <v>-1.1942147709501403</v>
          </cell>
          <cell r="BC9">
            <v>4.4408920985006262E-16</v>
          </cell>
          <cell r="BD9">
            <v>2.530297</v>
          </cell>
          <cell r="BE9">
            <v>1.3360822290498593</v>
          </cell>
          <cell r="BH9">
            <v>-7.6000000000000005</v>
          </cell>
          <cell r="BI9">
            <v>-8.8000000000000007</v>
          </cell>
        </row>
        <row r="10">
          <cell r="AB10">
            <v>-0.9051915589388323</v>
          </cell>
          <cell r="AC10">
            <v>-0.64071535893883225</v>
          </cell>
          <cell r="AD10">
            <v>-0.37623915893883225</v>
          </cell>
          <cell r="AE10">
            <v>-0.11176295893883227</v>
          </cell>
          <cell r="AF10">
            <v>0.15271324106116774</v>
          </cell>
          <cell r="AG10">
            <v>0.41718944106116773</v>
          </cell>
          <cell r="AH10">
            <v>0.68166564106116778</v>
          </cell>
          <cell r="AI10">
            <v>0.94614184106116783</v>
          </cell>
          <cell r="AJ10">
            <v>1.2106180410611678</v>
          </cell>
          <cell r="AK10">
            <v>1.4750942410611678</v>
          </cell>
          <cell r="AL10">
            <v>1.7395704410611679</v>
          </cell>
          <cell r="AM10">
            <v>1.6326430000000003</v>
          </cell>
          <cell r="AN10">
            <v>-1.012119</v>
          </cell>
          <cell r="AO10">
            <v>-0.9051915589388323</v>
          </cell>
          <cell r="AR10">
            <v>2.9547033182380926</v>
          </cell>
          <cell r="AS10">
            <v>2.8880696182380925</v>
          </cell>
          <cell r="AT10">
            <v>2.8214359182380924</v>
          </cell>
          <cell r="AU10">
            <v>2.7548022182380922</v>
          </cell>
          <cell r="AV10">
            <v>2.6881685182380921</v>
          </cell>
          <cell r="AW10">
            <v>2.621534818238092</v>
          </cell>
          <cell r="AX10">
            <v>2.5549011182380919</v>
          </cell>
          <cell r="AY10">
            <v>2.4882674182380917</v>
          </cell>
          <cell r="AZ10">
            <v>2.421633718238092</v>
          </cell>
          <cell r="BA10">
            <v>2.3550000182380919</v>
          </cell>
          <cell r="BB10">
            <v>2.2883663182380922</v>
          </cell>
          <cell r="BC10">
            <v>1.8639599999999994</v>
          </cell>
          <cell r="BD10">
            <v>2.530297</v>
          </cell>
          <cell r="BE10">
            <v>2.9547033182380926</v>
          </cell>
          <cell r="BH10">
            <v>-7.6000000000000005</v>
          </cell>
          <cell r="BI10">
            <v>16.2</v>
          </cell>
        </row>
        <row r="11">
          <cell r="AB11">
            <v>2.8640732596724598</v>
          </cell>
          <cell r="AC11">
            <v>3.3602422214784404</v>
          </cell>
          <cell r="AD11">
            <v>3.856411183284421</v>
          </cell>
          <cell r="AE11">
            <v>4.3525801450904025</v>
          </cell>
          <cell r="AF11">
            <v>4.8487491068963839</v>
          </cell>
          <cell r="AG11">
            <v>5.3449180687023645</v>
          </cell>
          <cell r="AH11">
            <v>5.841087030508346</v>
          </cell>
          <cell r="AI11">
            <v>6.3372559923143275</v>
          </cell>
          <cell r="AJ11">
            <v>6.8334249541203089</v>
          </cell>
          <cell r="AK11">
            <v>7.3295939159262904</v>
          </cell>
          <cell r="AL11">
            <v>7.8257628777322719</v>
          </cell>
          <cell r="AM11">
            <v>8.0437500000000028</v>
          </cell>
          <cell r="AN11">
            <v>3.0874999999999999</v>
          </cell>
          <cell r="AO11">
            <v>2.8640732596724598</v>
          </cell>
          <cell r="AR11">
            <v>-3.142047624258022</v>
          </cell>
          <cell r="AS11">
            <v>-3.1731011207802711</v>
          </cell>
          <cell r="AT11">
            <v>-3.2041546173025197</v>
          </cell>
          <cell r="AU11">
            <v>-3.2352081138247679</v>
          </cell>
          <cell r="AV11">
            <v>-3.2662616103470161</v>
          </cell>
          <cell r="AW11">
            <v>-3.2973151068692648</v>
          </cell>
          <cell r="AX11">
            <v>-3.3283686033915134</v>
          </cell>
          <cell r="AY11">
            <v>-3.3594220999137616</v>
          </cell>
          <cell r="AZ11">
            <v>-3.3904755964360098</v>
          </cell>
          <cell r="BA11">
            <v>-3.4215290929582585</v>
          </cell>
          <cell r="BB11">
            <v>-3.4525825894805067</v>
          </cell>
          <cell r="BC11">
            <v>-0.61875000000000002</v>
          </cell>
          <cell r="BD11">
            <v>-0.23749999999999999</v>
          </cell>
          <cell r="BE11">
            <v>-3.142047624258022</v>
          </cell>
        </row>
        <row r="12">
          <cell r="AB12">
            <v>-0.72108146573705234</v>
          </cell>
          <cell r="AC12">
            <v>-0.55781716573705231</v>
          </cell>
          <cell r="AD12">
            <v>-0.39455286573705228</v>
          </cell>
          <cell r="AE12">
            <v>-0.23128856573705225</v>
          </cell>
          <cell r="AF12">
            <v>-6.8024265737052225E-2</v>
          </cell>
          <cell r="AG12">
            <v>9.5240034262947804E-2</v>
          </cell>
          <cell r="AH12">
            <v>0.25850433426294783</v>
          </cell>
          <cell r="AI12">
            <v>0.42176863426294786</v>
          </cell>
          <cell r="AJ12">
            <v>0.58503293426294789</v>
          </cell>
          <cell r="AK12">
            <v>0.74829723426294792</v>
          </cell>
          <cell r="AL12">
            <v>0.91156153426294795</v>
          </cell>
          <cell r="AM12">
            <v>1.6326430000000003</v>
          </cell>
          <cell r="AN12">
            <v>0</v>
          </cell>
          <cell r="AO12">
            <v>-0.72108146573705234</v>
          </cell>
          <cell r="AR12">
            <v>0.63159542450768169</v>
          </cell>
          <cell r="AS12">
            <v>0.8179914245076817</v>
          </cell>
          <cell r="AT12">
            <v>1.0043874245076818</v>
          </cell>
          <cell r="AU12">
            <v>1.1907834245076816</v>
          </cell>
          <cell r="AV12">
            <v>1.3771794245076818</v>
          </cell>
          <cell r="AW12">
            <v>1.5635754245076816</v>
          </cell>
          <cell r="AX12">
            <v>1.7499714245076818</v>
          </cell>
          <cell r="AY12">
            <v>1.9363674245076816</v>
          </cell>
          <cell r="AZ12">
            <v>2.1227634245076819</v>
          </cell>
          <cell r="BA12">
            <v>2.3091594245076816</v>
          </cell>
          <cell r="BB12">
            <v>2.4955554245076819</v>
          </cell>
          <cell r="BC12">
            <v>1.8639600000000001</v>
          </cell>
          <cell r="BD12">
            <v>0</v>
          </cell>
          <cell r="BE12">
            <v>0.63159542450768169</v>
          </cell>
        </row>
        <row r="13">
          <cell r="AB13">
            <v>-5.073378915559136</v>
          </cell>
          <cell r="AC13">
            <v>-4.9239849155591369</v>
          </cell>
          <cell r="AD13">
            <v>-4.774590915559136</v>
          </cell>
          <cell r="AE13">
            <v>-4.6251969155591368</v>
          </cell>
          <cell r="AF13">
            <v>-4.4758029155591359</v>
          </cell>
          <cell r="AG13">
            <v>-4.3264089155591368</v>
          </cell>
          <cell r="AH13">
            <v>-4.1770149155591358</v>
          </cell>
          <cell r="AI13">
            <v>-4.0276209155591367</v>
          </cell>
          <cell r="AJ13">
            <v>-3.8782269155591362</v>
          </cell>
          <cell r="AK13">
            <v>-3.7288329155591362</v>
          </cell>
          <cell r="AL13">
            <v>-3.5794389155591362</v>
          </cell>
          <cell r="AM13">
            <v>-1.0121189999999998</v>
          </cell>
          <cell r="AN13">
            <v>-2.506059</v>
          </cell>
          <cell r="AO13">
            <v>-5.073378915559136</v>
          </cell>
          <cell r="AR13">
            <v>5.2382215836926296</v>
          </cell>
          <cell r="AS13">
            <v>4.8647363836926294</v>
          </cell>
          <cell r="AT13">
            <v>4.4912511836926292</v>
          </cell>
          <cell r="AU13">
            <v>4.117765983692629</v>
          </cell>
          <cell r="AV13">
            <v>3.7442807836926288</v>
          </cell>
          <cell r="AW13">
            <v>3.3707955836926287</v>
          </cell>
          <cell r="AX13">
            <v>2.9973103836926285</v>
          </cell>
          <cell r="AY13">
            <v>2.6238251836926283</v>
          </cell>
          <cell r="AZ13">
            <v>2.2503399836926281</v>
          </cell>
          <cell r="BA13">
            <v>1.8768547836926277</v>
          </cell>
          <cell r="BB13">
            <v>1.5033695836926275</v>
          </cell>
          <cell r="BC13">
            <v>2.5302969999999982</v>
          </cell>
          <cell r="BD13">
            <v>6.2651490000000001</v>
          </cell>
          <cell r="BE13">
            <v>5.2382215836926296</v>
          </cell>
        </row>
        <row r="14">
          <cell r="AB14">
            <v>1.5505049559029553</v>
          </cell>
          <cell r="AC14">
            <v>1.8321371559029553</v>
          </cell>
          <cell r="AD14">
            <v>2.1137693559029556</v>
          </cell>
          <cell r="AE14">
            <v>2.3954015559029553</v>
          </cell>
          <cell r="AF14">
            <v>2.6770337559029551</v>
          </cell>
          <cell r="AG14">
            <v>2.9586659559029553</v>
          </cell>
          <cell r="AH14">
            <v>3.2402981559029556</v>
          </cell>
          <cell r="AI14">
            <v>3.5219303559029553</v>
          </cell>
          <cell r="AJ14">
            <v>3.8035625559029551</v>
          </cell>
          <cell r="AK14">
            <v>4.0851947559029558</v>
          </cell>
          <cell r="AL14">
            <v>4.3668269559029556</v>
          </cell>
          <cell r="AM14">
            <v>1.6326430000000001</v>
          </cell>
          <cell r="AN14">
            <v>-1.1836789999999999</v>
          </cell>
          <cell r="AO14">
            <v>1.5505049559029553</v>
          </cell>
          <cell r="AR14">
            <v>7.824876895063575</v>
          </cell>
          <cell r="AS14">
            <v>7.4180748950635742</v>
          </cell>
          <cell r="AT14">
            <v>7.0112728950635752</v>
          </cell>
          <cell r="AU14">
            <v>6.6044708950635744</v>
          </cell>
          <cell r="AV14">
            <v>6.1976688950635754</v>
          </cell>
          <cell r="AW14">
            <v>5.7908668950635747</v>
          </cell>
          <cell r="AX14">
            <v>5.3840648950635757</v>
          </cell>
          <cell r="AY14">
            <v>4.9772628950635749</v>
          </cell>
          <cell r="AZ14">
            <v>4.5704608950635759</v>
          </cell>
          <cell r="BA14">
            <v>4.1636588950635751</v>
          </cell>
          <cell r="BB14">
            <v>3.7568568950635752</v>
          </cell>
          <cell r="BC14">
            <v>1.8639600000000012</v>
          </cell>
          <cell r="BD14">
            <v>5.9319800000000003</v>
          </cell>
          <cell r="BE14">
            <v>7.824876895063575</v>
          </cell>
        </row>
        <row r="15">
          <cell r="AB15">
            <v>7.7209690222894416</v>
          </cell>
          <cell r="AC15">
            <v>8.2893369222894417</v>
          </cell>
          <cell r="AD15">
            <v>8.8577048222894419</v>
          </cell>
          <cell r="AE15">
            <v>9.426072722289442</v>
          </cell>
          <cell r="AF15">
            <v>9.9944406222894422</v>
          </cell>
          <cell r="AG15">
            <v>10.562808522289442</v>
          </cell>
          <cell r="AH15">
            <v>11.131176422289442</v>
          </cell>
          <cell r="AI15">
            <v>11.699544322289443</v>
          </cell>
          <cell r="AJ15">
            <v>12.267912222289443</v>
          </cell>
          <cell r="AK15">
            <v>12.836280122289443</v>
          </cell>
          <cell r="AL15">
            <v>13.404648022289443</v>
          </cell>
          <cell r="AM15">
            <v>13.000000000000002</v>
          </cell>
          <cell r="AN15">
            <v>7.3163210000000003</v>
          </cell>
          <cell r="AO15">
            <v>7.7209690222894416</v>
          </cell>
          <cell r="AR15">
            <v>2.0380704947541353</v>
          </cell>
          <cell r="AS15">
            <v>1.8948724947541353</v>
          </cell>
          <cell r="AT15">
            <v>1.7516744947541354</v>
          </cell>
          <cell r="AU15">
            <v>1.6084764947541355</v>
          </cell>
          <cell r="AV15">
            <v>1.4652784947541355</v>
          </cell>
          <cell r="AW15">
            <v>1.3220804947541356</v>
          </cell>
          <cell r="AX15">
            <v>1.1788824947541354</v>
          </cell>
          <cell r="AY15">
            <v>1.0356844947541355</v>
          </cell>
          <cell r="AZ15">
            <v>0.89248649475413555</v>
          </cell>
          <cell r="BA15">
            <v>0.74928849475413561</v>
          </cell>
          <cell r="BB15">
            <v>0.60609049475413568</v>
          </cell>
          <cell r="BC15">
            <v>-0.99999999999999978</v>
          </cell>
          <cell r="BD15">
            <v>0.43197999999999998</v>
          </cell>
          <cell r="BE15">
            <v>2.0380704947541353</v>
          </cell>
        </row>
        <row r="16">
          <cell r="AB16">
            <v>7.9325109302154937</v>
          </cell>
          <cell r="AC16">
            <v>8.4286798920214743</v>
          </cell>
          <cell r="AD16">
            <v>8.9248488538274557</v>
          </cell>
          <cell r="AE16">
            <v>9.4210178156334372</v>
          </cell>
          <cell r="AF16">
            <v>9.9171867774394187</v>
          </cell>
          <cell r="AG16">
            <v>10.4133557392454</v>
          </cell>
          <cell r="AH16">
            <v>10.909524701051382</v>
          </cell>
          <cell r="AI16">
            <v>11.405693662857363</v>
          </cell>
          <cell r="AJ16">
            <v>11.901862624663345</v>
          </cell>
          <cell r="AK16">
            <v>12.398031586469326</v>
          </cell>
          <cell r="AL16">
            <v>12.894200548275306</v>
          </cell>
          <cell r="AM16">
            <v>13.000000000000004</v>
          </cell>
          <cell r="AN16">
            <v>8.0437499999999993</v>
          </cell>
          <cell r="AO16">
            <v>7.9325109302154937</v>
          </cell>
          <cell r="AR16">
            <v>-2.0648579071985775</v>
          </cell>
          <cell r="AS16">
            <v>-2.0959114037208257</v>
          </cell>
          <cell r="AT16">
            <v>-2.1269649002430744</v>
          </cell>
          <cell r="AU16">
            <v>-2.1580183967653226</v>
          </cell>
          <cell r="AV16">
            <v>-2.1890718932875708</v>
          </cell>
          <cell r="AW16">
            <v>-2.2201253898098194</v>
          </cell>
          <cell r="AX16">
            <v>-2.2511788863320681</v>
          </cell>
          <cell r="AY16">
            <v>-2.2822323828543163</v>
          </cell>
          <cell r="AZ16">
            <v>-2.3132858793765649</v>
          </cell>
          <cell r="BA16">
            <v>-2.3443393758988131</v>
          </cell>
          <cell r="BB16">
            <v>-2.3753928724210618</v>
          </cell>
          <cell r="BC16">
            <v>-0.99999999999999967</v>
          </cell>
          <cell r="BD16">
            <v>-0.61875000000000002</v>
          </cell>
          <cell r="BE16">
            <v>-2.0648579071985775</v>
          </cell>
        </row>
        <row r="17">
          <cell r="AB17">
            <v>-2.2955344739044485</v>
          </cell>
          <cell r="AC17">
            <v>-2.1632964739044485</v>
          </cell>
          <cell r="AD17">
            <v>-2.0310584739044484</v>
          </cell>
          <cell r="AE17">
            <v>-1.8988204739044481</v>
          </cell>
          <cell r="AF17">
            <v>-1.766582473904448</v>
          </cell>
          <cell r="AG17">
            <v>-1.6343444739044479</v>
          </cell>
          <cell r="AH17">
            <v>-1.5021064739044478</v>
          </cell>
          <cell r="AI17">
            <v>-1.3698684739044478</v>
          </cell>
          <cell r="AJ17">
            <v>-1.2376304739044477</v>
          </cell>
          <cell r="AK17">
            <v>-1.1053924739044476</v>
          </cell>
          <cell r="AL17">
            <v>-0.97315447390444754</v>
          </cell>
          <cell r="AM17">
            <v>-1.1836789999999993</v>
          </cell>
          <cell r="AN17">
            <v>-2.506059</v>
          </cell>
          <cell r="AO17">
            <v>-2.2955344739044485</v>
          </cell>
          <cell r="AR17">
            <v>7.1007412154169085</v>
          </cell>
          <cell r="AS17">
            <v>7.0674243154169076</v>
          </cell>
          <cell r="AT17">
            <v>7.0341074154169085</v>
          </cell>
          <cell r="AU17">
            <v>7.0007905154169077</v>
          </cell>
          <cell r="AV17">
            <v>6.9674736154169086</v>
          </cell>
          <cell r="AW17">
            <v>6.9341567154169077</v>
          </cell>
          <cell r="AX17">
            <v>6.9008398154169086</v>
          </cell>
          <cell r="AY17">
            <v>6.8675229154169077</v>
          </cell>
          <cell r="AZ17">
            <v>6.8342060154169086</v>
          </cell>
          <cell r="BA17">
            <v>6.8008891154169078</v>
          </cell>
          <cell r="BB17">
            <v>6.7675722154169087</v>
          </cell>
          <cell r="BC17">
            <v>5.9319800000000003</v>
          </cell>
          <cell r="BD17">
            <v>6.2651490000000001</v>
          </cell>
          <cell r="BE17">
            <v>7.1007412154169085</v>
          </cell>
        </row>
        <row r="18">
          <cell r="AB18">
            <v>-1.9233700752230467</v>
          </cell>
          <cell r="AC18">
            <v>-1.9062140752230468</v>
          </cell>
          <cell r="AD18">
            <v>-1.8890580752230468</v>
          </cell>
          <cell r="AE18">
            <v>-1.8719020752230469</v>
          </cell>
          <cell r="AF18">
            <v>-1.8547460752230469</v>
          </cell>
          <cell r="AG18">
            <v>-1.837590075223047</v>
          </cell>
          <cell r="AH18">
            <v>-1.820434075223047</v>
          </cell>
          <cell r="AI18">
            <v>-1.8032780752230471</v>
          </cell>
          <cell r="AJ18">
            <v>-1.7861220752230471</v>
          </cell>
          <cell r="AK18">
            <v>-1.7689660752230472</v>
          </cell>
          <cell r="AL18">
            <v>-1.7518100752230472</v>
          </cell>
          <cell r="AM18">
            <v>-1.0121190000000004</v>
          </cell>
          <cell r="AN18">
            <v>-1.1836789999999999</v>
          </cell>
          <cell r="AO18">
            <v>-1.9233700752230467</v>
          </cell>
          <cell r="AR18">
            <v>5.8946745247792736</v>
          </cell>
          <cell r="AS18">
            <v>5.5545062247792734</v>
          </cell>
          <cell r="AT18">
            <v>5.2143379247792732</v>
          </cell>
          <cell r="AU18">
            <v>4.874169624779273</v>
          </cell>
          <cell r="AV18">
            <v>4.5340013247792728</v>
          </cell>
          <cell r="AW18">
            <v>4.1938330247792726</v>
          </cell>
          <cell r="AX18">
            <v>3.8536647247792728</v>
          </cell>
          <cell r="AY18">
            <v>3.5134964247792726</v>
          </cell>
          <cell r="AZ18">
            <v>3.1733281247792724</v>
          </cell>
          <cell r="BA18">
            <v>2.8331598247792722</v>
          </cell>
          <cell r="BB18">
            <v>2.492991524779272</v>
          </cell>
          <cell r="BC18">
            <v>2.5302969999999982</v>
          </cell>
          <cell r="BD18">
            <v>5.9319800000000003</v>
          </cell>
          <cell r="BE18">
            <v>5.8946745247792736</v>
          </cell>
        </row>
        <row r="19">
          <cell r="AB19">
            <v>3.1912205688000368</v>
          </cell>
          <cell r="AC19">
            <v>3.6141026688000371</v>
          </cell>
          <cell r="AD19">
            <v>4.0369847688000364</v>
          </cell>
          <cell r="AE19">
            <v>4.4598668688000362</v>
          </cell>
          <cell r="AF19">
            <v>4.8827489688000361</v>
          </cell>
          <cell r="AG19">
            <v>5.3056310688000359</v>
          </cell>
          <cell r="AH19">
            <v>5.7285131688000357</v>
          </cell>
          <cell r="AI19">
            <v>6.1513952688000355</v>
          </cell>
          <cell r="AJ19">
            <v>6.5742773688000353</v>
          </cell>
          <cell r="AK19">
            <v>6.9971594688000351</v>
          </cell>
          <cell r="AL19">
            <v>7.420041568800035</v>
          </cell>
          <cell r="AM19">
            <v>7.3163209999999985</v>
          </cell>
          <cell r="AN19">
            <v>3.0874999999999999</v>
          </cell>
          <cell r="AO19">
            <v>3.1912205688000368</v>
          </cell>
          <cell r="AR19">
            <v>-0.89265880903617778</v>
          </cell>
          <cell r="AS19">
            <v>-0.82571080903617777</v>
          </cell>
          <cell r="AT19">
            <v>-0.75876280903617777</v>
          </cell>
          <cell r="AU19">
            <v>-0.69181480903617776</v>
          </cell>
          <cell r="AV19">
            <v>-0.62486680903617775</v>
          </cell>
          <cell r="AW19">
            <v>-0.55791880903617774</v>
          </cell>
          <cell r="AX19">
            <v>-0.49097080903617774</v>
          </cell>
          <cell r="AY19">
            <v>-0.42402280903617773</v>
          </cell>
          <cell r="AZ19">
            <v>-0.35707480903617772</v>
          </cell>
          <cell r="BA19">
            <v>-0.29012680903617771</v>
          </cell>
          <cell r="BB19">
            <v>-0.22317880903617771</v>
          </cell>
          <cell r="BC19">
            <v>0.43198000000000003</v>
          </cell>
          <cell r="BD19">
            <v>-0.23749999999999999</v>
          </cell>
          <cell r="BE19">
            <v>-0.89265880903617778</v>
          </cell>
        </row>
        <row r="20">
          <cell r="AB20">
            <v>7.9994915591254223</v>
          </cell>
          <cell r="AC20">
            <v>8.072234459125422</v>
          </cell>
          <cell r="AD20">
            <v>8.1449773591254218</v>
          </cell>
          <cell r="AE20">
            <v>8.2177202591254215</v>
          </cell>
          <cell r="AF20">
            <v>8.2904631591254212</v>
          </cell>
          <cell r="AG20">
            <v>8.3632060591254209</v>
          </cell>
          <cell r="AH20">
            <v>8.4359489591254206</v>
          </cell>
          <cell r="AI20">
            <v>8.5086918591254204</v>
          </cell>
          <cell r="AJ20">
            <v>8.5814347591254201</v>
          </cell>
          <cell r="AK20">
            <v>8.6541776591254198</v>
          </cell>
          <cell r="AL20">
            <v>8.7269205591254195</v>
          </cell>
          <cell r="AM20">
            <v>8.0437499999999975</v>
          </cell>
          <cell r="AN20">
            <v>7.3163210000000003</v>
          </cell>
          <cell r="AO20">
            <v>7.9994915591254223</v>
          </cell>
          <cell r="AR20">
            <v>0.90494458334114958</v>
          </cell>
          <cell r="AS20">
            <v>0.79987158334114949</v>
          </cell>
          <cell r="AT20">
            <v>0.69479858334114952</v>
          </cell>
          <cell r="AU20">
            <v>0.58972558334114944</v>
          </cell>
          <cell r="AV20">
            <v>0.48465258334114947</v>
          </cell>
          <cell r="AW20">
            <v>0.3795795833411495</v>
          </cell>
          <cell r="AX20">
            <v>0.27450658334114952</v>
          </cell>
          <cell r="AY20">
            <v>0.1694335833411495</v>
          </cell>
          <cell r="AZ20">
            <v>6.4360583341149469E-2</v>
          </cell>
          <cell r="BA20">
            <v>-4.0712416658850503E-2</v>
          </cell>
          <cell r="BB20">
            <v>-0.14578541665885048</v>
          </cell>
          <cell r="BC20">
            <v>-0.61875000000000002</v>
          </cell>
          <cell r="BD20">
            <v>0.43197999999999998</v>
          </cell>
          <cell r="BE20">
            <v>0.90494458334114958</v>
          </cell>
        </row>
        <row r="21">
          <cell r="AB21">
            <v>4.5</v>
          </cell>
          <cell r="AC21">
            <v>4.5</v>
          </cell>
          <cell r="AD21">
            <v>4.5</v>
          </cell>
          <cell r="AE21">
            <v>4.5</v>
          </cell>
          <cell r="AF21">
            <v>4.5</v>
          </cell>
          <cell r="AG21">
            <v>4.5</v>
          </cell>
          <cell r="AH21">
            <v>4.5</v>
          </cell>
          <cell r="AI21">
            <v>4.5</v>
          </cell>
          <cell r="AJ21">
            <v>4.5</v>
          </cell>
          <cell r="AK21">
            <v>4.5</v>
          </cell>
          <cell r="AL21">
            <v>4.5</v>
          </cell>
          <cell r="AM21">
            <v>4.5</v>
          </cell>
          <cell r="AN21">
            <v>4.5</v>
          </cell>
          <cell r="AO21">
            <v>4.5</v>
          </cell>
          <cell r="AR21">
            <v>4.5</v>
          </cell>
          <cell r="AS21">
            <v>4.5</v>
          </cell>
          <cell r="AT21">
            <v>4.5</v>
          </cell>
          <cell r="AU21">
            <v>4.5</v>
          </cell>
          <cell r="AV21">
            <v>4.5</v>
          </cell>
          <cell r="AW21">
            <v>4.5</v>
          </cell>
          <cell r="AX21">
            <v>4.5</v>
          </cell>
          <cell r="AY21">
            <v>4.5</v>
          </cell>
          <cell r="AZ21">
            <v>4.5</v>
          </cell>
          <cell r="BA21">
            <v>4.5</v>
          </cell>
          <cell r="BB21">
            <v>4.5</v>
          </cell>
          <cell r="BC21">
            <v>4.5</v>
          </cell>
          <cell r="BD21">
            <v>4.5</v>
          </cell>
          <cell r="BE21">
            <v>4.5</v>
          </cell>
        </row>
        <row r="22">
          <cell r="AB22">
            <v>4.5</v>
          </cell>
          <cell r="AC22">
            <v>4.5</v>
          </cell>
          <cell r="AD22">
            <v>4.5</v>
          </cell>
          <cell r="AE22">
            <v>4.5</v>
          </cell>
          <cell r="AF22">
            <v>4.5</v>
          </cell>
          <cell r="AG22">
            <v>4.5</v>
          </cell>
          <cell r="AH22">
            <v>4.5</v>
          </cell>
          <cell r="AI22">
            <v>4.5</v>
          </cell>
          <cell r="AJ22">
            <v>4.5</v>
          </cell>
          <cell r="AK22">
            <v>4.5</v>
          </cell>
          <cell r="AL22">
            <v>4.5</v>
          </cell>
          <cell r="AM22">
            <v>4.5</v>
          </cell>
          <cell r="AN22">
            <v>4.5</v>
          </cell>
          <cell r="AO22">
            <v>4.5</v>
          </cell>
          <cell r="AR22">
            <v>4.5</v>
          </cell>
          <cell r="AS22">
            <v>4.5</v>
          </cell>
          <cell r="AT22">
            <v>4.5</v>
          </cell>
          <cell r="AU22">
            <v>4.5</v>
          </cell>
          <cell r="AV22">
            <v>4.5</v>
          </cell>
          <cell r="AW22">
            <v>4.5</v>
          </cell>
          <cell r="AX22">
            <v>4.5</v>
          </cell>
          <cell r="AY22">
            <v>4.5</v>
          </cell>
          <cell r="AZ22">
            <v>4.5</v>
          </cell>
          <cell r="BA22">
            <v>4.5</v>
          </cell>
          <cell r="BB22">
            <v>4.5</v>
          </cell>
          <cell r="BC22">
            <v>4.5</v>
          </cell>
          <cell r="BD22">
            <v>4.5</v>
          </cell>
          <cell r="BE22">
            <v>4.5</v>
          </cell>
        </row>
        <row r="23">
          <cell r="AB23">
            <v>4.5</v>
          </cell>
          <cell r="AC23">
            <v>4.5</v>
          </cell>
          <cell r="AD23">
            <v>4.5</v>
          </cell>
          <cell r="AE23">
            <v>4.5</v>
          </cell>
          <cell r="AF23">
            <v>4.5</v>
          </cell>
          <cell r="AG23">
            <v>4.5</v>
          </cell>
          <cell r="AH23">
            <v>4.5</v>
          </cell>
          <cell r="AI23">
            <v>4.5</v>
          </cell>
          <cell r="AJ23">
            <v>4.5</v>
          </cell>
          <cell r="AK23">
            <v>4.5</v>
          </cell>
          <cell r="AL23">
            <v>4.5</v>
          </cell>
          <cell r="AM23">
            <v>4.5</v>
          </cell>
          <cell r="AN23">
            <v>4.5</v>
          </cell>
          <cell r="AO23">
            <v>4.5</v>
          </cell>
          <cell r="AR23">
            <v>4.5</v>
          </cell>
          <cell r="AS23">
            <v>4.5</v>
          </cell>
          <cell r="AT23">
            <v>4.5</v>
          </cell>
          <cell r="AU23">
            <v>4.5</v>
          </cell>
          <cell r="AV23">
            <v>4.5</v>
          </cell>
          <cell r="AW23">
            <v>4.5</v>
          </cell>
          <cell r="AX23">
            <v>4.5</v>
          </cell>
          <cell r="AY23">
            <v>4.5</v>
          </cell>
          <cell r="AZ23">
            <v>4.5</v>
          </cell>
          <cell r="BA23">
            <v>4.5</v>
          </cell>
          <cell r="BB23">
            <v>4.5</v>
          </cell>
          <cell r="BC23">
            <v>4.5</v>
          </cell>
          <cell r="BD23">
            <v>4.5</v>
          </cell>
          <cell r="BE23">
            <v>4.5</v>
          </cell>
        </row>
        <row r="24">
          <cell r="AB24">
            <v>4.5</v>
          </cell>
          <cell r="AC24">
            <v>4.5</v>
          </cell>
          <cell r="AD24">
            <v>4.5</v>
          </cell>
          <cell r="AE24">
            <v>4.5</v>
          </cell>
          <cell r="AF24">
            <v>4.5</v>
          </cell>
          <cell r="AG24">
            <v>4.5</v>
          </cell>
          <cell r="AH24">
            <v>4.5</v>
          </cell>
          <cell r="AI24">
            <v>4.5</v>
          </cell>
          <cell r="AJ24">
            <v>4.5</v>
          </cell>
          <cell r="AK24">
            <v>4.5</v>
          </cell>
          <cell r="AL24">
            <v>4.5</v>
          </cell>
          <cell r="AM24">
            <v>4.5</v>
          </cell>
          <cell r="AN24">
            <v>4.5</v>
          </cell>
          <cell r="AO24">
            <v>4.5</v>
          </cell>
          <cell r="AR24">
            <v>4.5</v>
          </cell>
          <cell r="AS24">
            <v>4.5</v>
          </cell>
          <cell r="AT24">
            <v>4.5</v>
          </cell>
          <cell r="AU24">
            <v>4.5</v>
          </cell>
          <cell r="AV24">
            <v>4.5</v>
          </cell>
          <cell r="AW24">
            <v>4.5</v>
          </cell>
          <cell r="AX24">
            <v>4.5</v>
          </cell>
          <cell r="AY24">
            <v>4.5</v>
          </cell>
          <cell r="AZ24">
            <v>4.5</v>
          </cell>
          <cell r="BA24">
            <v>4.5</v>
          </cell>
          <cell r="BB24">
            <v>4.5</v>
          </cell>
          <cell r="BC24">
            <v>4.5</v>
          </cell>
          <cell r="BD24">
            <v>4.5</v>
          </cell>
          <cell r="BE24">
            <v>4.5</v>
          </cell>
        </row>
        <row r="25">
          <cell r="AB25">
            <v>4.5</v>
          </cell>
          <cell r="AC25">
            <v>4.5</v>
          </cell>
          <cell r="AD25">
            <v>4.5</v>
          </cell>
          <cell r="AE25">
            <v>4.5</v>
          </cell>
          <cell r="AF25">
            <v>4.5</v>
          </cell>
          <cell r="AG25">
            <v>4.5</v>
          </cell>
          <cell r="AH25">
            <v>4.5</v>
          </cell>
          <cell r="AI25">
            <v>4.5</v>
          </cell>
          <cell r="AJ25">
            <v>4.5</v>
          </cell>
          <cell r="AK25">
            <v>4.5</v>
          </cell>
          <cell r="AL25">
            <v>4.5</v>
          </cell>
          <cell r="AM25">
            <v>4.5</v>
          </cell>
          <cell r="AN25">
            <v>4.5</v>
          </cell>
          <cell r="AO25">
            <v>4.5</v>
          </cell>
          <cell r="AR25">
            <v>4.5</v>
          </cell>
          <cell r="AS25">
            <v>4.5</v>
          </cell>
          <cell r="AT25">
            <v>4.5</v>
          </cell>
          <cell r="AU25">
            <v>4.5</v>
          </cell>
          <cell r="AV25">
            <v>4.5</v>
          </cell>
          <cell r="AW25">
            <v>4.5</v>
          </cell>
          <cell r="AX25">
            <v>4.5</v>
          </cell>
          <cell r="AY25">
            <v>4.5</v>
          </cell>
          <cell r="AZ25">
            <v>4.5</v>
          </cell>
          <cell r="BA25">
            <v>4.5</v>
          </cell>
          <cell r="BB25">
            <v>4.5</v>
          </cell>
          <cell r="BC25">
            <v>4.5</v>
          </cell>
          <cell r="BD25">
            <v>4.5</v>
          </cell>
          <cell r="BE25">
            <v>4.5</v>
          </cell>
        </row>
        <row r="26">
          <cell r="AB26">
            <v>4.5</v>
          </cell>
          <cell r="AC26">
            <v>4.5</v>
          </cell>
          <cell r="AD26">
            <v>4.5</v>
          </cell>
          <cell r="AE26">
            <v>4.5</v>
          </cell>
          <cell r="AF26">
            <v>4.5</v>
          </cell>
          <cell r="AG26">
            <v>4.5</v>
          </cell>
          <cell r="AH26">
            <v>4.5</v>
          </cell>
          <cell r="AI26">
            <v>4.5</v>
          </cell>
          <cell r="AJ26">
            <v>4.5</v>
          </cell>
          <cell r="AK26">
            <v>4.5</v>
          </cell>
          <cell r="AL26">
            <v>4.5</v>
          </cell>
          <cell r="AM26">
            <v>4.5</v>
          </cell>
          <cell r="AN26">
            <v>4.5</v>
          </cell>
          <cell r="AO26">
            <v>4.5</v>
          </cell>
          <cell r="AR26">
            <v>4.5</v>
          </cell>
          <cell r="AS26">
            <v>4.5</v>
          </cell>
          <cell r="AT26">
            <v>4.5</v>
          </cell>
          <cell r="AU26">
            <v>4.5</v>
          </cell>
          <cell r="AV26">
            <v>4.5</v>
          </cell>
          <cell r="AW26">
            <v>4.5</v>
          </cell>
          <cell r="AX26">
            <v>4.5</v>
          </cell>
          <cell r="AY26">
            <v>4.5</v>
          </cell>
          <cell r="AZ26">
            <v>4.5</v>
          </cell>
          <cell r="BA26">
            <v>4.5</v>
          </cell>
          <cell r="BB26">
            <v>4.5</v>
          </cell>
          <cell r="BC26">
            <v>4.5</v>
          </cell>
          <cell r="BD26">
            <v>4.5</v>
          </cell>
          <cell r="BE26">
            <v>4.5</v>
          </cell>
        </row>
        <row r="27">
          <cell r="AB27">
            <v>4.5</v>
          </cell>
          <cell r="AC27">
            <v>4.5</v>
          </cell>
          <cell r="AD27">
            <v>4.5</v>
          </cell>
          <cell r="AE27">
            <v>4.5</v>
          </cell>
          <cell r="AF27">
            <v>4.5</v>
          </cell>
          <cell r="AG27">
            <v>4.5</v>
          </cell>
          <cell r="AH27">
            <v>4.5</v>
          </cell>
          <cell r="AI27">
            <v>4.5</v>
          </cell>
          <cell r="AJ27">
            <v>4.5</v>
          </cell>
          <cell r="AK27">
            <v>4.5</v>
          </cell>
          <cell r="AL27">
            <v>4.5</v>
          </cell>
          <cell r="AM27">
            <v>4.5</v>
          </cell>
          <cell r="AN27">
            <v>4.5</v>
          </cell>
          <cell r="AO27">
            <v>4.5</v>
          </cell>
          <cell r="AR27">
            <v>4.5</v>
          </cell>
          <cell r="AS27">
            <v>4.5</v>
          </cell>
          <cell r="AT27">
            <v>4.5</v>
          </cell>
          <cell r="AU27">
            <v>4.5</v>
          </cell>
          <cell r="AV27">
            <v>4.5</v>
          </cell>
          <cell r="AW27">
            <v>4.5</v>
          </cell>
          <cell r="AX27">
            <v>4.5</v>
          </cell>
          <cell r="AY27">
            <v>4.5</v>
          </cell>
          <cell r="AZ27">
            <v>4.5</v>
          </cell>
          <cell r="BA27">
            <v>4.5</v>
          </cell>
          <cell r="BB27">
            <v>4.5</v>
          </cell>
          <cell r="BC27">
            <v>4.5</v>
          </cell>
          <cell r="BD27">
            <v>4.5</v>
          </cell>
          <cell r="BE27">
            <v>4.5</v>
          </cell>
        </row>
        <row r="28">
          <cell r="AB28">
            <v>4.5</v>
          </cell>
          <cell r="AC28">
            <v>4.5</v>
          </cell>
          <cell r="AD28">
            <v>4.5</v>
          </cell>
          <cell r="AE28">
            <v>4.5</v>
          </cell>
          <cell r="AF28">
            <v>4.5</v>
          </cell>
          <cell r="AG28">
            <v>4.5</v>
          </cell>
          <cell r="AH28">
            <v>4.5</v>
          </cell>
          <cell r="AI28">
            <v>4.5</v>
          </cell>
          <cell r="AJ28">
            <v>4.5</v>
          </cell>
          <cell r="AK28">
            <v>4.5</v>
          </cell>
          <cell r="AL28">
            <v>4.5</v>
          </cell>
          <cell r="AM28">
            <v>4.5</v>
          </cell>
          <cell r="AN28">
            <v>4.5</v>
          </cell>
          <cell r="AO28">
            <v>4.5</v>
          </cell>
          <cell r="AR28">
            <v>4.5</v>
          </cell>
          <cell r="AS28">
            <v>4.5</v>
          </cell>
          <cell r="AT28">
            <v>4.5</v>
          </cell>
          <cell r="AU28">
            <v>4.5</v>
          </cell>
          <cell r="AV28">
            <v>4.5</v>
          </cell>
          <cell r="AW28">
            <v>4.5</v>
          </cell>
          <cell r="AX28">
            <v>4.5</v>
          </cell>
          <cell r="AY28">
            <v>4.5</v>
          </cell>
          <cell r="AZ28">
            <v>4.5</v>
          </cell>
          <cell r="BA28">
            <v>4.5</v>
          </cell>
          <cell r="BB28">
            <v>4.5</v>
          </cell>
          <cell r="BC28">
            <v>4.5</v>
          </cell>
          <cell r="BD28">
            <v>4.5</v>
          </cell>
          <cell r="BE28">
            <v>4.5</v>
          </cell>
        </row>
        <row r="29">
          <cell r="AB29">
            <v>4.5</v>
          </cell>
          <cell r="AC29">
            <v>4.5</v>
          </cell>
          <cell r="AD29">
            <v>4.5</v>
          </cell>
          <cell r="AE29">
            <v>4.5</v>
          </cell>
          <cell r="AF29">
            <v>4.5</v>
          </cell>
          <cell r="AG29">
            <v>4.5</v>
          </cell>
          <cell r="AH29">
            <v>4.5</v>
          </cell>
          <cell r="AI29">
            <v>4.5</v>
          </cell>
          <cell r="AJ29">
            <v>4.5</v>
          </cell>
          <cell r="AK29">
            <v>4.5</v>
          </cell>
          <cell r="AL29">
            <v>4.5</v>
          </cell>
          <cell r="AM29">
            <v>4.5</v>
          </cell>
          <cell r="AN29">
            <v>4.5</v>
          </cell>
          <cell r="AO29">
            <v>4.5</v>
          </cell>
          <cell r="AR29">
            <v>4.5</v>
          </cell>
          <cell r="AS29">
            <v>4.5</v>
          </cell>
          <cell r="AT29">
            <v>4.5</v>
          </cell>
          <cell r="AU29">
            <v>4.5</v>
          </cell>
          <cell r="AV29">
            <v>4.5</v>
          </cell>
          <cell r="AW29">
            <v>4.5</v>
          </cell>
          <cell r="AX29">
            <v>4.5</v>
          </cell>
          <cell r="AY29">
            <v>4.5</v>
          </cell>
          <cell r="AZ29">
            <v>4.5</v>
          </cell>
          <cell r="BA29">
            <v>4.5</v>
          </cell>
          <cell r="BB29">
            <v>4.5</v>
          </cell>
          <cell r="BC29">
            <v>4.5</v>
          </cell>
          <cell r="BD29">
            <v>4.5</v>
          </cell>
          <cell r="BE29">
            <v>4.5</v>
          </cell>
        </row>
        <row r="30">
          <cell r="AB30">
            <v>4.5</v>
          </cell>
          <cell r="AC30">
            <v>4.5</v>
          </cell>
          <cell r="AD30">
            <v>4.5</v>
          </cell>
          <cell r="AE30">
            <v>4.5</v>
          </cell>
          <cell r="AF30">
            <v>4.5</v>
          </cell>
          <cell r="AG30">
            <v>4.5</v>
          </cell>
          <cell r="AH30">
            <v>4.5</v>
          </cell>
          <cell r="AI30">
            <v>4.5</v>
          </cell>
          <cell r="AJ30">
            <v>4.5</v>
          </cell>
          <cell r="AK30">
            <v>4.5</v>
          </cell>
          <cell r="AL30">
            <v>4.5</v>
          </cell>
          <cell r="AM30">
            <v>4.5</v>
          </cell>
          <cell r="AN30">
            <v>4.5</v>
          </cell>
          <cell r="AO30">
            <v>4.5</v>
          </cell>
          <cell r="AR30">
            <v>4.5</v>
          </cell>
          <cell r="AS30">
            <v>4.5</v>
          </cell>
          <cell r="AT30">
            <v>4.5</v>
          </cell>
          <cell r="AU30">
            <v>4.5</v>
          </cell>
          <cell r="AV30">
            <v>4.5</v>
          </cell>
          <cell r="AW30">
            <v>4.5</v>
          </cell>
          <cell r="AX30">
            <v>4.5</v>
          </cell>
          <cell r="AY30">
            <v>4.5</v>
          </cell>
          <cell r="AZ30">
            <v>4.5</v>
          </cell>
          <cell r="BA30">
            <v>4.5</v>
          </cell>
          <cell r="BB30">
            <v>4.5</v>
          </cell>
          <cell r="BC30">
            <v>4.5</v>
          </cell>
          <cell r="BD30">
            <v>4.5</v>
          </cell>
          <cell r="BE30">
            <v>4.5</v>
          </cell>
        </row>
        <row r="31">
          <cell r="AB31">
            <v>4.5</v>
          </cell>
          <cell r="AC31">
            <v>4.5</v>
          </cell>
          <cell r="AD31">
            <v>4.5</v>
          </cell>
          <cell r="AE31">
            <v>4.5</v>
          </cell>
          <cell r="AF31">
            <v>4.5</v>
          </cell>
          <cell r="AG31">
            <v>4.5</v>
          </cell>
          <cell r="AH31">
            <v>4.5</v>
          </cell>
          <cell r="AI31">
            <v>4.5</v>
          </cell>
          <cell r="AJ31">
            <v>4.5</v>
          </cell>
          <cell r="AK31">
            <v>4.5</v>
          </cell>
          <cell r="AL31">
            <v>4.5</v>
          </cell>
          <cell r="AM31">
            <v>4.5</v>
          </cell>
          <cell r="AN31">
            <v>4.5</v>
          </cell>
          <cell r="AO31">
            <v>4.5</v>
          </cell>
          <cell r="AR31">
            <v>4.5</v>
          </cell>
          <cell r="AS31">
            <v>4.5</v>
          </cell>
          <cell r="AT31">
            <v>4.5</v>
          </cell>
          <cell r="AU31">
            <v>4.5</v>
          </cell>
          <cell r="AV31">
            <v>4.5</v>
          </cell>
          <cell r="AW31">
            <v>4.5</v>
          </cell>
          <cell r="AX31">
            <v>4.5</v>
          </cell>
          <cell r="AY31">
            <v>4.5</v>
          </cell>
          <cell r="AZ31">
            <v>4.5</v>
          </cell>
          <cell r="BA31">
            <v>4.5</v>
          </cell>
          <cell r="BB31">
            <v>4.5</v>
          </cell>
          <cell r="BC31">
            <v>4.5</v>
          </cell>
          <cell r="BD31">
            <v>4.5</v>
          </cell>
          <cell r="BE31">
            <v>4.5</v>
          </cell>
        </row>
        <row r="32">
          <cell r="AB32">
            <v>4.5</v>
          </cell>
          <cell r="AC32">
            <v>4.5</v>
          </cell>
          <cell r="AD32">
            <v>4.5</v>
          </cell>
          <cell r="AE32">
            <v>4.5</v>
          </cell>
          <cell r="AF32">
            <v>4.5</v>
          </cell>
          <cell r="AG32">
            <v>4.5</v>
          </cell>
          <cell r="AH32">
            <v>4.5</v>
          </cell>
          <cell r="AI32">
            <v>4.5</v>
          </cell>
          <cell r="AJ32">
            <v>4.5</v>
          </cell>
          <cell r="AK32">
            <v>4.5</v>
          </cell>
          <cell r="AL32">
            <v>4.5</v>
          </cell>
          <cell r="AM32">
            <v>4.5</v>
          </cell>
          <cell r="AN32">
            <v>4.5</v>
          </cell>
          <cell r="AO32">
            <v>4.5</v>
          </cell>
          <cell r="AR32">
            <v>4.5</v>
          </cell>
          <cell r="AS32">
            <v>4.5</v>
          </cell>
          <cell r="AT32">
            <v>4.5</v>
          </cell>
          <cell r="AU32">
            <v>4.5</v>
          </cell>
          <cell r="AV32">
            <v>4.5</v>
          </cell>
          <cell r="AW32">
            <v>4.5</v>
          </cell>
          <cell r="AX32">
            <v>4.5</v>
          </cell>
          <cell r="AY32">
            <v>4.5</v>
          </cell>
          <cell r="AZ32">
            <v>4.5</v>
          </cell>
          <cell r="BA32">
            <v>4.5</v>
          </cell>
          <cell r="BB32">
            <v>4.5</v>
          </cell>
          <cell r="BC32">
            <v>4.5</v>
          </cell>
          <cell r="BD32">
            <v>4.5</v>
          </cell>
          <cell r="BE32">
            <v>4.5</v>
          </cell>
        </row>
        <row r="33">
          <cell r="AB33">
            <v>4.5</v>
          </cell>
          <cell r="AC33">
            <v>4.5</v>
          </cell>
          <cell r="AD33">
            <v>4.5</v>
          </cell>
          <cell r="AE33">
            <v>4.5</v>
          </cell>
          <cell r="AF33">
            <v>4.5</v>
          </cell>
          <cell r="AG33">
            <v>4.5</v>
          </cell>
          <cell r="AH33">
            <v>4.5</v>
          </cell>
          <cell r="AI33">
            <v>4.5</v>
          </cell>
          <cell r="AJ33">
            <v>4.5</v>
          </cell>
          <cell r="AK33">
            <v>4.5</v>
          </cell>
          <cell r="AL33">
            <v>4.5</v>
          </cell>
          <cell r="AM33">
            <v>4.5</v>
          </cell>
          <cell r="AN33">
            <v>4.5</v>
          </cell>
          <cell r="AO33">
            <v>4.5</v>
          </cell>
          <cell r="AR33">
            <v>4.5</v>
          </cell>
          <cell r="AS33">
            <v>4.5</v>
          </cell>
          <cell r="AT33">
            <v>4.5</v>
          </cell>
          <cell r="AU33">
            <v>4.5</v>
          </cell>
          <cell r="AV33">
            <v>4.5</v>
          </cell>
          <cell r="AW33">
            <v>4.5</v>
          </cell>
          <cell r="AX33">
            <v>4.5</v>
          </cell>
          <cell r="AY33">
            <v>4.5</v>
          </cell>
          <cell r="AZ33">
            <v>4.5</v>
          </cell>
          <cell r="BA33">
            <v>4.5</v>
          </cell>
          <cell r="BB33">
            <v>4.5</v>
          </cell>
          <cell r="BC33">
            <v>4.5</v>
          </cell>
          <cell r="BD33">
            <v>4.5</v>
          </cell>
          <cell r="BE33">
            <v>4.5</v>
          </cell>
        </row>
        <row r="34">
          <cell r="AB34">
            <v>4.5</v>
          </cell>
          <cell r="AC34">
            <v>4.5</v>
          </cell>
          <cell r="AD34">
            <v>4.5</v>
          </cell>
          <cell r="AE34">
            <v>4.5</v>
          </cell>
          <cell r="AF34">
            <v>4.5</v>
          </cell>
          <cell r="AG34">
            <v>4.5</v>
          </cell>
          <cell r="AH34">
            <v>4.5</v>
          </cell>
          <cell r="AI34">
            <v>4.5</v>
          </cell>
          <cell r="AJ34">
            <v>4.5</v>
          </cell>
          <cell r="AK34">
            <v>4.5</v>
          </cell>
          <cell r="AL34">
            <v>4.5</v>
          </cell>
          <cell r="AM34">
            <v>4.5</v>
          </cell>
          <cell r="AN34">
            <v>4.5</v>
          </cell>
          <cell r="AO34">
            <v>4.5</v>
          </cell>
          <cell r="AR34">
            <v>4.5</v>
          </cell>
          <cell r="AS34">
            <v>4.5</v>
          </cell>
          <cell r="AT34">
            <v>4.5</v>
          </cell>
          <cell r="AU34">
            <v>4.5</v>
          </cell>
          <cell r="AV34">
            <v>4.5</v>
          </cell>
          <cell r="AW34">
            <v>4.5</v>
          </cell>
          <cell r="AX34">
            <v>4.5</v>
          </cell>
          <cell r="AY34">
            <v>4.5</v>
          </cell>
          <cell r="AZ34">
            <v>4.5</v>
          </cell>
          <cell r="BA34">
            <v>4.5</v>
          </cell>
          <cell r="BB34">
            <v>4.5</v>
          </cell>
          <cell r="BC34">
            <v>4.5</v>
          </cell>
          <cell r="BD34">
            <v>4.5</v>
          </cell>
          <cell r="BE34">
            <v>4.5</v>
          </cell>
        </row>
        <row r="35">
          <cell r="AB35">
            <v>4.5</v>
          </cell>
          <cell r="AC35">
            <v>4.5</v>
          </cell>
          <cell r="AD35">
            <v>4.5</v>
          </cell>
          <cell r="AE35">
            <v>4.5</v>
          </cell>
          <cell r="AF35">
            <v>4.5</v>
          </cell>
          <cell r="AG35">
            <v>4.5</v>
          </cell>
          <cell r="AH35">
            <v>4.5</v>
          </cell>
          <cell r="AI35">
            <v>4.5</v>
          </cell>
          <cell r="AJ35">
            <v>4.5</v>
          </cell>
          <cell r="AK35">
            <v>4.5</v>
          </cell>
          <cell r="AL35">
            <v>4.5</v>
          </cell>
          <cell r="AM35">
            <v>4.5</v>
          </cell>
          <cell r="AN35">
            <v>4.5</v>
          </cell>
          <cell r="AO35">
            <v>4.5</v>
          </cell>
          <cell r="AR35">
            <v>4.5</v>
          </cell>
          <cell r="AS35">
            <v>4.5</v>
          </cell>
          <cell r="AT35">
            <v>4.5</v>
          </cell>
          <cell r="AU35">
            <v>4.5</v>
          </cell>
          <cell r="AV35">
            <v>4.5</v>
          </cell>
          <cell r="AW35">
            <v>4.5</v>
          </cell>
          <cell r="AX35">
            <v>4.5</v>
          </cell>
          <cell r="AY35">
            <v>4.5</v>
          </cell>
          <cell r="AZ35">
            <v>4.5</v>
          </cell>
          <cell r="BA35">
            <v>4.5</v>
          </cell>
          <cell r="BB35">
            <v>4.5</v>
          </cell>
          <cell r="BC35">
            <v>4.5</v>
          </cell>
          <cell r="BD35">
            <v>4.5</v>
          </cell>
          <cell r="BE35">
            <v>4.5</v>
          </cell>
        </row>
        <row r="36">
          <cell r="AB36">
            <v>4.5</v>
          </cell>
          <cell r="AC36">
            <v>4.5</v>
          </cell>
          <cell r="AD36">
            <v>4.5</v>
          </cell>
          <cell r="AE36">
            <v>4.5</v>
          </cell>
          <cell r="AF36">
            <v>4.5</v>
          </cell>
          <cell r="AG36">
            <v>4.5</v>
          </cell>
          <cell r="AH36">
            <v>4.5</v>
          </cell>
          <cell r="AI36">
            <v>4.5</v>
          </cell>
          <cell r="AJ36">
            <v>4.5</v>
          </cell>
          <cell r="AK36">
            <v>4.5</v>
          </cell>
          <cell r="AL36">
            <v>4.5</v>
          </cell>
          <cell r="AM36">
            <v>4.5</v>
          </cell>
          <cell r="AN36">
            <v>4.5</v>
          </cell>
          <cell r="AO36">
            <v>4.5</v>
          </cell>
          <cell r="AR36">
            <v>4.5</v>
          </cell>
          <cell r="AS36">
            <v>4.5</v>
          </cell>
          <cell r="AT36">
            <v>4.5</v>
          </cell>
          <cell r="AU36">
            <v>4.5</v>
          </cell>
          <cell r="AV36">
            <v>4.5</v>
          </cell>
          <cell r="AW36">
            <v>4.5</v>
          </cell>
          <cell r="AX36">
            <v>4.5</v>
          </cell>
          <cell r="AY36">
            <v>4.5</v>
          </cell>
          <cell r="AZ36">
            <v>4.5</v>
          </cell>
          <cell r="BA36">
            <v>4.5</v>
          </cell>
          <cell r="BB36">
            <v>4.5</v>
          </cell>
          <cell r="BC36">
            <v>4.5</v>
          </cell>
          <cell r="BD36">
            <v>4.5</v>
          </cell>
          <cell r="BE36">
            <v>4.5</v>
          </cell>
        </row>
        <row r="37">
          <cell r="AB37">
            <v>4.5</v>
          </cell>
          <cell r="AC37">
            <v>4.5</v>
          </cell>
          <cell r="AD37">
            <v>4.5</v>
          </cell>
          <cell r="AE37">
            <v>4.5</v>
          </cell>
          <cell r="AF37">
            <v>4.5</v>
          </cell>
          <cell r="AG37">
            <v>4.5</v>
          </cell>
          <cell r="AH37">
            <v>4.5</v>
          </cell>
          <cell r="AI37">
            <v>4.5</v>
          </cell>
          <cell r="AJ37">
            <v>4.5</v>
          </cell>
          <cell r="AK37">
            <v>4.5</v>
          </cell>
          <cell r="AL37">
            <v>4.5</v>
          </cell>
          <cell r="AM37">
            <v>4.5</v>
          </cell>
          <cell r="AN37">
            <v>4.5</v>
          </cell>
          <cell r="AO37">
            <v>4.5</v>
          </cell>
          <cell r="AR37">
            <v>4.5</v>
          </cell>
          <cell r="AS37">
            <v>4.5</v>
          </cell>
          <cell r="AT37">
            <v>4.5</v>
          </cell>
          <cell r="AU37">
            <v>4.5</v>
          </cell>
          <cell r="AV37">
            <v>4.5</v>
          </cell>
          <cell r="AW37">
            <v>4.5</v>
          </cell>
          <cell r="AX37">
            <v>4.5</v>
          </cell>
          <cell r="AY37">
            <v>4.5</v>
          </cell>
          <cell r="AZ37">
            <v>4.5</v>
          </cell>
          <cell r="BA37">
            <v>4.5</v>
          </cell>
          <cell r="BB37">
            <v>4.5</v>
          </cell>
          <cell r="BC37">
            <v>4.5</v>
          </cell>
          <cell r="BD37">
            <v>4.5</v>
          </cell>
          <cell r="BE37">
            <v>4.5</v>
          </cell>
        </row>
        <row r="38">
          <cell r="AB38">
            <v>4.5</v>
          </cell>
          <cell r="AC38">
            <v>4.5</v>
          </cell>
          <cell r="AD38">
            <v>4.5</v>
          </cell>
          <cell r="AE38">
            <v>4.5</v>
          </cell>
          <cell r="AF38">
            <v>4.5</v>
          </cell>
          <cell r="AG38">
            <v>4.5</v>
          </cell>
          <cell r="AH38">
            <v>4.5</v>
          </cell>
          <cell r="AI38">
            <v>4.5</v>
          </cell>
          <cell r="AJ38">
            <v>4.5</v>
          </cell>
          <cell r="AK38">
            <v>4.5</v>
          </cell>
          <cell r="AL38">
            <v>4.5</v>
          </cell>
          <cell r="AM38">
            <v>4.5</v>
          </cell>
          <cell r="AN38">
            <v>4.5</v>
          </cell>
          <cell r="AO38">
            <v>4.5</v>
          </cell>
          <cell r="AR38">
            <v>4.5</v>
          </cell>
          <cell r="AS38">
            <v>4.5</v>
          </cell>
          <cell r="AT38">
            <v>4.5</v>
          </cell>
          <cell r="AU38">
            <v>4.5</v>
          </cell>
          <cell r="AV38">
            <v>4.5</v>
          </cell>
          <cell r="AW38">
            <v>4.5</v>
          </cell>
          <cell r="AX38">
            <v>4.5</v>
          </cell>
          <cell r="AY38">
            <v>4.5</v>
          </cell>
          <cell r="AZ38">
            <v>4.5</v>
          </cell>
          <cell r="BA38">
            <v>4.5</v>
          </cell>
          <cell r="BB38">
            <v>4.5</v>
          </cell>
          <cell r="BC38">
            <v>4.5</v>
          </cell>
          <cell r="BD38">
            <v>4.5</v>
          </cell>
          <cell r="BE38">
            <v>4.5</v>
          </cell>
        </row>
        <row r="39">
          <cell r="AB39">
            <v>4.5</v>
          </cell>
          <cell r="AC39">
            <v>4.5</v>
          </cell>
          <cell r="AD39">
            <v>4.5</v>
          </cell>
          <cell r="AE39">
            <v>4.5</v>
          </cell>
          <cell r="AF39">
            <v>4.5</v>
          </cell>
          <cell r="AG39">
            <v>4.5</v>
          </cell>
          <cell r="AH39">
            <v>4.5</v>
          </cell>
          <cell r="AI39">
            <v>4.5</v>
          </cell>
          <cell r="AJ39">
            <v>4.5</v>
          </cell>
          <cell r="AK39">
            <v>4.5</v>
          </cell>
          <cell r="AL39">
            <v>4.5</v>
          </cell>
          <cell r="AM39">
            <v>4.5</v>
          </cell>
          <cell r="AN39">
            <v>4.5</v>
          </cell>
          <cell r="AO39">
            <v>4.5</v>
          </cell>
          <cell r="AR39">
            <v>4.5</v>
          </cell>
          <cell r="AS39">
            <v>4.5</v>
          </cell>
          <cell r="AT39">
            <v>4.5</v>
          </cell>
          <cell r="AU39">
            <v>4.5</v>
          </cell>
          <cell r="AV39">
            <v>4.5</v>
          </cell>
          <cell r="AW39">
            <v>4.5</v>
          </cell>
          <cell r="AX39">
            <v>4.5</v>
          </cell>
          <cell r="AY39">
            <v>4.5</v>
          </cell>
          <cell r="AZ39">
            <v>4.5</v>
          </cell>
          <cell r="BA39">
            <v>4.5</v>
          </cell>
          <cell r="BB39">
            <v>4.5</v>
          </cell>
          <cell r="BC39">
            <v>4.5</v>
          </cell>
          <cell r="BD39">
            <v>4.5</v>
          </cell>
          <cell r="BE39">
            <v>4.5</v>
          </cell>
        </row>
        <row r="40">
          <cell r="AB40">
            <v>4.5</v>
          </cell>
          <cell r="AC40">
            <v>4.5</v>
          </cell>
          <cell r="AD40">
            <v>4.5</v>
          </cell>
          <cell r="AE40">
            <v>4.5</v>
          </cell>
          <cell r="AF40">
            <v>4.5</v>
          </cell>
          <cell r="AG40">
            <v>4.5</v>
          </cell>
          <cell r="AH40">
            <v>4.5</v>
          </cell>
          <cell r="AI40">
            <v>4.5</v>
          </cell>
          <cell r="AJ40">
            <v>4.5</v>
          </cell>
          <cell r="AK40">
            <v>4.5</v>
          </cell>
          <cell r="AL40">
            <v>4.5</v>
          </cell>
          <cell r="AM40">
            <v>4.5</v>
          </cell>
          <cell r="AN40">
            <v>4.5</v>
          </cell>
          <cell r="AO40">
            <v>4.5</v>
          </cell>
          <cell r="AR40">
            <v>4.5</v>
          </cell>
          <cell r="AS40">
            <v>4.5</v>
          </cell>
          <cell r="AT40">
            <v>4.5</v>
          </cell>
          <cell r="AU40">
            <v>4.5</v>
          </cell>
          <cell r="AV40">
            <v>4.5</v>
          </cell>
          <cell r="AW40">
            <v>4.5</v>
          </cell>
          <cell r="AX40">
            <v>4.5</v>
          </cell>
          <cell r="AY40">
            <v>4.5</v>
          </cell>
          <cell r="AZ40">
            <v>4.5</v>
          </cell>
          <cell r="BA40">
            <v>4.5</v>
          </cell>
          <cell r="BB40">
            <v>4.5</v>
          </cell>
          <cell r="BC40">
            <v>4.5</v>
          </cell>
          <cell r="BD40">
            <v>4.5</v>
          </cell>
          <cell r="BE40">
            <v>4.5</v>
          </cell>
        </row>
        <row r="41">
          <cell r="AB41">
            <v>4.5</v>
          </cell>
          <cell r="AC41">
            <v>4.5</v>
          </cell>
          <cell r="AD41">
            <v>4.5</v>
          </cell>
          <cell r="AE41">
            <v>4.5</v>
          </cell>
          <cell r="AF41">
            <v>4.5</v>
          </cell>
          <cell r="AG41">
            <v>4.5</v>
          </cell>
          <cell r="AH41">
            <v>4.5</v>
          </cell>
          <cell r="AI41">
            <v>4.5</v>
          </cell>
          <cell r="AJ41">
            <v>4.5</v>
          </cell>
          <cell r="AK41">
            <v>4.5</v>
          </cell>
          <cell r="AL41">
            <v>4.5</v>
          </cell>
          <cell r="AM41">
            <v>4.5</v>
          </cell>
          <cell r="AN41">
            <v>4.5</v>
          </cell>
          <cell r="AO41">
            <v>4.5</v>
          </cell>
          <cell r="AR41">
            <v>4.5</v>
          </cell>
          <cell r="AS41">
            <v>4.5</v>
          </cell>
          <cell r="AT41">
            <v>4.5</v>
          </cell>
          <cell r="AU41">
            <v>4.5</v>
          </cell>
          <cell r="AV41">
            <v>4.5</v>
          </cell>
          <cell r="AW41">
            <v>4.5</v>
          </cell>
          <cell r="AX41">
            <v>4.5</v>
          </cell>
          <cell r="AY41">
            <v>4.5</v>
          </cell>
          <cell r="AZ41">
            <v>4.5</v>
          </cell>
          <cell r="BA41">
            <v>4.5</v>
          </cell>
          <cell r="BB41">
            <v>4.5</v>
          </cell>
          <cell r="BC41">
            <v>4.5</v>
          </cell>
          <cell r="BD41">
            <v>4.5</v>
          </cell>
          <cell r="BE41">
            <v>4.5</v>
          </cell>
        </row>
        <row r="42">
          <cell r="AB42">
            <v>4.5</v>
          </cell>
          <cell r="AC42">
            <v>4.5</v>
          </cell>
          <cell r="AD42">
            <v>4.5</v>
          </cell>
          <cell r="AE42">
            <v>4.5</v>
          </cell>
          <cell r="AF42">
            <v>4.5</v>
          </cell>
          <cell r="AG42">
            <v>4.5</v>
          </cell>
          <cell r="AH42">
            <v>4.5</v>
          </cell>
          <cell r="AI42">
            <v>4.5</v>
          </cell>
          <cell r="AJ42">
            <v>4.5</v>
          </cell>
          <cell r="AK42">
            <v>4.5</v>
          </cell>
          <cell r="AL42">
            <v>4.5</v>
          </cell>
          <cell r="AM42">
            <v>4.5</v>
          </cell>
          <cell r="AN42">
            <v>4.5</v>
          </cell>
          <cell r="AO42">
            <v>4.5</v>
          </cell>
          <cell r="AR42">
            <v>4.5</v>
          </cell>
          <cell r="AS42">
            <v>4.5</v>
          </cell>
          <cell r="AT42">
            <v>4.5</v>
          </cell>
          <cell r="AU42">
            <v>4.5</v>
          </cell>
          <cell r="AV42">
            <v>4.5</v>
          </cell>
          <cell r="AW42">
            <v>4.5</v>
          </cell>
          <cell r="AX42">
            <v>4.5</v>
          </cell>
          <cell r="AY42">
            <v>4.5</v>
          </cell>
          <cell r="AZ42">
            <v>4.5</v>
          </cell>
          <cell r="BA42">
            <v>4.5</v>
          </cell>
          <cell r="BB42">
            <v>4.5</v>
          </cell>
          <cell r="BC42">
            <v>4.5</v>
          </cell>
          <cell r="BD42">
            <v>4.5</v>
          </cell>
          <cell r="BE42">
            <v>4.5</v>
          </cell>
        </row>
      </sheetData>
      <sheetData sheetId="20">
        <row r="3">
          <cell r="AB3">
            <v>-4</v>
          </cell>
          <cell r="AC3">
            <v>-3.8506059000000001</v>
          </cell>
          <cell r="AD3">
            <v>-3.7012118000000003</v>
          </cell>
          <cell r="AE3">
            <v>-3.5518177000000004</v>
          </cell>
          <cell r="AF3">
            <v>-3.4024236000000005</v>
          </cell>
          <cell r="AG3">
            <v>-3.2530295000000007</v>
          </cell>
          <cell r="AH3">
            <v>-3.1036354000000008</v>
          </cell>
          <cell r="AI3">
            <v>-2.954241300000001</v>
          </cell>
          <cell r="AJ3">
            <v>-2.8048472000000011</v>
          </cell>
          <cell r="AK3">
            <v>-2.6554531000000012</v>
          </cell>
          <cell r="AL3">
            <v>-2.5060590000000014</v>
          </cell>
          <cell r="AM3">
            <v>-2.5060590000000014</v>
          </cell>
          <cell r="AN3">
            <v>-4</v>
          </cell>
          <cell r="AO3">
            <v>-4</v>
          </cell>
          <cell r="AR3">
            <v>10</v>
          </cell>
          <cell r="AS3">
            <v>9.6265149000000001</v>
          </cell>
          <cell r="AT3">
            <v>9.2530298000000002</v>
          </cell>
          <cell r="AU3">
            <v>8.8795447000000003</v>
          </cell>
          <cell r="AV3">
            <v>8.5060596000000004</v>
          </cell>
          <cell r="AW3">
            <v>8.1325745000000005</v>
          </cell>
          <cell r="AX3">
            <v>7.7590894000000006</v>
          </cell>
          <cell r="AY3">
            <v>7.3856043000000007</v>
          </cell>
          <cell r="AZ3">
            <v>7.0121192000000008</v>
          </cell>
          <cell r="BA3">
            <v>6.6386341000000009</v>
          </cell>
          <cell r="BB3">
            <v>6.265149000000001</v>
          </cell>
          <cell r="BC3">
            <v>6.265149000000001</v>
          </cell>
          <cell r="BD3">
            <v>10</v>
          </cell>
          <cell r="BE3">
            <v>10</v>
          </cell>
        </row>
        <row r="4">
          <cell r="AB4">
            <v>0</v>
          </cell>
          <cell r="AC4">
            <v>0.30875000000000002</v>
          </cell>
          <cell r="AD4">
            <v>0.61750000000000005</v>
          </cell>
          <cell r="AE4">
            <v>0.92625000000000002</v>
          </cell>
          <cell r="AF4">
            <v>1.2350000000000001</v>
          </cell>
          <cell r="AG4">
            <v>1.5437500000000002</v>
          </cell>
          <cell r="AH4">
            <v>1.8525000000000003</v>
          </cell>
          <cell r="AI4">
            <v>2.1612500000000003</v>
          </cell>
          <cell r="AJ4">
            <v>2.4700000000000002</v>
          </cell>
          <cell r="AK4">
            <v>2.7787500000000001</v>
          </cell>
          <cell r="AL4">
            <v>3.0874999999999999</v>
          </cell>
          <cell r="AM4">
            <v>3.0874999999999999</v>
          </cell>
          <cell r="AN4">
            <v>0</v>
          </cell>
          <cell r="AO4">
            <v>0</v>
          </cell>
          <cell r="AR4">
            <v>0</v>
          </cell>
          <cell r="AS4">
            <v>-2.375E-2</v>
          </cell>
          <cell r="AT4">
            <v>-4.7500000000000001E-2</v>
          </cell>
          <cell r="AU4">
            <v>-7.1250000000000008E-2</v>
          </cell>
          <cell r="AV4">
            <v>-9.5000000000000001E-2</v>
          </cell>
          <cell r="AW4">
            <v>-0.11874999999999999</v>
          </cell>
          <cell r="AX4">
            <v>-0.14249999999999999</v>
          </cell>
          <cell r="AY4">
            <v>-0.16624999999999998</v>
          </cell>
          <cell r="AZ4">
            <v>-0.18999999999999997</v>
          </cell>
          <cell r="BA4">
            <v>-0.21374999999999997</v>
          </cell>
          <cell r="BB4">
            <v>-0.23749999999999996</v>
          </cell>
          <cell r="BC4">
            <v>-0.23749999999999996</v>
          </cell>
          <cell r="BD4">
            <v>0</v>
          </cell>
          <cell r="BE4">
            <v>0</v>
          </cell>
        </row>
        <row r="5">
          <cell r="AB5">
            <v>13</v>
          </cell>
          <cell r="AC5">
            <v>13</v>
          </cell>
          <cell r="AD5">
            <v>13</v>
          </cell>
          <cell r="AE5">
            <v>13</v>
          </cell>
          <cell r="AF5">
            <v>13</v>
          </cell>
          <cell r="AG5">
            <v>13</v>
          </cell>
          <cell r="AH5">
            <v>13</v>
          </cell>
          <cell r="AI5">
            <v>13</v>
          </cell>
          <cell r="AJ5">
            <v>13</v>
          </cell>
          <cell r="AK5">
            <v>13</v>
          </cell>
          <cell r="AL5">
            <v>13</v>
          </cell>
          <cell r="AM5">
            <v>13</v>
          </cell>
          <cell r="AN5">
            <v>13</v>
          </cell>
          <cell r="AO5">
            <v>13</v>
          </cell>
          <cell r="AR5">
            <v>-1</v>
          </cell>
          <cell r="AS5">
            <v>0.10000000000000009</v>
          </cell>
          <cell r="AT5">
            <v>1.2000000000000002</v>
          </cell>
          <cell r="AU5">
            <v>2.3000000000000003</v>
          </cell>
          <cell r="AV5">
            <v>3.4000000000000004</v>
          </cell>
          <cell r="AW5">
            <v>4.5</v>
          </cell>
          <cell r="AX5">
            <v>5.6</v>
          </cell>
          <cell r="AY5">
            <v>6.6999999999999993</v>
          </cell>
          <cell r="AZ5">
            <v>7.7999999999999989</v>
          </cell>
          <cell r="BA5">
            <v>8.8999999999999986</v>
          </cell>
          <cell r="BB5">
            <v>9.9999999999999982</v>
          </cell>
          <cell r="BC5">
            <v>9.9999999999999982</v>
          </cell>
          <cell r="BD5">
            <v>-1</v>
          </cell>
          <cell r="BE5">
            <v>-1</v>
          </cell>
        </row>
        <row r="6">
          <cell r="AB6">
            <v>-4</v>
          </cell>
          <cell r="AC6">
            <v>-3.7183679000000001</v>
          </cell>
          <cell r="AD6">
            <v>-3.4367358000000001</v>
          </cell>
          <cell r="AE6">
            <v>-3.1551037000000002</v>
          </cell>
          <cell r="AF6">
            <v>-2.8734716000000002</v>
          </cell>
          <cell r="AG6">
            <v>-2.5918395000000003</v>
          </cell>
          <cell r="AH6">
            <v>-2.3102074000000004</v>
          </cell>
          <cell r="AI6">
            <v>-2.0285753000000004</v>
          </cell>
          <cell r="AJ6">
            <v>-1.7469432000000005</v>
          </cell>
          <cell r="AK6">
            <v>-1.4653111000000005</v>
          </cell>
          <cell r="AL6">
            <v>-1.1836790000000006</v>
          </cell>
          <cell r="AM6">
            <v>-1.1836790000000006</v>
          </cell>
          <cell r="AN6">
            <v>-4</v>
          </cell>
          <cell r="AO6">
            <v>-4</v>
          </cell>
          <cell r="AR6">
            <v>10</v>
          </cell>
          <cell r="AS6">
            <v>9.5931979999999992</v>
          </cell>
          <cell r="AT6">
            <v>9.1863959999999985</v>
          </cell>
          <cell r="AU6">
            <v>8.7795939999999977</v>
          </cell>
          <cell r="AV6">
            <v>8.3727919999999969</v>
          </cell>
          <cell r="AW6">
            <v>7.965989999999997</v>
          </cell>
          <cell r="AX6">
            <v>7.5591879999999971</v>
          </cell>
          <cell r="AY6">
            <v>7.1523859999999972</v>
          </cell>
          <cell r="AZ6">
            <v>6.7455839999999974</v>
          </cell>
          <cell r="BA6">
            <v>6.3387819999999975</v>
          </cell>
          <cell r="BB6">
            <v>5.9319799999999976</v>
          </cell>
          <cell r="BC6">
            <v>5.9319799999999976</v>
          </cell>
          <cell r="BD6">
            <v>10</v>
          </cell>
          <cell r="BE6">
            <v>10</v>
          </cell>
          <cell r="BH6">
            <v>-5.6242283656582934</v>
          </cell>
          <cell r="BI6">
            <v>14.624228365658295</v>
          </cell>
        </row>
        <row r="7">
          <cell r="AB7">
            <v>1.6326430000000001</v>
          </cell>
          <cell r="AC7">
            <v>1.7781287000000001</v>
          </cell>
          <cell r="AD7">
            <v>1.9236144000000002</v>
          </cell>
          <cell r="AE7">
            <v>2.0691001</v>
          </cell>
          <cell r="AF7">
            <v>2.2145858</v>
          </cell>
          <cell r="AG7">
            <v>2.3600715000000001</v>
          </cell>
          <cell r="AH7">
            <v>2.5055572000000002</v>
          </cell>
          <cell r="AI7">
            <v>2.6510429000000002</v>
          </cell>
          <cell r="AJ7">
            <v>2.7965286000000003</v>
          </cell>
          <cell r="AK7">
            <v>2.9420143000000003</v>
          </cell>
          <cell r="AL7">
            <v>3.0875000000000004</v>
          </cell>
          <cell r="AM7">
            <v>3.0875000000000004</v>
          </cell>
          <cell r="AN7">
            <v>1.6326430000000001</v>
          </cell>
          <cell r="AO7">
            <v>1.6326430000000001</v>
          </cell>
          <cell r="AR7">
            <v>1.8639600000000001</v>
          </cell>
          <cell r="AS7">
            <v>1.6538140000000001</v>
          </cell>
          <cell r="AT7">
            <v>1.4436680000000002</v>
          </cell>
          <cell r="AU7">
            <v>1.2335220000000002</v>
          </cell>
          <cell r="AV7">
            <v>1.0233760000000003</v>
          </cell>
          <cell r="AW7">
            <v>0.81323000000000023</v>
          </cell>
          <cell r="AX7">
            <v>0.60308400000000018</v>
          </cell>
          <cell r="AY7">
            <v>0.39293800000000012</v>
          </cell>
          <cell r="AZ7">
            <v>0.18279200000000009</v>
          </cell>
          <cell r="BA7">
            <v>-2.7353999999999934E-2</v>
          </cell>
          <cell r="BB7">
            <v>-0.23749999999999996</v>
          </cell>
          <cell r="BC7">
            <v>-0.23749999999999996</v>
          </cell>
          <cell r="BD7">
            <v>1.8639600000000001</v>
          </cell>
          <cell r="BE7">
            <v>1.8639600000000001</v>
          </cell>
          <cell r="BH7">
            <v>14.624228365658297</v>
          </cell>
          <cell r="BI7">
            <v>14.624228365658295</v>
          </cell>
        </row>
        <row r="8">
          <cell r="AB8">
            <v>1.6326430000000001</v>
          </cell>
          <cell r="AC8">
            <v>2.2010108000000002</v>
          </cell>
          <cell r="AD8">
            <v>2.7693786000000005</v>
          </cell>
          <cell r="AE8">
            <v>3.3377464000000003</v>
          </cell>
          <cell r="AF8">
            <v>3.9061142000000002</v>
          </cell>
          <cell r="AG8">
            <v>4.4744820000000001</v>
          </cell>
          <cell r="AH8">
            <v>5.0428497999999999</v>
          </cell>
          <cell r="AI8">
            <v>5.6112175999999998</v>
          </cell>
          <cell r="AJ8">
            <v>6.1795853999999997</v>
          </cell>
          <cell r="AK8">
            <v>6.7479531999999995</v>
          </cell>
          <cell r="AL8">
            <v>7.3163209999999994</v>
          </cell>
          <cell r="AM8">
            <v>7.3163209999999994</v>
          </cell>
          <cell r="AN8">
            <v>1.6326430000000001</v>
          </cell>
          <cell r="AO8">
            <v>1.6326430000000001</v>
          </cell>
          <cell r="AR8">
            <v>1.8639600000000001</v>
          </cell>
          <cell r="AS8">
            <v>1.7207620000000001</v>
          </cell>
          <cell r="AT8">
            <v>1.5775640000000002</v>
          </cell>
          <cell r="AU8">
            <v>1.4343660000000003</v>
          </cell>
          <cell r="AV8">
            <v>1.2911680000000003</v>
          </cell>
          <cell r="AW8">
            <v>1.1479700000000004</v>
          </cell>
          <cell r="AX8">
            <v>1.0047720000000004</v>
          </cell>
          <cell r="AY8">
            <v>0.8615740000000004</v>
          </cell>
          <cell r="AZ8">
            <v>0.71837600000000035</v>
          </cell>
          <cell r="BA8">
            <v>0.5751780000000003</v>
          </cell>
          <cell r="BB8">
            <v>0.43198000000000025</v>
          </cell>
          <cell r="BC8">
            <v>0.43198000000000025</v>
          </cell>
          <cell r="BD8">
            <v>1.8639600000000001</v>
          </cell>
          <cell r="BE8">
            <v>1.8639600000000001</v>
          </cell>
          <cell r="BH8">
            <v>14.624228365658297</v>
          </cell>
          <cell r="BI8">
            <v>-5.6242283656582952</v>
          </cell>
        </row>
        <row r="9">
          <cell r="AB9">
            <v>-1.012119</v>
          </cell>
          <cell r="AC9">
            <v>-0.91090709999999997</v>
          </cell>
          <cell r="AD9">
            <v>-0.80969519999999995</v>
          </cell>
          <cell r="AE9">
            <v>-0.70848329999999993</v>
          </cell>
          <cell r="AF9">
            <v>-0.60727139999999991</v>
          </cell>
          <cell r="AG9">
            <v>-0.50605949999999988</v>
          </cell>
          <cell r="AH9">
            <v>-0.40484759999999986</v>
          </cell>
          <cell r="AI9">
            <v>-0.30363569999999984</v>
          </cell>
          <cell r="AJ9">
            <v>-0.20242379999999982</v>
          </cell>
          <cell r="AK9">
            <v>-0.10121189999999981</v>
          </cell>
          <cell r="AL9">
            <v>1.9428902930940239E-16</v>
          </cell>
          <cell r="AM9">
            <v>1.9428902930940239E-16</v>
          </cell>
          <cell r="AN9">
            <v>-1.012119</v>
          </cell>
          <cell r="AO9">
            <v>-1.012119</v>
          </cell>
          <cell r="AR9">
            <v>2.530297</v>
          </cell>
          <cell r="AS9">
            <v>2.2772673000000001</v>
          </cell>
          <cell r="AT9">
            <v>2.0242376000000002</v>
          </cell>
          <cell r="AU9">
            <v>1.7712079000000003</v>
          </cell>
          <cell r="AV9">
            <v>1.5181782000000004</v>
          </cell>
          <cell r="AW9">
            <v>1.2651485000000005</v>
          </cell>
          <cell r="AX9">
            <v>1.0121188000000005</v>
          </cell>
          <cell r="AY9">
            <v>0.75908910000000052</v>
          </cell>
          <cell r="AZ9">
            <v>0.50605940000000049</v>
          </cell>
          <cell r="BA9">
            <v>0.25302970000000047</v>
          </cell>
          <cell r="BB9">
            <v>4.4408920985006262E-16</v>
          </cell>
          <cell r="BC9">
            <v>4.4408920985006262E-16</v>
          </cell>
          <cell r="BD9">
            <v>2.530297</v>
          </cell>
          <cell r="BE9">
            <v>2.530297</v>
          </cell>
          <cell r="BH9">
            <v>-5.6242283656582934</v>
          </cell>
          <cell r="BI9">
            <v>-5.6242283656582952</v>
          </cell>
        </row>
        <row r="10">
          <cell r="AB10">
            <v>-1.012119</v>
          </cell>
          <cell r="AC10">
            <v>-0.74764279999999994</v>
          </cell>
          <cell r="AD10">
            <v>-0.48316659999999995</v>
          </cell>
          <cell r="AE10">
            <v>-0.21869039999999995</v>
          </cell>
          <cell r="AF10">
            <v>4.5785800000000043E-2</v>
          </cell>
          <cell r="AG10">
            <v>0.31026200000000004</v>
          </cell>
          <cell r="AH10">
            <v>0.57473820000000009</v>
          </cell>
          <cell r="AI10">
            <v>0.83921440000000014</v>
          </cell>
          <cell r="AJ10">
            <v>1.1036906000000002</v>
          </cell>
          <cell r="AK10">
            <v>1.3681668000000002</v>
          </cell>
          <cell r="AL10">
            <v>1.6326430000000003</v>
          </cell>
          <cell r="AM10">
            <v>1.6326430000000003</v>
          </cell>
          <cell r="AN10">
            <v>-1.012119</v>
          </cell>
          <cell r="AO10">
            <v>-1.012119</v>
          </cell>
          <cell r="AR10">
            <v>2.530297</v>
          </cell>
          <cell r="AS10">
            <v>2.4636632999999999</v>
          </cell>
          <cell r="AT10">
            <v>2.3970295999999998</v>
          </cell>
          <cell r="AU10">
            <v>2.3303958999999996</v>
          </cell>
          <cell r="AV10">
            <v>2.2637621999999995</v>
          </cell>
          <cell r="AW10">
            <v>2.1971284999999994</v>
          </cell>
          <cell r="AX10">
            <v>2.1304947999999992</v>
          </cell>
          <cell r="AY10">
            <v>2.0638610999999991</v>
          </cell>
          <cell r="AZ10">
            <v>1.9972273999999992</v>
          </cell>
          <cell r="BA10">
            <v>1.9305936999999993</v>
          </cell>
          <cell r="BB10">
            <v>1.8639599999999994</v>
          </cell>
          <cell r="BC10">
            <v>1.8639599999999994</v>
          </cell>
          <cell r="BD10">
            <v>2.530297</v>
          </cell>
          <cell r="BE10">
            <v>2.530297</v>
          </cell>
        </row>
        <row r="11">
          <cell r="AB11">
            <v>3.0874999999999999</v>
          </cell>
          <cell r="AC11">
            <v>3.5831249999999999</v>
          </cell>
          <cell r="AD11">
            <v>4.0787499999999994</v>
          </cell>
          <cell r="AE11">
            <v>4.5743749999999999</v>
          </cell>
          <cell r="AF11">
            <v>5.07</v>
          </cell>
          <cell r="AG11">
            <v>5.5656250000000007</v>
          </cell>
          <cell r="AH11">
            <v>6.0612500000000011</v>
          </cell>
          <cell r="AI11">
            <v>6.5568750000000016</v>
          </cell>
          <cell r="AJ11">
            <v>7.052500000000002</v>
          </cell>
          <cell r="AK11">
            <v>7.5481250000000024</v>
          </cell>
          <cell r="AL11">
            <v>8.0437500000000028</v>
          </cell>
          <cell r="AM11">
            <v>8.0437500000000028</v>
          </cell>
          <cell r="AN11">
            <v>3.0874999999999999</v>
          </cell>
          <cell r="AO11">
            <v>3.0874999999999999</v>
          </cell>
          <cell r="AR11">
            <v>-0.23749999999999999</v>
          </cell>
          <cell r="AS11">
            <v>-0.27562500000000001</v>
          </cell>
          <cell r="AT11">
            <v>-0.31375000000000003</v>
          </cell>
          <cell r="AU11">
            <v>-0.35187500000000005</v>
          </cell>
          <cell r="AV11">
            <v>-0.39000000000000007</v>
          </cell>
          <cell r="AW11">
            <v>-0.42812500000000009</v>
          </cell>
          <cell r="AX11">
            <v>-0.46625000000000011</v>
          </cell>
          <cell r="AY11">
            <v>-0.50437500000000013</v>
          </cell>
          <cell r="AZ11">
            <v>-0.54250000000000009</v>
          </cell>
          <cell r="BA11">
            <v>-0.58062500000000006</v>
          </cell>
          <cell r="BB11">
            <v>-0.61875000000000002</v>
          </cell>
          <cell r="BC11">
            <v>-0.61875000000000002</v>
          </cell>
          <cell r="BD11">
            <v>-0.23749999999999999</v>
          </cell>
          <cell r="BE11">
            <v>-0.23749999999999999</v>
          </cell>
        </row>
        <row r="12">
          <cell r="AB12">
            <v>0</v>
          </cell>
          <cell r="AC12">
            <v>0.16326430000000003</v>
          </cell>
          <cell r="AD12">
            <v>0.32652860000000006</v>
          </cell>
          <cell r="AE12">
            <v>0.48979290000000009</v>
          </cell>
          <cell r="AF12">
            <v>0.65305720000000012</v>
          </cell>
          <cell r="AG12">
            <v>0.81632150000000014</v>
          </cell>
          <cell r="AH12">
            <v>0.97958580000000017</v>
          </cell>
          <cell r="AI12">
            <v>1.1428501000000002</v>
          </cell>
          <cell r="AJ12">
            <v>1.3061144000000002</v>
          </cell>
          <cell r="AK12">
            <v>1.4693787000000003</v>
          </cell>
          <cell r="AL12">
            <v>1.6326430000000003</v>
          </cell>
          <cell r="AM12">
            <v>1.6326430000000003</v>
          </cell>
          <cell r="AN12">
            <v>0</v>
          </cell>
          <cell r="AO12">
            <v>0</v>
          </cell>
          <cell r="AR12">
            <v>0</v>
          </cell>
          <cell r="AS12">
            <v>0.18639600000000001</v>
          </cell>
          <cell r="AT12">
            <v>0.37279200000000001</v>
          </cell>
          <cell r="AU12">
            <v>0.55918800000000002</v>
          </cell>
          <cell r="AV12">
            <v>0.74558400000000002</v>
          </cell>
          <cell r="AW12">
            <v>0.93198000000000003</v>
          </cell>
          <cell r="AX12">
            <v>1.118376</v>
          </cell>
          <cell r="AY12">
            <v>1.304772</v>
          </cell>
          <cell r="AZ12">
            <v>1.491168</v>
          </cell>
          <cell r="BA12">
            <v>1.6775640000000001</v>
          </cell>
          <cell r="BB12">
            <v>1.8639600000000001</v>
          </cell>
          <cell r="BC12">
            <v>1.8639600000000001</v>
          </cell>
          <cell r="BD12">
            <v>0</v>
          </cell>
          <cell r="BE12">
            <v>0</v>
          </cell>
        </row>
        <row r="13">
          <cell r="AB13">
            <v>-2.506059</v>
          </cell>
          <cell r="AC13">
            <v>-2.356665</v>
          </cell>
          <cell r="AD13">
            <v>-2.207271</v>
          </cell>
          <cell r="AE13">
            <v>-2.057877</v>
          </cell>
          <cell r="AF13">
            <v>-1.9084829999999999</v>
          </cell>
          <cell r="AG13">
            <v>-1.7590889999999999</v>
          </cell>
          <cell r="AH13">
            <v>-1.6096949999999999</v>
          </cell>
          <cell r="AI13">
            <v>-1.4603009999999998</v>
          </cell>
          <cell r="AJ13">
            <v>-1.3109069999999998</v>
          </cell>
          <cell r="AK13">
            <v>-1.1615129999999998</v>
          </cell>
          <cell r="AL13">
            <v>-1.0121189999999998</v>
          </cell>
          <cell r="AM13">
            <v>-1.0121189999999998</v>
          </cell>
          <cell r="AN13">
            <v>-2.506059</v>
          </cell>
          <cell r="AO13">
            <v>-2.506059</v>
          </cell>
          <cell r="AR13">
            <v>6.2651490000000001</v>
          </cell>
          <cell r="AS13">
            <v>5.8916637999999999</v>
          </cell>
          <cell r="AT13">
            <v>5.5181785999999997</v>
          </cell>
          <cell r="AU13">
            <v>5.1446933999999995</v>
          </cell>
          <cell r="AV13">
            <v>4.7712081999999993</v>
          </cell>
          <cell r="AW13">
            <v>4.3977229999999992</v>
          </cell>
          <cell r="AX13">
            <v>4.024237799999999</v>
          </cell>
          <cell r="AY13">
            <v>3.6507525999999988</v>
          </cell>
          <cell r="AZ13">
            <v>3.2772673999999986</v>
          </cell>
          <cell r="BA13">
            <v>2.9037821999999984</v>
          </cell>
          <cell r="BB13">
            <v>2.5302969999999982</v>
          </cell>
          <cell r="BC13">
            <v>2.5302969999999982</v>
          </cell>
          <cell r="BD13">
            <v>6.2651490000000001</v>
          </cell>
          <cell r="BE13">
            <v>6.2651490000000001</v>
          </cell>
        </row>
        <row r="14">
          <cell r="AB14">
            <v>-1.1836789999999999</v>
          </cell>
          <cell r="AC14">
            <v>-0.90204679999999993</v>
          </cell>
          <cell r="AD14">
            <v>-0.62041459999999993</v>
          </cell>
          <cell r="AE14">
            <v>-0.33878239999999993</v>
          </cell>
          <cell r="AF14">
            <v>-5.7150199999999929E-2</v>
          </cell>
          <cell r="AG14">
            <v>0.22448200000000007</v>
          </cell>
          <cell r="AH14">
            <v>0.50611420000000007</v>
          </cell>
          <cell r="AI14">
            <v>0.78774640000000007</v>
          </cell>
          <cell r="AJ14">
            <v>1.0693786000000001</v>
          </cell>
          <cell r="AK14">
            <v>1.3510108000000001</v>
          </cell>
          <cell r="AL14">
            <v>1.6326430000000001</v>
          </cell>
          <cell r="AM14">
            <v>1.6326430000000001</v>
          </cell>
          <cell r="AN14">
            <v>-1.1836789999999999</v>
          </cell>
          <cell r="AO14">
            <v>-1.1836789999999999</v>
          </cell>
          <cell r="AR14">
            <v>5.9319800000000003</v>
          </cell>
          <cell r="AS14">
            <v>5.5251780000000004</v>
          </cell>
          <cell r="AT14">
            <v>5.1183760000000005</v>
          </cell>
          <cell r="AU14">
            <v>4.7115740000000006</v>
          </cell>
          <cell r="AV14">
            <v>4.3047720000000007</v>
          </cell>
          <cell r="AW14">
            <v>3.8979700000000008</v>
          </cell>
          <cell r="AX14">
            <v>3.4911680000000009</v>
          </cell>
          <cell r="AY14">
            <v>3.0843660000000011</v>
          </cell>
          <cell r="AZ14">
            <v>2.6775640000000012</v>
          </cell>
          <cell r="BA14">
            <v>2.2707620000000013</v>
          </cell>
          <cell r="BB14">
            <v>1.8639600000000012</v>
          </cell>
          <cell r="BC14">
            <v>1.8639600000000012</v>
          </cell>
          <cell r="BD14">
            <v>5.9319800000000003</v>
          </cell>
          <cell r="BE14">
            <v>5.9319800000000003</v>
          </cell>
        </row>
        <row r="15">
          <cell r="AB15">
            <v>7.3163210000000003</v>
          </cell>
          <cell r="AC15">
            <v>7.8846889000000004</v>
          </cell>
          <cell r="AD15">
            <v>8.4530568000000006</v>
          </cell>
          <cell r="AE15">
            <v>9.0214247000000007</v>
          </cell>
          <cell r="AF15">
            <v>9.5897926000000009</v>
          </cell>
          <cell r="AG15">
            <v>10.158160500000001</v>
          </cell>
          <cell r="AH15">
            <v>10.726528400000001</v>
          </cell>
          <cell r="AI15">
            <v>11.294896300000001</v>
          </cell>
          <cell r="AJ15">
            <v>11.863264200000001</v>
          </cell>
          <cell r="AK15">
            <v>12.431632100000002</v>
          </cell>
          <cell r="AL15">
            <v>13.000000000000002</v>
          </cell>
          <cell r="AM15">
            <v>13.000000000000002</v>
          </cell>
          <cell r="AN15">
            <v>7.3163210000000003</v>
          </cell>
          <cell r="AO15">
            <v>7.3163210000000003</v>
          </cell>
          <cell r="AR15">
            <v>0.43197999999999998</v>
          </cell>
          <cell r="AS15">
            <v>0.28878199999999998</v>
          </cell>
          <cell r="AT15">
            <v>0.14558399999999999</v>
          </cell>
          <cell r="AU15">
            <v>2.3859999999999992E-3</v>
          </cell>
          <cell r="AV15">
            <v>-0.14081199999999999</v>
          </cell>
          <cell r="AW15">
            <v>-0.28400999999999998</v>
          </cell>
          <cell r="AX15">
            <v>-0.42720799999999998</v>
          </cell>
          <cell r="AY15">
            <v>-0.57040599999999997</v>
          </cell>
          <cell r="AZ15">
            <v>-0.71360399999999991</v>
          </cell>
          <cell r="BA15">
            <v>-0.85680199999999984</v>
          </cell>
          <cell r="BB15">
            <v>-0.99999999999999978</v>
          </cell>
          <cell r="BC15">
            <v>-0.99999999999999978</v>
          </cell>
          <cell r="BD15">
            <v>0.43197999999999998</v>
          </cell>
          <cell r="BE15">
            <v>0.43197999999999998</v>
          </cell>
        </row>
        <row r="16">
          <cell r="AB16">
            <v>8.0437499999999993</v>
          </cell>
          <cell r="AC16">
            <v>8.5393749999999997</v>
          </cell>
          <cell r="AD16">
            <v>9.0350000000000001</v>
          </cell>
          <cell r="AE16">
            <v>9.5306250000000006</v>
          </cell>
          <cell r="AF16">
            <v>10.026250000000001</v>
          </cell>
          <cell r="AG16">
            <v>10.521875000000001</v>
          </cell>
          <cell r="AH16">
            <v>11.017500000000002</v>
          </cell>
          <cell r="AI16">
            <v>11.513125000000002</v>
          </cell>
          <cell r="AJ16">
            <v>12.008750000000003</v>
          </cell>
          <cell r="AK16">
            <v>12.504375000000003</v>
          </cell>
          <cell r="AL16">
            <v>13.000000000000004</v>
          </cell>
          <cell r="AM16">
            <v>13.000000000000004</v>
          </cell>
          <cell r="AN16">
            <v>8.0437499999999993</v>
          </cell>
          <cell r="AO16">
            <v>8.0437499999999993</v>
          </cell>
          <cell r="AR16">
            <v>-0.61875000000000002</v>
          </cell>
          <cell r="AS16">
            <v>-0.65687499999999999</v>
          </cell>
          <cell r="AT16">
            <v>-0.69499999999999995</v>
          </cell>
          <cell r="AU16">
            <v>-0.73312499999999992</v>
          </cell>
          <cell r="AV16">
            <v>-0.77124999999999988</v>
          </cell>
          <cell r="AW16">
            <v>-0.80937499999999984</v>
          </cell>
          <cell r="AX16">
            <v>-0.84749999999999981</v>
          </cell>
          <cell r="AY16">
            <v>-0.88562499999999977</v>
          </cell>
          <cell r="AZ16">
            <v>-0.92374999999999974</v>
          </cell>
          <cell r="BA16">
            <v>-0.9618749999999997</v>
          </cell>
          <cell r="BB16">
            <v>-0.99999999999999967</v>
          </cell>
          <cell r="BC16">
            <v>-0.99999999999999967</v>
          </cell>
          <cell r="BD16">
            <v>-0.61875000000000002</v>
          </cell>
          <cell r="BE16">
            <v>-0.61875000000000002</v>
          </cell>
        </row>
        <row r="17">
          <cell r="AB17">
            <v>-2.506059</v>
          </cell>
          <cell r="AC17">
            <v>-2.373821</v>
          </cell>
          <cell r="AD17">
            <v>-2.2415829999999999</v>
          </cell>
          <cell r="AE17">
            <v>-2.1093449999999998</v>
          </cell>
          <cell r="AF17">
            <v>-1.9771069999999997</v>
          </cell>
          <cell r="AG17">
            <v>-1.8448689999999996</v>
          </cell>
          <cell r="AH17">
            <v>-1.7126309999999996</v>
          </cell>
          <cell r="AI17">
            <v>-1.5803929999999995</v>
          </cell>
          <cell r="AJ17">
            <v>-1.4481549999999994</v>
          </cell>
          <cell r="AK17">
            <v>-1.3159169999999993</v>
          </cell>
          <cell r="AL17">
            <v>-1.1836789999999993</v>
          </cell>
          <cell r="AM17">
            <v>-1.1836789999999993</v>
          </cell>
          <cell r="AN17">
            <v>-2.506059</v>
          </cell>
          <cell r="AO17">
            <v>-2.506059</v>
          </cell>
          <cell r="AR17">
            <v>6.2651490000000001</v>
          </cell>
          <cell r="AS17">
            <v>6.2318321000000001</v>
          </cell>
          <cell r="AT17">
            <v>6.1985152000000001</v>
          </cell>
          <cell r="AU17">
            <v>6.1651983000000001</v>
          </cell>
          <cell r="AV17">
            <v>6.1318814000000001</v>
          </cell>
          <cell r="AW17">
            <v>6.0985645000000002</v>
          </cell>
          <cell r="AX17">
            <v>6.0652476000000002</v>
          </cell>
          <cell r="AY17">
            <v>6.0319307000000002</v>
          </cell>
          <cell r="AZ17">
            <v>5.9986138000000002</v>
          </cell>
          <cell r="BA17">
            <v>5.9652969000000002</v>
          </cell>
          <cell r="BB17">
            <v>5.9319800000000003</v>
          </cell>
          <cell r="BC17">
            <v>5.9319800000000003</v>
          </cell>
          <cell r="BD17">
            <v>6.2651490000000001</v>
          </cell>
          <cell r="BE17">
            <v>6.2651490000000001</v>
          </cell>
        </row>
        <row r="18">
          <cell r="AB18">
            <v>-1.1836789999999999</v>
          </cell>
          <cell r="AC18">
            <v>-1.166523</v>
          </cell>
          <cell r="AD18">
            <v>-1.149367</v>
          </cell>
          <cell r="AE18">
            <v>-1.1322110000000001</v>
          </cell>
          <cell r="AF18">
            <v>-1.1150550000000001</v>
          </cell>
          <cell r="AG18">
            <v>-1.0978990000000002</v>
          </cell>
          <cell r="AH18">
            <v>-1.0807430000000002</v>
          </cell>
          <cell r="AI18">
            <v>-1.0635870000000003</v>
          </cell>
          <cell r="AJ18">
            <v>-1.0464310000000003</v>
          </cell>
          <cell r="AK18">
            <v>-1.0292750000000004</v>
          </cell>
          <cell r="AL18">
            <v>-1.0121190000000004</v>
          </cell>
          <cell r="AM18">
            <v>-1.0121190000000004</v>
          </cell>
          <cell r="AN18">
            <v>-1.1836789999999999</v>
          </cell>
          <cell r="AO18">
            <v>-1.1836789999999999</v>
          </cell>
          <cell r="AR18">
            <v>5.9319800000000003</v>
          </cell>
          <cell r="AS18">
            <v>5.5918117000000001</v>
          </cell>
          <cell r="AT18">
            <v>5.2516433999999999</v>
          </cell>
          <cell r="AU18">
            <v>4.9114750999999996</v>
          </cell>
          <cell r="AV18">
            <v>4.5713067999999994</v>
          </cell>
          <cell r="AW18">
            <v>4.2311384999999992</v>
          </cell>
          <cell r="AX18">
            <v>3.890970199999999</v>
          </cell>
          <cell r="AY18">
            <v>3.5508018999999988</v>
          </cell>
          <cell r="AZ18">
            <v>3.2106335999999986</v>
          </cell>
          <cell r="BA18">
            <v>2.8704652999999984</v>
          </cell>
          <cell r="BB18">
            <v>2.5302969999999982</v>
          </cell>
          <cell r="BC18">
            <v>2.5302969999999982</v>
          </cell>
          <cell r="BD18">
            <v>5.9319800000000003</v>
          </cell>
          <cell r="BE18">
            <v>5.9319800000000003</v>
          </cell>
        </row>
        <row r="19">
          <cell r="AB19">
            <v>3.0874999999999999</v>
          </cell>
          <cell r="AC19">
            <v>3.5103821000000002</v>
          </cell>
          <cell r="AD19">
            <v>3.9332642</v>
          </cell>
          <cell r="AE19">
            <v>4.3561462999999998</v>
          </cell>
          <cell r="AF19">
            <v>4.7790283999999996</v>
          </cell>
          <cell r="AG19">
            <v>5.2019104999999994</v>
          </cell>
          <cell r="AH19">
            <v>5.6247925999999993</v>
          </cell>
          <cell r="AI19">
            <v>6.0476746999999991</v>
          </cell>
          <cell r="AJ19">
            <v>6.4705567999999989</v>
          </cell>
          <cell r="AK19">
            <v>6.8934388999999987</v>
          </cell>
          <cell r="AL19">
            <v>7.3163209999999985</v>
          </cell>
          <cell r="AM19">
            <v>7.3163209999999985</v>
          </cell>
          <cell r="AN19">
            <v>3.0874999999999999</v>
          </cell>
          <cell r="AO19">
            <v>3.0874999999999999</v>
          </cell>
          <cell r="AR19">
            <v>-0.23749999999999999</v>
          </cell>
          <cell r="AS19">
            <v>-0.17055199999999998</v>
          </cell>
          <cell r="AT19">
            <v>-0.10360399999999999</v>
          </cell>
          <cell r="AU19">
            <v>-3.6655999999999994E-2</v>
          </cell>
          <cell r="AV19">
            <v>3.0291999999999999E-2</v>
          </cell>
          <cell r="AW19">
            <v>9.7239999999999993E-2</v>
          </cell>
          <cell r="AX19">
            <v>0.164188</v>
          </cell>
          <cell r="AY19">
            <v>0.23113600000000001</v>
          </cell>
          <cell r="AZ19">
            <v>0.29808400000000002</v>
          </cell>
          <cell r="BA19">
            <v>0.36503200000000002</v>
          </cell>
          <cell r="BB19">
            <v>0.43198000000000003</v>
          </cell>
          <cell r="BC19">
            <v>0.43198000000000003</v>
          </cell>
          <cell r="BD19">
            <v>-0.23749999999999999</v>
          </cell>
          <cell r="BE19">
            <v>-0.23749999999999999</v>
          </cell>
        </row>
        <row r="20">
          <cell r="AB20">
            <v>7.3163210000000003</v>
          </cell>
          <cell r="AC20">
            <v>7.3890639</v>
          </cell>
          <cell r="AD20">
            <v>7.4618067999999997</v>
          </cell>
          <cell r="AE20">
            <v>7.5345496999999995</v>
          </cell>
          <cell r="AF20">
            <v>7.6072925999999992</v>
          </cell>
          <cell r="AG20">
            <v>7.6800354999999989</v>
          </cell>
          <cell r="AH20">
            <v>7.7527783999999986</v>
          </cell>
          <cell r="AI20">
            <v>7.8255212999999983</v>
          </cell>
          <cell r="AJ20">
            <v>7.8982641999999981</v>
          </cell>
          <cell r="AK20">
            <v>7.9710070999999978</v>
          </cell>
          <cell r="AL20">
            <v>8.0437499999999975</v>
          </cell>
          <cell r="AM20">
            <v>8.0437499999999975</v>
          </cell>
          <cell r="AN20">
            <v>7.3163210000000003</v>
          </cell>
          <cell r="AO20">
            <v>7.3163210000000003</v>
          </cell>
          <cell r="AR20">
            <v>0.43197999999999998</v>
          </cell>
          <cell r="AS20">
            <v>0.32690699999999995</v>
          </cell>
          <cell r="AT20">
            <v>0.22183399999999995</v>
          </cell>
          <cell r="AU20">
            <v>0.11676099999999995</v>
          </cell>
          <cell r="AV20">
            <v>1.1687999999999948E-2</v>
          </cell>
          <cell r="AW20">
            <v>-9.3385000000000051E-2</v>
          </cell>
          <cell r="AX20">
            <v>-0.19845800000000005</v>
          </cell>
          <cell r="AY20">
            <v>-0.30353100000000005</v>
          </cell>
          <cell r="AZ20">
            <v>-0.40860400000000008</v>
          </cell>
          <cell r="BA20">
            <v>-0.51367700000000005</v>
          </cell>
          <cell r="BB20">
            <v>-0.61875000000000002</v>
          </cell>
          <cell r="BC20">
            <v>-0.61875000000000002</v>
          </cell>
          <cell r="BD20">
            <v>0.43197999999999998</v>
          </cell>
          <cell r="BE20">
            <v>0.43197999999999998</v>
          </cell>
        </row>
        <row r="21">
          <cell r="AB21">
            <v>4.5</v>
          </cell>
          <cell r="AC21">
            <v>4.5</v>
          </cell>
          <cell r="AD21">
            <v>4.5</v>
          </cell>
          <cell r="AE21">
            <v>4.5</v>
          </cell>
          <cell r="AF21">
            <v>4.5</v>
          </cell>
          <cell r="AG21">
            <v>4.5</v>
          </cell>
          <cell r="AH21">
            <v>4.5</v>
          </cell>
          <cell r="AI21">
            <v>4.5</v>
          </cell>
          <cell r="AJ21">
            <v>4.5</v>
          </cell>
          <cell r="AK21">
            <v>4.5</v>
          </cell>
          <cell r="AL21">
            <v>4.5</v>
          </cell>
          <cell r="AM21">
            <v>4.5</v>
          </cell>
          <cell r="AN21">
            <v>4.5</v>
          </cell>
          <cell r="AO21">
            <v>4.5</v>
          </cell>
          <cell r="AR21">
            <v>4.5</v>
          </cell>
          <cell r="AS21">
            <v>4.5</v>
          </cell>
          <cell r="AT21">
            <v>4.5</v>
          </cell>
          <cell r="AU21">
            <v>4.5</v>
          </cell>
          <cell r="AV21">
            <v>4.5</v>
          </cell>
          <cell r="AW21">
            <v>4.5</v>
          </cell>
          <cell r="AX21">
            <v>4.5</v>
          </cell>
          <cell r="AY21">
            <v>4.5</v>
          </cell>
          <cell r="AZ21">
            <v>4.5</v>
          </cell>
          <cell r="BA21">
            <v>4.5</v>
          </cell>
          <cell r="BB21">
            <v>4.5</v>
          </cell>
          <cell r="BC21">
            <v>4.5</v>
          </cell>
          <cell r="BD21">
            <v>4.5</v>
          </cell>
          <cell r="BE21">
            <v>4.5</v>
          </cell>
        </row>
        <row r="22">
          <cell r="AB22">
            <v>4.5</v>
          </cell>
          <cell r="AC22">
            <v>4.5</v>
          </cell>
          <cell r="AD22">
            <v>4.5</v>
          </cell>
          <cell r="AE22">
            <v>4.5</v>
          </cell>
          <cell r="AF22">
            <v>4.5</v>
          </cell>
          <cell r="AG22">
            <v>4.5</v>
          </cell>
          <cell r="AH22">
            <v>4.5</v>
          </cell>
          <cell r="AI22">
            <v>4.5</v>
          </cell>
          <cell r="AJ22">
            <v>4.5</v>
          </cell>
          <cell r="AK22">
            <v>4.5</v>
          </cell>
          <cell r="AL22">
            <v>4.5</v>
          </cell>
          <cell r="AM22">
            <v>4.5</v>
          </cell>
          <cell r="AN22">
            <v>4.5</v>
          </cell>
          <cell r="AO22">
            <v>4.5</v>
          </cell>
          <cell r="AR22">
            <v>4.5</v>
          </cell>
          <cell r="AS22">
            <v>4.5</v>
          </cell>
          <cell r="AT22">
            <v>4.5</v>
          </cell>
          <cell r="AU22">
            <v>4.5</v>
          </cell>
          <cell r="AV22">
            <v>4.5</v>
          </cell>
          <cell r="AW22">
            <v>4.5</v>
          </cell>
          <cell r="AX22">
            <v>4.5</v>
          </cell>
          <cell r="AY22">
            <v>4.5</v>
          </cell>
          <cell r="AZ22">
            <v>4.5</v>
          </cell>
          <cell r="BA22">
            <v>4.5</v>
          </cell>
          <cell r="BB22">
            <v>4.5</v>
          </cell>
          <cell r="BC22">
            <v>4.5</v>
          </cell>
          <cell r="BD22">
            <v>4.5</v>
          </cell>
          <cell r="BE22">
            <v>4.5</v>
          </cell>
        </row>
        <row r="23">
          <cell r="AB23">
            <v>4.5</v>
          </cell>
          <cell r="AC23">
            <v>4.5</v>
          </cell>
          <cell r="AD23">
            <v>4.5</v>
          </cell>
          <cell r="AE23">
            <v>4.5</v>
          </cell>
          <cell r="AF23">
            <v>4.5</v>
          </cell>
          <cell r="AG23">
            <v>4.5</v>
          </cell>
          <cell r="AH23">
            <v>4.5</v>
          </cell>
          <cell r="AI23">
            <v>4.5</v>
          </cell>
          <cell r="AJ23">
            <v>4.5</v>
          </cell>
          <cell r="AK23">
            <v>4.5</v>
          </cell>
          <cell r="AL23">
            <v>4.5</v>
          </cell>
          <cell r="AM23">
            <v>4.5</v>
          </cell>
          <cell r="AN23">
            <v>4.5</v>
          </cell>
          <cell r="AO23">
            <v>4.5</v>
          </cell>
          <cell r="AR23">
            <v>4.5</v>
          </cell>
          <cell r="AS23">
            <v>4.5</v>
          </cell>
          <cell r="AT23">
            <v>4.5</v>
          </cell>
          <cell r="AU23">
            <v>4.5</v>
          </cell>
          <cell r="AV23">
            <v>4.5</v>
          </cell>
          <cell r="AW23">
            <v>4.5</v>
          </cell>
          <cell r="AX23">
            <v>4.5</v>
          </cell>
          <cell r="AY23">
            <v>4.5</v>
          </cell>
          <cell r="AZ23">
            <v>4.5</v>
          </cell>
          <cell r="BA23">
            <v>4.5</v>
          </cell>
          <cell r="BB23">
            <v>4.5</v>
          </cell>
          <cell r="BC23">
            <v>4.5</v>
          </cell>
          <cell r="BD23">
            <v>4.5</v>
          </cell>
          <cell r="BE23">
            <v>4.5</v>
          </cell>
        </row>
        <row r="24">
          <cell r="AB24">
            <v>4.5</v>
          </cell>
          <cell r="AC24">
            <v>4.5</v>
          </cell>
          <cell r="AD24">
            <v>4.5</v>
          </cell>
          <cell r="AE24">
            <v>4.5</v>
          </cell>
          <cell r="AF24">
            <v>4.5</v>
          </cell>
          <cell r="AG24">
            <v>4.5</v>
          </cell>
          <cell r="AH24">
            <v>4.5</v>
          </cell>
          <cell r="AI24">
            <v>4.5</v>
          </cell>
          <cell r="AJ24">
            <v>4.5</v>
          </cell>
          <cell r="AK24">
            <v>4.5</v>
          </cell>
          <cell r="AL24">
            <v>4.5</v>
          </cell>
          <cell r="AM24">
            <v>4.5</v>
          </cell>
          <cell r="AN24">
            <v>4.5</v>
          </cell>
          <cell r="AO24">
            <v>4.5</v>
          </cell>
          <cell r="AR24">
            <v>4.5</v>
          </cell>
          <cell r="AS24">
            <v>4.5</v>
          </cell>
          <cell r="AT24">
            <v>4.5</v>
          </cell>
          <cell r="AU24">
            <v>4.5</v>
          </cell>
          <cell r="AV24">
            <v>4.5</v>
          </cell>
          <cell r="AW24">
            <v>4.5</v>
          </cell>
          <cell r="AX24">
            <v>4.5</v>
          </cell>
          <cell r="AY24">
            <v>4.5</v>
          </cell>
          <cell r="AZ24">
            <v>4.5</v>
          </cell>
          <cell r="BA24">
            <v>4.5</v>
          </cell>
          <cell r="BB24">
            <v>4.5</v>
          </cell>
          <cell r="BC24">
            <v>4.5</v>
          </cell>
          <cell r="BD24">
            <v>4.5</v>
          </cell>
          <cell r="BE24">
            <v>4.5</v>
          </cell>
        </row>
        <row r="25">
          <cell r="AB25">
            <v>4.5</v>
          </cell>
          <cell r="AC25">
            <v>4.5</v>
          </cell>
          <cell r="AD25">
            <v>4.5</v>
          </cell>
          <cell r="AE25">
            <v>4.5</v>
          </cell>
          <cell r="AF25">
            <v>4.5</v>
          </cell>
          <cell r="AG25">
            <v>4.5</v>
          </cell>
          <cell r="AH25">
            <v>4.5</v>
          </cell>
          <cell r="AI25">
            <v>4.5</v>
          </cell>
          <cell r="AJ25">
            <v>4.5</v>
          </cell>
          <cell r="AK25">
            <v>4.5</v>
          </cell>
          <cell r="AL25">
            <v>4.5</v>
          </cell>
          <cell r="AM25">
            <v>4.5</v>
          </cell>
          <cell r="AN25">
            <v>4.5</v>
          </cell>
          <cell r="AO25">
            <v>4.5</v>
          </cell>
          <cell r="AR25">
            <v>4.5</v>
          </cell>
          <cell r="AS25">
            <v>4.5</v>
          </cell>
          <cell r="AT25">
            <v>4.5</v>
          </cell>
          <cell r="AU25">
            <v>4.5</v>
          </cell>
          <cell r="AV25">
            <v>4.5</v>
          </cell>
          <cell r="AW25">
            <v>4.5</v>
          </cell>
          <cell r="AX25">
            <v>4.5</v>
          </cell>
          <cell r="AY25">
            <v>4.5</v>
          </cell>
          <cell r="AZ25">
            <v>4.5</v>
          </cell>
          <cell r="BA25">
            <v>4.5</v>
          </cell>
          <cell r="BB25">
            <v>4.5</v>
          </cell>
          <cell r="BC25">
            <v>4.5</v>
          </cell>
          <cell r="BD25">
            <v>4.5</v>
          </cell>
          <cell r="BE25">
            <v>4.5</v>
          </cell>
        </row>
        <row r="26">
          <cell r="AB26">
            <v>4.5</v>
          </cell>
          <cell r="AC26">
            <v>4.5</v>
          </cell>
          <cell r="AD26">
            <v>4.5</v>
          </cell>
          <cell r="AE26">
            <v>4.5</v>
          </cell>
          <cell r="AF26">
            <v>4.5</v>
          </cell>
          <cell r="AG26">
            <v>4.5</v>
          </cell>
          <cell r="AH26">
            <v>4.5</v>
          </cell>
          <cell r="AI26">
            <v>4.5</v>
          </cell>
          <cell r="AJ26">
            <v>4.5</v>
          </cell>
          <cell r="AK26">
            <v>4.5</v>
          </cell>
          <cell r="AL26">
            <v>4.5</v>
          </cell>
          <cell r="AM26">
            <v>4.5</v>
          </cell>
          <cell r="AN26">
            <v>4.5</v>
          </cell>
          <cell r="AO26">
            <v>4.5</v>
          </cell>
          <cell r="AR26">
            <v>4.5</v>
          </cell>
          <cell r="AS26">
            <v>4.5</v>
          </cell>
          <cell r="AT26">
            <v>4.5</v>
          </cell>
          <cell r="AU26">
            <v>4.5</v>
          </cell>
          <cell r="AV26">
            <v>4.5</v>
          </cell>
          <cell r="AW26">
            <v>4.5</v>
          </cell>
          <cell r="AX26">
            <v>4.5</v>
          </cell>
          <cell r="AY26">
            <v>4.5</v>
          </cell>
          <cell r="AZ26">
            <v>4.5</v>
          </cell>
          <cell r="BA26">
            <v>4.5</v>
          </cell>
          <cell r="BB26">
            <v>4.5</v>
          </cell>
          <cell r="BC26">
            <v>4.5</v>
          </cell>
          <cell r="BD26">
            <v>4.5</v>
          </cell>
          <cell r="BE26">
            <v>4.5</v>
          </cell>
        </row>
        <row r="27">
          <cell r="AB27">
            <v>4.5</v>
          </cell>
          <cell r="AC27">
            <v>4.5</v>
          </cell>
          <cell r="AD27">
            <v>4.5</v>
          </cell>
          <cell r="AE27">
            <v>4.5</v>
          </cell>
          <cell r="AF27">
            <v>4.5</v>
          </cell>
          <cell r="AG27">
            <v>4.5</v>
          </cell>
          <cell r="AH27">
            <v>4.5</v>
          </cell>
          <cell r="AI27">
            <v>4.5</v>
          </cell>
          <cell r="AJ27">
            <v>4.5</v>
          </cell>
          <cell r="AK27">
            <v>4.5</v>
          </cell>
          <cell r="AL27">
            <v>4.5</v>
          </cell>
          <cell r="AM27">
            <v>4.5</v>
          </cell>
          <cell r="AN27">
            <v>4.5</v>
          </cell>
          <cell r="AO27">
            <v>4.5</v>
          </cell>
          <cell r="AR27">
            <v>4.5</v>
          </cell>
          <cell r="AS27">
            <v>4.5</v>
          </cell>
          <cell r="AT27">
            <v>4.5</v>
          </cell>
          <cell r="AU27">
            <v>4.5</v>
          </cell>
          <cell r="AV27">
            <v>4.5</v>
          </cell>
          <cell r="AW27">
            <v>4.5</v>
          </cell>
          <cell r="AX27">
            <v>4.5</v>
          </cell>
          <cell r="AY27">
            <v>4.5</v>
          </cell>
          <cell r="AZ27">
            <v>4.5</v>
          </cell>
          <cell r="BA27">
            <v>4.5</v>
          </cell>
          <cell r="BB27">
            <v>4.5</v>
          </cell>
          <cell r="BC27">
            <v>4.5</v>
          </cell>
          <cell r="BD27">
            <v>4.5</v>
          </cell>
          <cell r="BE27">
            <v>4.5</v>
          </cell>
        </row>
        <row r="28">
          <cell r="AB28">
            <v>4.5</v>
          </cell>
          <cell r="AC28">
            <v>4.5</v>
          </cell>
          <cell r="AD28">
            <v>4.5</v>
          </cell>
          <cell r="AE28">
            <v>4.5</v>
          </cell>
          <cell r="AF28">
            <v>4.5</v>
          </cell>
          <cell r="AG28">
            <v>4.5</v>
          </cell>
          <cell r="AH28">
            <v>4.5</v>
          </cell>
          <cell r="AI28">
            <v>4.5</v>
          </cell>
          <cell r="AJ28">
            <v>4.5</v>
          </cell>
          <cell r="AK28">
            <v>4.5</v>
          </cell>
          <cell r="AL28">
            <v>4.5</v>
          </cell>
          <cell r="AM28">
            <v>4.5</v>
          </cell>
          <cell r="AN28">
            <v>4.5</v>
          </cell>
          <cell r="AO28">
            <v>4.5</v>
          </cell>
          <cell r="AR28">
            <v>4.5</v>
          </cell>
          <cell r="AS28">
            <v>4.5</v>
          </cell>
          <cell r="AT28">
            <v>4.5</v>
          </cell>
          <cell r="AU28">
            <v>4.5</v>
          </cell>
          <cell r="AV28">
            <v>4.5</v>
          </cell>
          <cell r="AW28">
            <v>4.5</v>
          </cell>
          <cell r="AX28">
            <v>4.5</v>
          </cell>
          <cell r="AY28">
            <v>4.5</v>
          </cell>
          <cell r="AZ28">
            <v>4.5</v>
          </cell>
          <cell r="BA28">
            <v>4.5</v>
          </cell>
          <cell r="BB28">
            <v>4.5</v>
          </cell>
          <cell r="BC28">
            <v>4.5</v>
          </cell>
          <cell r="BD28">
            <v>4.5</v>
          </cell>
          <cell r="BE28">
            <v>4.5</v>
          </cell>
        </row>
        <row r="29">
          <cell r="AB29">
            <v>4.5</v>
          </cell>
          <cell r="AC29">
            <v>4.5</v>
          </cell>
          <cell r="AD29">
            <v>4.5</v>
          </cell>
          <cell r="AE29">
            <v>4.5</v>
          </cell>
          <cell r="AF29">
            <v>4.5</v>
          </cell>
          <cell r="AG29">
            <v>4.5</v>
          </cell>
          <cell r="AH29">
            <v>4.5</v>
          </cell>
          <cell r="AI29">
            <v>4.5</v>
          </cell>
          <cell r="AJ29">
            <v>4.5</v>
          </cell>
          <cell r="AK29">
            <v>4.5</v>
          </cell>
          <cell r="AL29">
            <v>4.5</v>
          </cell>
          <cell r="AM29">
            <v>4.5</v>
          </cell>
          <cell r="AN29">
            <v>4.5</v>
          </cell>
          <cell r="AO29">
            <v>4.5</v>
          </cell>
          <cell r="AR29">
            <v>4.5</v>
          </cell>
          <cell r="AS29">
            <v>4.5</v>
          </cell>
          <cell r="AT29">
            <v>4.5</v>
          </cell>
          <cell r="AU29">
            <v>4.5</v>
          </cell>
          <cell r="AV29">
            <v>4.5</v>
          </cell>
          <cell r="AW29">
            <v>4.5</v>
          </cell>
          <cell r="AX29">
            <v>4.5</v>
          </cell>
          <cell r="AY29">
            <v>4.5</v>
          </cell>
          <cell r="AZ29">
            <v>4.5</v>
          </cell>
          <cell r="BA29">
            <v>4.5</v>
          </cell>
          <cell r="BB29">
            <v>4.5</v>
          </cell>
          <cell r="BC29">
            <v>4.5</v>
          </cell>
          <cell r="BD29">
            <v>4.5</v>
          </cell>
          <cell r="BE29">
            <v>4.5</v>
          </cell>
        </row>
        <row r="30">
          <cell r="AB30">
            <v>4.5</v>
          </cell>
          <cell r="AC30">
            <v>4.5</v>
          </cell>
          <cell r="AD30">
            <v>4.5</v>
          </cell>
          <cell r="AE30">
            <v>4.5</v>
          </cell>
          <cell r="AF30">
            <v>4.5</v>
          </cell>
          <cell r="AG30">
            <v>4.5</v>
          </cell>
          <cell r="AH30">
            <v>4.5</v>
          </cell>
          <cell r="AI30">
            <v>4.5</v>
          </cell>
          <cell r="AJ30">
            <v>4.5</v>
          </cell>
          <cell r="AK30">
            <v>4.5</v>
          </cell>
          <cell r="AL30">
            <v>4.5</v>
          </cell>
          <cell r="AM30">
            <v>4.5</v>
          </cell>
          <cell r="AN30">
            <v>4.5</v>
          </cell>
          <cell r="AO30">
            <v>4.5</v>
          </cell>
          <cell r="AR30">
            <v>4.5</v>
          </cell>
          <cell r="AS30">
            <v>4.5</v>
          </cell>
          <cell r="AT30">
            <v>4.5</v>
          </cell>
          <cell r="AU30">
            <v>4.5</v>
          </cell>
          <cell r="AV30">
            <v>4.5</v>
          </cell>
          <cell r="AW30">
            <v>4.5</v>
          </cell>
          <cell r="AX30">
            <v>4.5</v>
          </cell>
          <cell r="AY30">
            <v>4.5</v>
          </cell>
          <cell r="AZ30">
            <v>4.5</v>
          </cell>
          <cell r="BA30">
            <v>4.5</v>
          </cell>
          <cell r="BB30">
            <v>4.5</v>
          </cell>
          <cell r="BC30">
            <v>4.5</v>
          </cell>
          <cell r="BD30">
            <v>4.5</v>
          </cell>
          <cell r="BE30">
            <v>4.5</v>
          </cell>
        </row>
        <row r="31">
          <cell r="AB31">
            <v>4.5</v>
          </cell>
          <cell r="AC31">
            <v>4.5</v>
          </cell>
          <cell r="AD31">
            <v>4.5</v>
          </cell>
          <cell r="AE31">
            <v>4.5</v>
          </cell>
          <cell r="AF31">
            <v>4.5</v>
          </cell>
          <cell r="AG31">
            <v>4.5</v>
          </cell>
          <cell r="AH31">
            <v>4.5</v>
          </cell>
          <cell r="AI31">
            <v>4.5</v>
          </cell>
          <cell r="AJ31">
            <v>4.5</v>
          </cell>
          <cell r="AK31">
            <v>4.5</v>
          </cell>
          <cell r="AL31">
            <v>4.5</v>
          </cell>
          <cell r="AM31">
            <v>4.5</v>
          </cell>
          <cell r="AN31">
            <v>4.5</v>
          </cell>
          <cell r="AO31">
            <v>4.5</v>
          </cell>
          <cell r="AR31">
            <v>4.5</v>
          </cell>
          <cell r="AS31">
            <v>4.5</v>
          </cell>
          <cell r="AT31">
            <v>4.5</v>
          </cell>
          <cell r="AU31">
            <v>4.5</v>
          </cell>
          <cell r="AV31">
            <v>4.5</v>
          </cell>
          <cell r="AW31">
            <v>4.5</v>
          </cell>
          <cell r="AX31">
            <v>4.5</v>
          </cell>
          <cell r="AY31">
            <v>4.5</v>
          </cell>
          <cell r="AZ31">
            <v>4.5</v>
          </cell>
          <cell r="BA31">
            <v>4.5</v>
          </cell>
          <cell r="BB31">
            <v>4.5</v>
          </cell>
          <cell r="BC31">
            <v>4.5</v>
          </cell>
          <cell r="BD31">
            <v>4.5</v>
          </cell>
          <cell r="BE31">
            <v>4.5</v>
          </cell>
        </row>
        <row r="32">
          <cell r="AB32">
            <v>4.5</v>
          </cell>
          <cell r="AC32">
            <v>4.5</v>
          </cell>
          <cell r="AD32">
            <v>4.5</v>
          </cell>
          <cell r="AE32">
            <v>4.5</v>
          </cell>
          <cell r="AF32">
            <v>4.5</v>
          </cell>
          <cell r="AG32">
            <v>4.5</v>
          </cell>
          <cell r="AH32">
            <v>4.5</v>
          </cell>
          <cell r="AI32">
            <v>4.5</v>
          </cell>
          <cell r="AJ32">
            <v>4.5</v>
          </cell>
          <cell r="AK32">
            <v>4.5</v>
          </cell>
          <cell r="AL32">
            <v>4.5</v>
          </cell>
          <cell r="AM32">
            <v>4.5</v>
          </cell>
          <cell r="AN32">
            <v>4.5</v>
          </cell>
          <cell r="AO32">
            <v>4.5</v>
          </cell>
          <cell r="AR32">
            <v>4.5</v>
          </cell>
          <cell r="AS32">
            <v>4.5</v>
          </cell>
          <cell r="AT32">
            <v>4.5</v>
          </cell>
          <cell r="AU32">
            <v>4.5</v>
          </cell>
          <cell r="AV32">
            <v>4.5</v>
          </cell>
          <cell r="AW32">
            <v>4.5</v>
          </cell>
          <cell r="AX32">
            <v>4.5</v>
          </cell>
          <cell r="AY32">
            <v>4.5</v>
          </cell>
          <cell r="AZ32">
            <v>4.5</v>
          </cell>
          <cell r="BA32">
            <v>4.5</v>
          </cell>
          <cell r="BB32">
            <v>4.5</v>
          </cell>
          <cell r="BC32">
            <v>4.5</v>
          </cell>
          <cell r="BD32">
            <v>4.5</v>
          </cell>
          <cell r="BE32">
            <v>4.5</v>
          </cell>
        </row>
        <row r="33">
          <cell r="AB33">
            <v>4.5</v>
          </cell>
          <cell r="AC33">
            <v>4.5</v>
          </cell>
          <cell r="AD33">
            <v>4.5</v>
          </cell>
          <cell r="AE33">
            <v>4.5</v>
          </cell>
          <cell r="AF33">
            <v>4.5</v>
          </cell>
          <cell r="AG33">
            <v>4.5</v>
          </cell>
          <cell r="AH33">
            <v>4.5</v>
          </cell>
          <cell r="AI33">
            <v>4.5</v>
          </cell>
          <cell r="AJ33">
            <v>4.5</v>
          </cell>
          <cell r="AK33">
            <v>4.5</v>
          </cell>
          <cell r="AL33">
            <v>4.5</v>
          </cell>
          <cell r="AM33">
            <v>4.5</v>
          </cell>
          <cell r="AN33">
            <v>4.5</v>
          </cell>
          <cell r="AO33">
            <v>4.5</v>
          </cell>
          <cell r="AR33">
            <v>4.5</v>
          </cell>
          <cell r="AS33">
            <v>4.5</v>
          </cell>
          <cell r="AT33">
            <v>4.5</v>
          </cell>
          <cell r="AU33">
            <v>4.5</v>
          </cell>
          <cell r="AV33">
            <v>4.5</v>
          </cell>
          <cell r="AW33">
            <v>4.5</v>
          </cell>
          <cell r="AX33">
            <v>4.5</v>
          </cell>
          <cell r="AY33">
            <v>4.5</v>
          </cell>
          <cell r="AZ33">
            <v>4.5</v>
          </cell>
          <cell r="BA33">
            <v>4.5</v>
          </cell>
          <cell r="BB33">
            <v>4.5</v>
          </cell>
          <cell r="BC33">
            <v>4.5</v>
          </cell>
          <cell r="BD33">
            <v>4.5</v>
          </cell>
          <cell r="BE33">
            <v>4.5</v>
          </cell>
        </row>
        <row r="34">
          <cell r="AB34">
            <v>4.5</v>
          </cell>
          <cell r="AC34">
            <v>4.5</v>
          </cell>
          <cell r="AD34">
            <v>4.5</v>
          </cell>
          <cell r="AE34">
            <v>4.5</v>
          </cell>
          <cell r="AF34">
            <v>4.5</v>
          </cell>
          <cell r="AG34">
            <v>4.5</v>
          </cell>
          <cell r="AH34">
            <v>4.5</v>
          </cell>
          <cell r="AI34">
            <v>4.5</v>
          </cell>
          <cell r="AJ34">
            <v>4.5</v>
          </cell>
          <cell r="AK34">
            <v>4.5</v>
          </cell>
          <cell r="AL34">
            <v>4.5</v>
          </cell>
          <cell r="AM34">
            <v>4.5</v>
          </cell>
          <cell r="AN34">
            <v>4.5</v>
          </cell>
          <cell r="AO34">
            <v>4.5</v>
          </cell>
          <cell r="AR34">
            <v>4.5</v>
          </cell>
          <cell r="AS34">
            <v>4.5</v>
          </cell>
          <cell r="AT34">
            <v>4.5</v>
          </cell>
          <cell r="AU34">
            <v>4.5</v>
          </cell>
          <cell r="AV34">
            <v>4.5</v>
          </cell>
          <cell r="AW34">
            <v>4.5</v>
          </cell>
          <cell r="AX34">
            <v>4.5</v>
          </cell>
          <cell r="AY34">
            <v>4.5</v>
          </cell>
          <cell r="AZ34">
            <v>4.5</v>
          </cell>
          <cell r="BA34">
            <v>4.5</v>
          </cell>
          <cell r="BB34">
            <v>4.5</v>
          </cell>
          <cell r="BC34">
            <v>4.5</v>
          </cell>
          <cell r="BD34">
            <v>4.5</v>
          </cell>
          <cell r="BE34">
            <v>4.5</v>
          </cell>
        </row>
        <row r="35">
          <cell r="AB35">
            <v>4.5</v>
          </cell>
          <cell r="AC35">
            <v>4.5</v>
          </cell>
          <cell r="AD35">
            <v>4.5</v>
          </cell>
          <cell r="AE35">
            <v>4.5</v>
          </cell>
          <cell r="AF35">
            <v>4.5</v>
          </cell>
          <cell r="AG35">
            <v>4.5</v>
          </cell>
          <cell r="AH35">
            <v>4.5</v>
          </cell>
          <cell r="AI35">
            <v>4.5</v>
          </cell>
          <cell r="AJ35">
            <v>4.5</v>
          </cell>
          <cell r="AK35">
            <v>4.5</v>
          </cell>
          <cell r="AL35">
            <v>4.5</v>
          </cell>
          <cell r="AM35">
            <v>4.5</v>
          </cell>
          <cell r="AN35">
            <v>4.5</v>
          </cell>
          <cell r="AO35">
            <v>4.5</v>
          </cell>
          <cell r="AR35">
            <v>4.5</v>
          </cell>
          <cell r="AS35">
            <v>4.5</v>
          </cell>
          <cell r="AT35">
            <v>4.5</v>
          </cell>
          <cell r="AU35">
            <v>4.5</v>
          </cell>
          <cell r="AV35">
            <v>4.5</v>
          </cell>
          <cell r="AW35">
            <v>4.5</v>
          </cell>
          <cell r="AX35">
            <v>4.5</v>
          </cell>
          <cell r="AY35">
            <v>4.5</v>
          </cell>
          <cell r="AZ35">
            <v>4.5</v>
          </cell>
          <cell r="BA35">
            <v>4.5</v>
          </cell>
          <cell r="BB35">
            <v>4.5</v>
          </cell>
          <cell r="BC35">
            <v>4.5</v>
          </cell>
          <cell r="BD35">
            <v>4.5</v>
          </cell>
          <cell r="BE35">
            <v>4.5</v>
          </cell>
        </row>
        <row r="36">
          <cell r="AB36">
            <v>4.5</v>
          </cell>
          <cell r="AC36">
            <v>4.5</v>
          </cell>
          <cell r="AD36">
            <v>4.5</v>
          </cell>
          <cell r="AE36">
            <v>4.5</v>
          </cell>
          <cell r="AF36">
            <v>4.5</v>
          </cell>
          <cell r="AG36">
            <v>4.5</v>
          </cell>
          <cell r="AH36">
            <v>4.5</v>
          </cell>
          <cell r="AI36">
            <v>4.5</v>
          </cell>
          <cell r="AJ36">
            <v>4.5</v>
          </cell>
          <cell r="AK36">
            <v>4.5</v>
          </cell>
          <cell r="AL36">
            <v>4.5</v>
          </cell>
          <cell r="AM36">
            <v>4.5</v>
          </cell>
          <cell r="AN36">
            <v>4.5</v>
          </cell>
          <cell r="AO36">
            <v>4.5</v>
          </cell>
          <cell r="AR36">
            <v>4.5</v>
          </cell>
          <cell r="AS36">
            <v>4.5</v>
          </cell>
          <cell r="AT36">
            <v>4.5</v>
          </cell>
          <cell r="AU36">
            <v>4.5</v>
          </cell>
          <cell r="AV36">
            <v>4.5</v>
          </cell>
          <cell r="AW36">
            <v>4.5</v>
          </cell>
          <cell r="AX36">
            <v>4.5</v>
          </cell>
          <cell r="AY36">
            <v>4.5</v>
          </cell>
          <cell r="AZ36">
            <v>4.5</v>
          </cell>
          <cell r="BA36">
            <v>4.5</v>
          </cell>
          <cell r="BB36">
            <v>4.5</v>
          </cell>
          <cell r="BC36">
            <v>4.5</v>
          </cell>
          <cell r="BD36">
            <v>4.5</v>
          </cell>
          <cell r="BE36">
            <v>4.5</v>
          </cell>
        </row>
        <row r="37">
          <cell r="AB37">
            <v>4.5</v>
          </cell>
          <cell r="AC37">
            <v>4.5</v>
          </cell>
          <cell r="AD37">
            <v>4.5</v>
          </cell>
          <cell r="AE37">
            <v>4.5</v>
          </cell>
          <cell r="AF37">
            <v>4.5</v>
          </cell>
          <cell r="AG37">
            <v>4.5</v>
          </cell>
          <cell r="AH37">
            <v>4.5</v>
          </cell>
          <cell r="AI37">
            <v>4.5</v>
          </cell>
          <cell r="AJ37">
            <v>4.5</v>
          </cell>
          <cell r="AK37">
            <v>4.5</v>
          </cell>
          <cell r="AL37">
            <v>4.5</v>
          </cell>
          <cell r="AM37">
            <v>4.5</v>
          </cell>
          <cell r="AN37">
            <v>4.5</v>
          </cell>
          <cell r="AO37">
            <v>4.5</v>
          </cell>
          <cell r="AR37">
            <v>4.5</v>
          </cell>
          <cell r="AS37">
            <v>4.5</v>
          </cell>
          <cell r="AT37">
            <v>4.5</v>
          </cell>
          <cell r="AU37">
            <v>4.5</v>
          </cell>
          <cell r="AV37">
            <v>4.5</v>
          </cell>
          <cell r="AW37">
            <v>4.5</v>
          </cell>
          <cell r="AX37">
            <v>4.5</v>
          </cell>
          <cell r="AY37">
            <v>4.5</v>
          </cell>
          <cell r="AZ37">
            <v>4.5</v>
          </cell>
          <cell r="BA37">
            <v>4.5</v>
          </cell>
          <cell r="BB37">
            <v>4.5</v>
          </cell>
          <cell r="BC37">
            <v>4.5</v>
          </cell>
          <cell r="BD37">
            <v>4.5</v>
          </cell>
          <cell r="BE37">
            <v>4.5</v>
          </cell>
        </row>
        <row r="38">
          <cell r="AB38">
            <v>4.5</v>
          </cell>
          <cell r="AC38">
            <v>4.5</v>
          </cell>
          <cell r="AD38">
            <v>4.5</v>
          </cell>
          <cell r="AE38">
            <v>4.5</v>
          </cell>
          <cell r="AF38">
            <v>4.5</v>
          </cell>
          <cell r="AG38">
            <v>4.5</v>
          </cell>
          <cell r="AH38">
            <v>4.5</v>
          </cell>
          <cell r="AI38">
            <v>4.5</v>
          </cell>
          <cell r="AJ38">
            <v>4.5</v>
          </cell>
          <cell r="AK38">
            <v>4.5</v>
          </cell>
          <cell r="AL38">
            <v>4.5</v>
          </cell>
          <cell r="AM38">
            <v>4.5</v>
          </cell>
          <cell r="AN38">
            <v>4.5</v>
          </cell>
          <cell r="AO38">
            <v>4.5</v>
          </cell>
          <cell r="AR38">
            <v>4.5</v>
          </cell>
          <cell r="AS38">
            <v>4.5</v>
          </cell>
          <cell r="AT38">
            <v>4.5</v>
          </cell>
          <cell r="AU38">
            <v>4.5</v>
          </cell>
          <cell r="AV38">
            <v>4.5</v>
          </cell>
          <cell r="AW38">
            <v>4.5</v>
          </cell>
          <cell r="AX38">
            <v>4.5</v>
          </cell>
          <cell r="AY38">
            <v>4.5</v>
          </cell>
          <cell r="AZ38">
            <v>4.5</v>
          </cell>
          <cell r="BA38">
            <v>4.5</v>
          </cell>
          <cell r="BB38">
            <v>4.5</v>
          </cell>
          <cell r="BC38">
            <v>4.5</v>
          </cell>
          <cell r="BD38">
            <v>4.5</v>
          </cell>
          <cell r="BE38">
            <v>4.5</v>
          </cell>
        </row>
        <row r="39">
          <cell r="AB39">
            <v>4.5</v>
          </cell>
          <cell r="AC39">
            <v>4.5</v>
          </cell>
          <cell r="AD39">
            <v>4.5</v>
          </cell>
          <cell r="AE39">
            <v>4.5</v>
          </cell>
          <cell r="AF39">
            <v>4.5</v>
          </cell>
          <cell r="AG39">
            <v>4.5</v>
          </cell>
          <cell r="AH39">
            <v>4.5</v>
          </cell>
          <cell r="AI39">
            <v>4.5</v>
          </cell>
          <cell r="AJ39">
            <v>4.5</v>
          </cell>
          <cell r="AK39">
            <v>4.5</v>
          </cell>
          <cell r="AL39">
            <v>4.5</v>
          </cell>
          <cell r="AM39">
            <v>4.5</v>
          </cell>
          <cell r="AN39">
            <v>4.5</v>
          </cell>
          <cell r="AO39">
            <v>4.5</v>
          </cell>
          <cell r="AR39">
            <v>4.5</v>
          </cell>
          <cell r="AS39">
            <v>4.5</v>
          </cell>
          <cell r="AT39">
            <v>4.5</v>
          </cell>
          <cell r="AU39">
            <v>4.5</v>
          </cell>
          <cell r="AV39">
            <v>4.5</v>
          </cell>
          <cell r="AW39">
            <v>4.5</v>
          </cell>
          <cell r="AX39">
            <v>4.5</v>
          </cell>
          <cell r="AY39">
            <v>4.5</v>
          </cell>
          <cell r="AZ39">
            <v>4.5</v>
          </cell>
          <cell r="BA39">
            <v>4.5</v>
          </cell>
          <cell r="BB39">
            <v>4.5</v>
          </cell>
          <cell r="BC39">
            <v>4.5</v>
          </cell>
          <cell r="BD39">
            <v>4.5</v>
          </cell>
          <cell r="BE39">
            <v>4.5</v>
          </cell>
        </row>
        <row r="40">
          <cell r="AB40">
            <v>4.5</v>
          </cell>
          <cell r="AC40">
            <v>4.5</v>
          </cell>
          <cell r="AD40">
            <v>4.5</v>
          </cell>
          <cell r="AE40">
            <v>4.5</v>
          </cell>
          <cell r="AF40">
            <v>4.5</v>
          </cell>
          <cell r="AG40">
            <v>4.5</v>
          </cell>
          <cell r="AH40">
            <v>4.5</v>
          </cell>
          <cell r="AI40">
            <v>4.5</v>
          </cell>
          <cell r="AJ40">
            <v>4.5</v>
          </cell>
          <cell r="AK40">
            <v>4.5</v>
          </cell>
          <cell r="AL40">
            <v>4.5</v>
          </cell>
          <cell r="AM40">
            <v>4.5</v>
          </cell>
          <cell r="AN40">
            <v>4.5</v>
          </cell>
          <cell r="AO40">
            <v>4.5</v>
          </cell>
          <cell r="AR40">
            <v>4.5</v>
          </cell>
          <cell r="AS40">
            <v>4.5</v>
          </cell>
          <cell r="AT40">
            <v>4.5</v>
          </cell>
          <cell r="AU40">
            <v>4.5</v>
          </cell>
          <cell r="AV40">
            <v>4.5</v>
          </cell>
          <cell r="AW40">
            <v>4.5</v>
          </cell>
          <cell r="AX40">
            <v>4.5</v>
          </cell>
          <cell r="AY40">
            <v>4.5</v>
          </cell>
          <cell r="AZ40">
            <v>4.5</v>
          </cell>
          <cell r="BA40">
            <v>4.5</v>
          </cell>
          <cell r="BB40">
            <v>4.5</v>
          </cell>
          <cell r="BC40">
            <v>4.5</v>
          </cell>
          <cell r="BD40">
            <v>4.5</v>
          </cell>
          <cell r="BE40">
            <v>4.5</v>
          </cell>
        </row>
        <row r="41">
          <cell r="AB41">
            <v>4.5</v>
          </cell>
          <cell r="AC41">
            <v>4.5</v>
          </cell>
          <cell r="AD41">
            <v>4.5</v>
          </cell>
          <cell r="AE41">
            <v>4.5</v>
          </cell>
          <cell r="AF41">
            <v>4.5</v>
          </cell>
          <cell r="AG41">
            <v>4.5</v>
          </cell>
          <cell r="AH41">
            <v>4.5</v>
          </cell>
          <cell r="AI41">
            <v>4.5</v>
          </cell>
          <cell r="AJ41">
            <v>4.5</v>
          </cell>
          <cell r="AK41">
            <v>4.5</v>
          </cell>
          <cell r="AL41">
            <v>4.5</v>
          </cell>
          <cell r="AM41">
            <v>4.5</v>
          </cell>
          <cell r="AN41">
            <v>4.5</v>
          </cell>
          <cell r="AO41">
            <v>4.5</v>
          </cell>
          <cell r="AR41">
            <v>4.5</v>
          </cell>
          <cell r="AS41">
            <v>4.5</v>
          </cell>
          <cell r="AT41">
            <v>4.5</v>
          </cell>
          <cell r="AU41">
            <v>4.5</v>
          </cell>
          <cell r="AV41">
            <v>4.5</v>
          </cell>
          <cell r="AW41">
            <v>4.5</v>
          </cell>
          <cell r="AX41">
            <v>4.5</v>
          </cell>
          <cell r="AY41">
            <v>4.5</v>
          </cell>
          <cell r="AZ41">
            <v>4.5</v>
          </cell>
          <cell r="BA41">
            <v>4.5</v>
          </cell>
          <cell r="BB41">
            <v>4.5</v>
          </cell>
          <cell r="BC41">
            <v>4.5</v>
          </cell>
          <cell r="BD41">
            <v>4.5</v>
          </cell>
          <cell r="BE41">
            <v>4.5</v>
          </cell>
        </row>
        <row r="42">
          <cell r="AB42">
            <v>4.5</v>
          </cell>
          <cell r="AC42">
            <v>4.5</v>
          </cell>
          <cell r="AD42">
            <v>4.5</v>
          </cell>
          <cell r="AE42">
            <v>4.5</v>
          </cell>
          <cell r="AF42">
            <v>4.5</v>
          </cell>
          <cell r="AG42">
            <v>4.5</v>
          </cell>
          <cell r="AH42">
            <v>4.5</v>
          </cell>
          <cell r="AI42">
            <v>4.5</v>
          </cell>
          <cell r="AJ42">
            <v>4.5</v>
          </cell>
          <cell r="AK42">
            <v>4.5</v>
          </cell>
          <cell r="AL42">
            <v>4.5</v>
          </cell>
          <cell r="AM42">
            <v>4.5</v>
          </cell>
          <cell r="AN42">
            <v>4.5</v>
          </cell>
          <cell r="AO42">
            <v>4.5</v>
          </cell>
          <cell r="AR42">
            <v>4.5</v>
          </cell>
          <cell r="AS42">
            <v>4.5</v>
          </cell>
          <cell r="AT42">
            <v>4.5</v>
          </cell>
          <cell r="AU42">
            <v>4.5</v>
          </cell>
          <cell r="AV42">
            <v>4.5</v>
          </cell>
          <cell r="AW42">
            <v>4.5</v>
          </cell>
          <cell r="AX42">
            <v>4.5</v>
          </cell>
          <cell r="AY42">
            <v>4.5</v>
          </cell>
          <cell r="AZ42">
            <v>4.5</v>
          </cell>
          <cell r="BA42">
            <v>4.5</v>
          </cell>
          <cell r="BB42">
            <v>4.5</v>
          </cell>
          <cell r="BC42">
            <v>4.5</v>
          </cell>
          <cell r="BD42">
            <v>4.5</v>
          </cell>
          <cell r="BE42">
            <v>4.5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6"/>
  <dimension ref="A1:BY161"/>
  <sheetViews>
    <sheetView tabSelected="1" zoomScale="90" zoomScaleNormal="90" workbookViewId="0">
      <pane xSplit="2" ySplit="2" topLeftCell="C3" activePane="bottomRight" state="frozen"/>
      <selection activeCell="U4" sqref="U4"/>
      <selection pane="topRight" activeCell="U4" sqref="U4"/>
      <selection pane="bottomLeft" activeCell="U4" sqref="U4"/>
      <selection pane="bottomRight" activeCell="K14" sqref="K14"/>
    </sheetView>
  </sheetViews>
  <sheetFormatPr baseColWidth="10" defaultColWidth="11.44140625" defaultRowHeight="13.2" x14ac:dyDescent="0.25"/>
  <cols>
    <col min="1" max="1" width="6.5546875" style="260" customWidth="1"/>
    <col min="2" max="3" width="9.44140625" style="260" customWidth="1"/>
    <col min="4" max="4" width="9" style="260" customWidth="1"/>
    <col min="5" max="5" width="6.5546875" style="260" customWidth="1"/>
    <col min="6" max="6" width="7.44140625" style="260" customWidth="1"/>
    <col min="7" max="7" width="7.33203125" style="260" customWidth="1"/>
    <col min="8" max="8" width="7.6640625" style="260" customWidth="1"/>
    <col min="9" max="9" width="8.44140625" style="260" customWidth="1"/>
    <col min="10" max="10" width="8.5546875" style="260" customWidth="1"/>
    <col min="11" max="11" width="12.44140625" style="260" customWidth="1"/>
    <col min="12" max="12" width="11.44140625" style="260"/>
    <col min="13" max="13" width="11.44140625" style="260" customWidth="1"/>
    <col min="14" max="14" width="10.44140625" style="260" customWidth="1"/>
    <col min="15" max="15" width="9.6640625" style="260" customWidth="1"/>
    <col min="16" max="16" width="10.44140625" style="260" customWidth="1"/>
    <col min="17" max="18" width="9.44140625" style="260" customWidth="1"/>
    <col min="19" max="19" width="9.5546875" style="260" customWidth="1"/>
    <col min="20" max="20" width="8.44140625" style="260" customWidth="1"/>
    <col min="21" max="21" width="8.5546875" style="260" customWidth="1"/>
    <col min="22" max="22" width="8.6640625" style="260" customWidth="1"/>
    <col min="23" max="23" width="13.44140625" style="260" customWidth="1"/>
    <col min="24" max="26" width="11.44140625" style="260" customWidth="1"/>
    <col min="27" max="29" width="11.44140625" style="260"/>
    <col min="30" max="30" width="12.5546875" style="260" customWidth="1"/>
    <col min="31" max="31" width="12.33203125" style="260" bestFit="1" customWidth="1"/>
    <col min="32" max="33" width="11.44140625" style="260"/>
    <col min="34" max="77" width="11.44140625" style="427"/>
    <col min="78" max="16384" width="11.44140625" style="260"/>
  </cols>
  <sheetData>
    <row r="1" spans="1:77" s="483" customFormat="1" ht="45.6" thickBot="1" x14ac:dyDescent="0.35">
      <c r="A1" s="454"/>
      <c r="B1" s="454"/>
      <c r="C1" s="455" t="s">
        <v>193</v>
      </c>
      <c r="D1" s="456"/>
      <c r="E1" s="457" t="s">
        <v>194</v>
      </c>
      <c r="F1" s="458"/>
      <c r="G1" s="459"/>
      <c r="H1" s="460" t="s">
        <v>195</v>
      </c>
      <c r="I1" s="461"/>
      <c r="J1" s="461"/>
      <c r="K1" s="462" t="s">
        <v>86</v>
      </c>
      <c r="L1" s="463"/>
      <c r="M1" s="464"/>
      <c r="N1" s="465" t="s">
        <v>196</v>
      </c>
      <c r="O1" s="466"/>
      <c r="P1" s="467"/>
      <c r="Q1" s="468" t="s">
        <v>197</v>
      </c>
      <c r="R1" s="469"/>
      <c r="S1" s="470"/>
      <c r="T1" s="471" t="s">
        <v>198</v>
      </c>
      <c r="U1" s="472"/>
      <c r="V1" s="473"/>
      <c r="W1" s="474" t="s">
        <v>199</v>
      </c>
      <c r="X1" s="475" t="s">
        <v>200</v>
      </c>
      <c r="Y1" s="476" t="s">
        <v>201</v>
      </c>
      <c r="Z1" s="477" t="s">
        <v>202</v>
      </c>
      <c r="AA1" s="478"/>
      <c r="AB1" s="479" t="s">
        <v>203</v>
      </c>
      <c r="AC1" s="480"/>
      <c r="AD1" s="480"/>
      <c r="AE1" s="481" t="s">
        <v>71</v>
      </c>
      <c r="AF1" s="482"/>
      <c r="AG1" s="482"/>
      <c r="AH1" s="454"/>
      <c r="AI1" s="454"/>
      <c r="AK1" s="454"/>
      <c r="AL1" s="454"/>
      <c r="AS1" s="454"/>
      <c r="AT1" s="484"/>
      <c r="AU1" s="484"/>
      <c r="AV1" s="484"/>
      <c r="AW1" s="484"/>
      <c r="AX1" s="484"/>
      <c r="AY1" s="484"/>
      <c r="AZ1" s="484"/>
      <c r="BA1" s="484"/>
      <c r="BB1" s="484"/>
      <c r="BC1" s="484"/>
      <c r="BD1" s="484"/>
      <c r="BE1" s="484"/>
      <c r="BF1" s="484"/>
      <c r="BG1" s="484"/>
      <c r="BH1" s="484"/>
      <c r="BI1" s="484"/>
      <c r="BJ1" s="484"/>
      <c r="BK1" s="484"/>
      <c r="BL1" s="484"/>
      <c r="BM1" s="484"/>
      <c r="BN1" s="484"/>
      <c r="BO1" s="484"/>
      <c r="BP1" s="484"/>
      <c r="BQ1" s="484"/>
      <c r="BR1" s="484"/>
      <c r="BS1" s="484"/>
      <c r="BT1" s="484"/>
      <c r="BU1" s="484"/>
      <c r="BV1" s="484"/>
      <c r="BW1" s="484"/>
      <c r="BX1" s="484"/>
      <c r="BY1" s="484"/>
    </row>
    <row r="2" spans="1:77" s="517" customFormat="1" ht="18" customHeight="1" thickBot="1" x14ac:dyDescent="0.35">
      <c r="A2" s="485"/>
      <c r="B2" s="486" t="s">
        <v>204</v>
      </c>
      <c r="C2" s="487" t="s">
        <v>9</v>
      </c>
      <c r="D2" s="488" t="s">
        <v>205</v>
      </c>
      <c r="E2" s="489" t="s">
        <v>206</v>
      </c>
      <c r="F2" s="490" t="s">
        <v>207</v>
      </c>
      <c r="G2" s="491" t="s">
        <v>208</v>
      </c>
      <c r="H2" s="492" t="s">
        <v>209</v>
      </c>
      <c r="I2" s="493" t="s">
        <v>210</v>
      </c>
      <c r="J2" s="494" t="s">
        <v>211</v>
      </c>
      <c r="K2" s="495" t="s">
        <v>206</v>
      </c>
      <c r="L2" s="496" t="s">
        <v>207</v>
      </c>
      <c r="M2" s="497" t="s">
        <v>208</v>
      </c>
      <c r="N2" s="498" t="s">
        <v>212</v>
      </c>
      <c r="O2" s="499" t="s">
        <v>57</v>
      </c>
      <c r="P2" s="500" t="s">
        <v>211</v>
      </c>
      <c r="Q2" s="501" t="s">
        <v>213</v>
      </c>
      <c r="R2" s="502" t="s">
        <v>214</v>
      </c>
      <c r="S2" s="503" t="s">
        <v>215</v>
      </c>
      <c r="T2" s="504" t="s">
        <v>212</v>
      </c>
      <c r="U2" s="505" t="s">
        <v>57</v>
      </c>
      <c r="V2" s="506" t="s">
        <v>211</v>
      </c>
      <c r="W2" s="507" t="s">
        <v>216</v>
      </c>
      <c r="X2" s="508" t="s">
        <v>184</v>
      </c>
      <c r="Y2" s="509" t="s">
        <v>217</v>
      </c>
      <c r="Z2" s="510" t="s">
        <v>218</v>
      </c>
      <c r="AA2" s="511" t="s">
        <v>219</v>
      </c>
      <c r="AB2" s="512" t="s">
        <v>220</v>
      </c>
      <c r="AC2" s="513" t="s">
        <v>172</v>
      </c>
      <c r="AD2" s="514" t="s">
        <v>221</v>
      </c>
      <c r="AE2" s="515" t="s">
        <v>222</v>
      </c>
      <c r="AF2" s="516"/>
      <c r="AG2" s="516"/>
      <c r="AH2" s="485"/>
      <c r="AI2" s="485"/>
      <c r="AK2" s="485"/>
      <c r="AL2" s="485"/>
      <c r="AS2" s="516"/>
      <c r="AT2" s="518"/>
      <c r="AU2" s="518"/>
      <c r="AV2" s="518"/>
      <c r="AW2" s="518"/>
      <c r="AX2" s="518"/>
      <c r="AY2" s="518"/>
      <c r="AZ2" s="518"/>
      <c r="BA2" s="518"/>
      <c r="BB2" s="518"/>
      <c r="BC2" s="518"/>
      <c r="BD2" s="518"/>
      <c r="BE2" s="518"/>
      <c r="BF2" s="518"/>
      <c r="BG2" s="518"/>
      <c r="BH2" s="518"/>
      <c r="BI2" s="518"/>
      <c r="BJ2" s="518"/>
      <c r="BK2" s="518"/>
      <c r="BL2" s="518"/>
      <c r="BM2" s="518"/>
      <c r="BN2" s="518"/>
      <c r="BO2" s="518"/>
      <c r="BP2" s="518"/>
      <c r="BQ2" s="518"/>
      <c r="BR2" s="518"/>
      <c r="BS2" s="518"/>
      <c r="BT2" s="519"/>
      <c r="BU2" s="519"/>
      <c r="BV2" s="519"/>
      <c r="BW2" s="519"/>
      <c r="BX2" s="519"/>
      <c r="BY2" s="519"/>
    </row>
    <row r="3" spans="1:77" x14ac:dyDescent="0.25">
      <c r="A3" s="520"/>
      <c r="B3" s="521">
        <v>1</v>
      </c>
      <c r="C3" s="522">
        <v>-4</v>
      </c>
      <c r="D3" s="523">
        <v>10</v>
      </c>
      <c r="E3" s="524">
        <v>0</v>
      </c>
      <c r="F3" s="525">
        <v>0</v>
      </c>
      <c r="G3" s="526">
        <v>8</v>
      </c>
      <c r="H3" s="527"/>
      <c r="I3" s="528"/>
      <c r="J3" s="529"/>
      <c r="K3" s="530">
        <v>0</v>
      </c>
      <c r="L3" s="531">
        <v>0</v>
      </c>
      <c r="M3" s="532">
        <v>-6.2678378812263028E-2</v>
      </c>
      <c r="N3" s="533">
        <v>-19.999999999999243</v>
      </c>
      <c r="O3" s="534">
        <v>-11.11764705882322</v>
      </c>
      <c r="P3" s="535" t="s">
        <v>223</v>
      </c>
      <c r="Q3" s="536"/>
      <c r="R3" s="537"/>
      <c r="S3" s="538"/>
      <c r="T3" s="539"/>
      <c r="U3" s="540"/>
      <c r="V3" s="541"/>
      <c r="W3" s="542"/>
      <c r="X3" s="543"/>
      <c r="Y3" s="544"/>
      <c r="Z3" s="545"/>
      <c r="AA3" s="546"/>
      <c r="AB3" s="547"/>
      <c r="AC3" s="548"/>
      <c r="AD3" s="549"/>
      <c r="AE3" s="550"/>
      <c r="AF3" s="551"/>
      <c r="AG3" s="551"/>
      <c r="AH3" s="520"/>
      <c r="AI3" s="520"/>
      <c r="AK3" s="520"/>
      <c r="AL3" s="520"/>
      <c r="AS3" s="551"/>
      <c r="AT3" s="552"/>
      <c r="AU3" s="552"/>
      <c r="AV3" s="552"/>
      <c r="AW3" s="552"/>
      <c r="AX3" s="552"/>
      <c r="AY3" s="552"/>
      <c r="AZ3" s="552"/>
      <c r="BA3" s="552"/>
      <c r="BB3" s="552"/>
      <c r="BC3" s="552"/>
      <c r="BD3" s="552"/>
      <c r="BE3" s="552"/>
      <c r="BF3" s="552"/>
      <c r="BG3" s="552"/>
      <c r="BH3" s="552"/>
      <c r="BI3" s="552"/>
      <c r="BJ3" s="552"/>
      <c r="BK3" s="552"/>
      <c r="BL3" s="552"/>
      <c r="BM3" s="552"/>
      <c r="BN3" s="552"/>
      <c r="BO3" s="552"/>
      <c r="BP3" s="552"/>
      <c r="BQ3" s="552"/>
      <c r="BR3" s="552"/>
      <c r="BS3" s="552"/>
    </row>
    <row r="4" spans="1:77" x14ac:dyDescent="0.25">
      <c r="A4" s="520"/>
      <c r="B4" s="553">
        <v>2</v>
      </c>
      <c r="C4" s="554">
        <v>0</v>
      </c>
      <c r="D4" s="555">
        <v>0</v>
      </c>
      <c r="E4" s="556">
        <v>1</v>
      </c>
      <c r="F4" s="557">
        <v>2</v>
      </c>
      <c r="G4" s="558">
        <v>3</v>
      </c>
      <c r="H4" s="559"/>
      <c r="I4" s="560"/>
      <c r="J4" s="561"/>
      <c r="K4" s="562">
        <v>0.38974461287924517</v>
      </c>
      <c r="L4" s="563">
        <v>0.18588729866030781</v>
      </c>
      <c r="M4" s="564">
        <v>-1.8313614014380902E-2</v>
      </c>
      <c r="N4" s="565" t="s">
        <v>223</v>
      </c>
      <c r="O4" s="566" t="s">
        <v>223</v>
      </c>
      <c r="P4" s="567" t="s">
        <v>223</v>
      </c>
      <c r="Q4" s="568"/>
      <c r="R4" s="569"/>
      <c r="S4" s="570"/>
      <c r="T4" s="571"/>
      <c r="U4" s="572"/>
      <c r="V4" s="573"/>
      <c r="W4" s="574"/>
      <c r="X4" s="575"/>
      <c r="Y4" s="576"/>
      <c r="Z4" s="577"/>
      <c r="AA4" s="578"/>
      <c r="AB4" s="579"/>
      <c r="AC4" s="580"/>
      <c r="AD4" s="581"/>
      <c r="AE4" s="582"/>
      <c r="AF4" s="551"/>
      <c r="AG4" s="551"/>
      <c r="AH4" s="520"/>
      <c r="AI4" s="520"/>
      <c r="AK4" s="520"/>
      <c r="AL4" s="520"/>
      <c r="AS4" s="551"/>
      <c r="AT4" s="552"/>
      <c r="AU4" s="552"/>
      <c r="AV4" s="552"/>
      <c r="AW4" s="552"/>
      <c r="AX4" s="552"/>
      <c r="AY4" s="552"/>
      <c r="AZ4" s="552"/>
      <c r="BA4" s="552"/>
      <c r="BB4" s="552"/>
      <c r="BC4" s="552"/>
      <c r="BD4" s="552"/>
      <c r="BE4" s="552"/>
      <c r="BF4" s="552"/>
      <c r="BG4" s="552"/>
      <c r="BH4" s="552"/>
      <c r="BI4" s="552"/>
      <c r="BJ4" s="552"/>
      <c r="BK4" s="552"/>
      <c r="BL4" s="552"/>
      <c r="BM4" s="552"/>
      <c r="BN4" s="552"/>
      <c r="BO4" s="552"/>
      <c r="BP4" s="552"/>
      <c r="BQ4" s="552"/>
      <c r="BR4" s="552"/>
      <c r="BS4" s="552"/>
    </row>
    <row r="5" spans="1:77" x14ac:dyDescent="0.25">
      <c r="A5" s="520"/>
      <c r="B5" s="583">
        <v>3</v>
      </c>
      <c r="C5" s="554">
        <v>13</v>
      </c>
      <c r="D5" s="584">
        <v>-1</v>
      </c>
      <c r="E5" s="556">
        <v>4</v>
      </c>
      <c r="F5" s="585">
        <v>9</v>
      </c>
      <c r="G5" s="586">
        <v>6</v>
      </c>
      <c r="H5" s="559"/>
      <c r="I5" s="587"/>
      <c r="J5" s="561"/>
      <c r="K5" s="562">
        <v>0.34374724128517126</v>
      </c>
      <c r="L5" s="563">
        <v>2.5170588235293247E-2</v>
      </c>
      <c r="M5" s="564">
        <v>4.5125233409848142E-2</v>
      </c>
      <c r="N5" s="565" t="s">
        <v>223</v>
      </c>
      <c r="O5" s="566" t="s">
        <v>223</v>
      </c>
      <c r="P5" s="567" t="s">
        <v>223</v>
      </c>
      <c r="Q5" s="568"/>
      <c r="R5" s="569"/>
      <c r="S5" s="570"/>
      <c r="T5" s="571"/>
      <c r="U5" s="572"/>
      <c r="V5" s="573"/>
      <c r="W5" s="574"/>
      <c r="X5" s="575"/>
      <c r="Y5" s="576"/>
      <c r="Z5" s="577"/>
      <c r="AA5" s="578"/>
      <c r="AB5" s="579"/>
      <c r="AC5" s="580"/>
      <c r="AD5" s="581"/>
      <c r="AE5" s="582"/>
      <c r="AF5" s="551"/>
      <c r="AG5" s="551"/>
      <c r="AH5" s="520"/>
      <c r="AI5" s="520"/>
      <c r="AK5" s="520"/>
      <c r="AL5" s="520"/>
      <c r="AS5" s="551"/>
      <c r="AT5" s="552"/>
      <c r="AU5" s="552"/>
      <c r="AV5" s="552"/>
      <c r="AW5" s="552"/>
      <c r="AX5" s="552"/>
      <c r="AY5" s="552"/>
      <c r="AZ5" s="552"/>
      <c r="BA5" s="552"/>
      <c r="BB5" s="552"/>
      <c r="BC5" s="552"/>
      <c r="BD5" s="552"/>
      <c r="BE5" s="552"/>
      <c r="BF5" s="552"/>
      <c r="BG5" s="552"/>
      <c r="BH5" s="552"/>
      <c r="BI5" s="552"/>
      <c r="BJ5" s="552"/>
      <c r="BK5" s="552"/>
      <c r="BL5" s="552"/>
      <c r="BM5" s="552"/>
      <c r="BN5" s="552"/>
      <c r="BO5" s="552"/>
      <c r="BP5" s="552"/>
      <c r="BQ5" s="552"/>
      <c r="BR5" s="552"/>
      <c r="BS5" s="552"/>
    </row>
    <row r="6" spans="1:77" x14ac:dyDescent="0.25">
      <c r="A6" s="520"/>
      <c r="B6" s="583">
        <v>4</v>
      </c>
      <c r="C6" s="554">
        <v>13</v>
      </c>
      <c r="D6" s="555">
        <v>10</v>
      </c>
      <c r="E6" s="556">
        <v>0</v>
      </c>
      <c r="F6" s="585">
        <v>0</v>
      </c>
      <c r="G6" s="586">
        <v>27</v>
      </c>
      <c r="H6" s="559"/>
      <c r="I6" s="560"/>
      <c r="J6" s="561"/>
      <c r="K6" s="562">
        <v>0</v>
      </c>
      <c r="L6" s="563">
        <v>0</v>
      </c>
      <c r="M6" s="564">
        <v>0</v>
      </c>
      <c r="N6" s="565">
        <v>0</v>
      </c>
      <c r="O6" s="566">
        <v>-22.882352941175679</v>
      </c>
      <c r="P6" s="567" t="s">
        <v>223</v>
      </c>
      <c r="Q6" s="568"/>
      <c r="R6" s="569"/>
      <c r="S6" s="570"/>
      <c r="T6" s="571"/>
      <c r="U6" s="572"/>
      <c r="V6" s="573"/>
      <c r="W6" s="574"/>
      <c r="X6" s="575"/>
      <c r="Y6" s="576"/>
      <c r="Z6" s="577"/>
      <c r="AA6" s="578"/>
      <c r="AB6" s="579"/>
      <c r="AC6" s="580"/>
      <c r="AD6" s="581"/>
      <c r="AE6" s="582"/>
      <c r="AG6" s="520"/>
      <c r="AH6" s="520"/>
      <c r="AI6" s="520"/>
      <c r="AK6" s="520"/>
      <c r="AL6" s="520"/>
      <c r="AS6" s="551"/>
      <c r="AT6" s="552"/>
      <c r="AU6" s="552"/>
      <c r="AV6" s="552"/>
      <c r="AW6" s="552"/>
      <c r="AX6" s="552"/>
      <c r="AY6" s="552"/>
      <c r="AZ6" s="552"/>
      <c r="BA6" s="552"/>
      <c r="BB6" s="552"/>
      <c r="BC6" s="552"/>
      <c r="BD6" s="552"/>
      <c r="BE6" s="552"/>
      <c r="BF6" s="552"/>
      <c r="BG6" s="552"/>
      <c r="BH6" s="552"/>
      <c r="BI6" s="552"/>
      <c r="BJ6" s="552"/>
      <c r="BK6" s="552"/>
      <c r="BL6" s="552"/>
      <c r="BM6" s="552"/>
      <c r="BN6" s="552"/>
      <c r="BO6" s="552"/>
      <c r="BP6" s="552"/>
      <c r="BQ6" s="552"/>
      <c r="BR6" s="552"/>
      <c r="BS6" s="552"/>
    </row>
    <row r="7" spans="1:77" x14ac:dyDescent="0.25">
      <c r="A7" s="520"/>
      <c r="B7" s="583">
        <v>5</v>
      </c>
      <c r="C7" s="588">
        <v>1.6326429843902588</v>
      </c>
      <c r="D7" s="555">
        <v>1.8639600276947021</v>
      </c>
      <c r="E7" s="556">
        <v>16</v>
      </c>
      <c r="F7" s="585">
        <v>17</v>
      </c>
      <c r="G7" s="586">
        <v>18</v>
      </c>
      <c r="H7" s="559"/>
      <c r="I7" s="560"/>
      <c r="J7" s="561"/>
      <c r="K7" s="562">
        <v>0.35779592521206188</v>
      </c>
      <c r="L7" s="563">
        <v>0.21725582749146877</v>
      </c>
      <c r="M7" s="564">
        <v>-1.7562084046623922E-2</v>
      </c>
      <c r="N7" s="565" t="s">
        <v>223</v>
      </c>
      <c r="O7" s="566" t="s">
        <v>223</v>
      </c>
      <c r="P7" s="567" t="s">
        <v>223</v>
      </c>
      <c r="Q7" s="568"/>
      <c r="R7" s="569"/>
      <c r="S7" s="570"/>
      <c r="T7" s="571"/>
      <c r="U7" s="572"/>
      <c r="V7" s="573"/>
      <c r="W7" s="574"/>
      <c r="X7" s="575"/>
      <c r="Y7" s="576"/>
      <c r="Z7" s="577"/>
      <c r="AA7" s="578"/>
      <c r="AB7" s="579"/>
      <c r="AC7" s="580"/>
      <c r="AD7" s="581"/>
      <c r="AE7" s="582"/>
      <c r="AF7" s="520"/>
      <c r="AG7" s="589"/>
      <c r="AH7" s="520"/>
      <c r="AI7" s="520"/>
      <c r="AK7" s="520"/>
      <c r="AL7" s="520"/>
      <c r="AS7" s="551"/>
      <c r="AT7" s="552"/>
      <c r="AU7" s="552"/>
      <c r="AV7" s="552"/>
      <c r="AW7" s="552"/>
      <c r="AX7" s="552"/>
      <c r="AY7" s="552"/>
      <c r="AZ7" s="552"/>
      <c r="BA7" s="552"/>
      <c r="BB7" s="552"/>
      <c r="BC7" s="552"/>
      <c r="BD7" s="552"/>
      <c r="BE7" s="552"/>
      <c r="BF7" s="552"/>
      <c r="BG7" s="552"/>
      <c r="BH7" s="552"/>
      <c r="BI7" s="552"/>
      <c r="BJ7" s="552"/>
      <c r="BK7" s="552"/>
      <c r="BL7" s="552"/>
      <c r="BM7" s="552"/>
      <c r="BN7" s="552"/>
      <c r="BO7" s="552"/>
      <c r="BP7" s="552"/>
      <c r="BQ7" s="552"/>
      <c r="BR7" s="552"/>
      <c r="BS7" s="552"/>
    </row>
    <row r="8" spans="1:77" x14ac:dyDescent="0.25">
      <c r="A8" s="520"/>
      <c r="B8" s="583">
        <v>6</v>
      </c>
      <c r="C8" s="588">
        <v>-1.0121190547943115</v>
      </c>
      <c r="D8" s="584">
        <v>2.5302970409393311</v>
      </c>
      <c r="E8" s="556">
        <v>19</v>
      </c>
      <c r="F8" s="557">
        <v>20</v>
      </c>
      <c r="G8" s="558">
        <v>21</v>
      </c>
      <c r="H8" s="559"/>
      <c r="I8" s="560"/>
      <c r="J8" s="561"/>
      <c r="K8" s="562">
        <v>0.34112442962754946</v>
      </c>
      <c r="L8" s="563">
        <v>0.15632233791507516</v>
      </c>
      <c r="M8" s="564">
        <v>-2.6658871756402289E-2</v>
      </c>
      <c r="N8" s="565" t="s">
        <v>223</v>
      </c>
      <c r="O8" s="566" t="s">
        <v>223</v>
      </c>
      <c r="P8" s="567" t="s">
        <v>223</v>
      </c>
      <c r="Q8" s="568"/>
      <c r="R8" s="569"/>
      <c r="S8" s="570"/>
      <c r="T8" s="571"/>
      <c r="U8" s="572"/>
      <c r="V8" s="573"/>
      <c r="W8" s="574"/>
      <c r="X8" s="575"/>
      <c r="Y8" s="576"/>
      <c r="Z8" s="577"/>
      <c r="AA8" s="578"/>
      <c r="AB8" s="579"/>
      <c r="AC8" s="580"/>
      <c r="AD8" s="581"/>
      <c r="AE8" s="582"/>
      <c r="AF8" s="551"/>
      <c r="AG8" s="551"/>
      <c r="AH8" s="520"/>
      <c r="AI8" s="520"/>
      <c r="AK8" s="520"/>
      <c r="AL8" s="520"/>
      <c r="AS8" s="551"/>
      <c r="AT8" s="552"/>
      <c r="AU8" s="552"/>
      <c r="AV8" s="552"/>
      <c r="AW8" s="552"/>
      <c r="AX8" s="552"/>
      <c r="AY8" s="552"/>
      <c r="AZ8" s="552"/>
      <c r="BA8" s="552"/>
      <c r="BB8" s="552"/>
      <c r="BC8" s="552"/>
      <c r="BD8" s="552"/>
      <c r="BE8" s="552"/>
      <c r="BF8" s="552"/>
      <c r="BG8" s="552"/>
      <c r="BH8" s="552"/>
      <c r="BI8" s="552"/>
      <c r="BJ8" s="552"/>
      <c r="BK8" s="552"/>
      <c r="BL8" s="552"/>
      <c r="BM8" s="552"/>
      <c r="BN8" s="552"/>
      <c r="BO8" s="552"/>
      <c r="BP8" s="552"/>
      <c r="BQ8" s="552"/>
      <c r="BR8" s="552"/>
      <c r="BS8" s="552"/>
    </row>
    <row r="9" spans="1:77" x14ac:dyDescent="0.25">
      <c r="A9" s="520"/>
      <c r="B9" s="583">
        <v>7</v>
      </c>
      <c r="C9" s="588">
        <v>3.0875000953674316</v>
      </c>
      <c r="D9" s="584">
        <v>-0.23749999701976776</v>
      </c>
      <c r="E9" s="556">
        <v>22</v>
      </c>
      <c r="F9" s="557">
        <v>23</v>
      </c>
      <c r="G9" s="558">
        <v>24</v>
      </c>
      <c r="H9" s="559"/>
      <c r="I9" s="560"/>
      <c r="J9" s="561"/>
      <c r="K9" s="562">
        <v>0.3827517144212037</v>
      </c>
      <c r="L9" s="563">
        <v>0.2340041249582005</v>
      </c>
      <c r="M9" s="564">
        <v>-7.6656688339821668E-3</v>
      </c>
      <c r="N9" s="565" t="s">
        <v>223</v>
      </c>
      <c r="O9" s="566" t="s">
        <v>223</v>
      </c>
      <c r="P9" s="567" t="s">
        <v>223</v>
      </c>
      <c r="Q9" s="568"/>
      <c r="R9" s="569"/>
      <c r="S9" s="570"/>
      <c r="T9" s="571"/>
      <c r="U9" s="572"/>
      <c r="V9" s="573"/>
      <c r="W9" s="574"/>
      <c r="X9" s="575"/>
      <c r="Y9" s="576"/>
      <c r="Z9" s="577"/>
      <c r="AA9" s="578"/>
      <c r="AB9" s="579"/>
      <c r="AC9" s="580"/>
      <c r="AD9" s="581"/>
      <c r="AE9" s="582"/>
      <c r="AF9" s="551"/>
      <c r="AG9" s="551"/>
      <c r="AH9" s="520"/>
      <c r="AI9" s="520"/>
      <c r="AK9" s="520"/>
      <c r="AL9" s="520"/>
      <c r="AS9" s="551"/>
      <c r="AT9" s="552"/>
      <c r="AU9" s="552"/>
      <c r="AV9" s="552"/>
      <c r="AW9" s="552"/>
      <c r="AX9" s="552"/>
      <c r="AY9" s="552"/>
      <c r="AZ9" s="552"/>
      <c r="BA9" s="552"/>
      <c r="BB9" s="552"/>
      <c r="BC9" s="552"/>
      <c r="BD9" s="552"/>
      <c r="BE9" s="552"/>
      <c r="BF9" s="552"/>
      <c r="BG9" s="552"/>
      <c r="BH9" s="552"/>
      <c r="BI9" s="552"/>
      <c r="BJ9" s="552"/>
      <c r="BK9" s="552"/>
      <c r="BL9" s="552"/>
      <c r="BM9" s="552"/>
      <c r="BN9" s="552"/>
      <c r="BO9" s="552"/>
      <c r="BP9" s="552"/>
      <c r="BQ9" s="552"/>
      <c r="BR9" s="552"/>
      <c r="BS9" s="552"/>
    </row>
    <row r="10" spans="1:77" x14ac:dyDescent="0.25">
      <c r="A10" s="520"/>
      <c r="B10" s="583">
        <v>8</v>
      </c>
      <c r="C10" s="588">
        <v>-2.506058931350708</v>
      </c>
      <c r="D10" s="584">
        <v>6.2651491165161133</v>
      </c>
      <c r="E10" s="556">
        <v>28</v>
      </c>
      <c r="F10" s="557">
        <v>29</v>
      </c>
      <c r="G10" s="558">
        <v>30</v>
      </c>
      <c r="H10" s="559"/>
      <c r="I10" s="560"/>
      <c r="J10" s="561"/>
      <c r="K10" s="562">
        <v>0.2110302731760102</v>
      </c>
      <c r="L10" s="563">
        <v>9.1443487350024569E-2</v>
      </c>
      <c r="M10" s="564">
        <v>-4.5253841799646366E-2</v>
      </c>
      <c r="N10" s="565" t="s">
        <v>223</v>
      </c>
      <c r="O10" s="566" t="s">
        <v>223</v>
      </c>
      <c r="P10" s="567" t="s">
        <v>223</v>
      </c>
      <c r="Q10" s="568"/>
      <c r="R10" s="569"/>
      <c r="S10" s="570"/>
      <c r="T10" s="571"/>
      <c r="U10" s="572"/>
      <c r="V10" s="573"/>
      <c r="W10" s="574"/>
      <c r="X10" s="575"/>
      <c r="Y10" s="576"/>
      <c r="Z10" s="577"/>
      <c r="AA10" s="578"/>
      <c r="AB10" s="579"/>
      <c r="AC10" s="580"/>
      <c r="AD10" s="581"/>
      <c r="AE10" s="582"/>
      <c r="AF10" s="551" t="s">
        <v>224</v>
      </c>
      <c r="AG10" s="520"/>
      <c r="AH10" s="520"/>
      <c r="AI10" s="520"/>
      <c r="AK10" s="520"/>
      <c r="AL10" s="520"/>
      <c r="AS10" s="551"/>
      <c r="AT10" s="552"/>
      <c r="AU10" s="552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</row>
    <row r="11" spans="1:77" x14ac:dyDescent="0.25">
      <c r="A11" s="520"/>
      <c r="B11" s="583">
        <v>9</v>
      </c>
      <c r="C11" s="588">
        <v>-1.1836789846420288</v>
      </c>
      <c r="D11" s="584">
        <v>5.9319801330566406</v>
      </c>
      <c r="E11" s="556">
        <v>31</v>
      </c>
      <c r="F11" s="557">
        <v>32</v>
      </c>
      <c r="G11" s="558">
        <v>33</v>
      </c>
      <c r="H11" s="559"/>
      <c r="I11" s="560"/>
      <c r="J11" s="561"/>
      <c r="K11" s="562">
        <v>0.22653711181887345</v>
      </c>
      <c r="L11" s="563">
        <v>0.14783577905976614</v>
      </c>
      <c r="M11" s="564">
        <v>-4.1228843711477496E-2</v>
      </c>
      <c r="N11" s="565" t="s">
        <v>223</v>
      </c>
      <c r="O11" s="566" t="s">
        <v>223</v>
      </c>
      <c r="P11" s="567" t="s">
        <v>223</v>
      </c>
      <c r="Q11" s="568"/>
      <c r="R11" s="569"/>
      <c r="S11" s="570"/>
      <c r="T11" s="571"/>
      <c r="U11" s="572"/>
      <c r="V11" s="573"/>
      <c r="W11" s="574"/>
      <c r="X11" s="575"/>
      <c r="Y11" s="576"/>
      <c r="Z11" s="577"/>
      <c r="AA11" s="578"/>
      <c r="AB11" s="579"/>
      <c r="AC11" s="580"/>
      <c r="AD11" s="581"/>
      <c r="AE11" s="582"/>
      <c r="AF11" s="551"/>
      <c r="AG11" s="520"/>
      <c r="AH11" s="520"/>
      <c r="AI11" s="520"/>
      <c r="AK11" s="520"/>
      <c r="AL11" s="520"/>
      <c r="AS11" s="551"/>
      <c r="AT11" s="552"/>
      <c r="AU11" s="552"/>
      <c r="AV11" s="552"/>
      <c r="AW11" s="552"/>
      <c r="AX11" s="552"/>
      <c r="AY11" s="552"/>
      <c r="AZ11" s="552"/>
      <c r="BA11" s="552"/>
      <c r="BB11" s="552"/>
      <c r="BC11" s="552"/>
      <c r="BD11" s="552"/>
      <c r="BE11" s="552"/>
      <c r="BF11" s="552"/>
      <c r="BG11" s="552"/>
      <c r="BH11" s="552"/>
      <c r="BI11" s="552"/>
      <c r="BJ11" s="552"/>
      <c r="BK11" s="552"/>
      <c r="BL11" s="552"/>
      <c r="BM11" s="552"/>
      <c r="BN11" s="552"/>
      <c r="BO11" s="552"/>
      <c r="BP11" s="552"/>
      <c r="BQ11" s="552"/>
      <c r="BR11" s="552"/>
      <c r="BS11" s="552"/>
    </row>
    <row r="12" spans="1:77" x14ac:dyDescent="0.25">
      <c r="A12" s="520"/>
      <c r="B12" s="583">
        <v>10</v>
      </c>
      <c r="C12" s="588">
        <v>7.3163208961486816</v>
      </c>
      <c r="D12" s="584">
        <v>0.43198001384735107</v>
      </c>
      <c r="E12" s="556">
        <v>34</v>
      </c>
      <c r="F12" s="557">
        <v>35</v>
      </c>
      <c r="G12" s="558">
        <v>36</v>
      </c>
      <c r="H12" s="559"/>
      <c r="I12" s="560"/>
      <c r="J12" s="561"/>
      <c r="K12" s="562">
        <v>0.38196982343834118</v>
      </c>
      <c r="L12" s="563">
        <v>0.21947418777281666</v>
      </c>
      <c r="M12" s="564">
        <v>1.4648150671802918E-2</v>
      </c>
      <c r="N12" s="565" t="s">
        <v>223</v>
      </c>
      <c r="O12" s="566" t="s">
        <v>223</v>
      </c>
      <c r="P12" s="567" t="s">
        <v>223</v>
      </c>
      <c r="Q12" s="568"/>
      <c r="R12" s="569"/>
      <c r="S12" s="570"/>
      <c r="T12" s="571"/>
      <c r="U12" s="572"/>
      <c r="V12" s="573"/>
      <c r="W12" s="574"/>
      <c r="X12" s="575"/>
      <c r="Y12" s="576"/>
      <c r="Z12" s="577"/>
      <c r="AA12" s="578"/>
      <c r="AB12" s="579"/>
      <c r="AC12" s="580"/>
      <c r="AD12" s="581"/>
      <c r="AE12" s="582"/>
      <c r="AF12" s="589"/>
      <c r="AG12" s="520"/>
      <c r="AH12" s="520"/>
      <c r="AI12" s="520"/>
      <c r="AK12" s="520"/>
      <c r="AL12" s="520"/>
      <c r="AS12" s="551"/>
      <c r="AT12" s="552"/>
      <c r="AU12" s="552"/>
      <c r="AV12" s="552"/>
      <c r="AW12" s="552"/>
      <c r="AX12" s="552"/>
      <c r="AY12" s="552"/>
      <c r="AZ12" s="552"/>
      <c r="BA12" s="552"/>
      <c r="BB12" s="552"/>
      <c r="BC12" s="552"/>
      <c r="BD12" s="552"/>
      <c r="BE12" s="552"/>
      <c r="BF12" s="552"/>
      <c r="BG12" s="552"/>
      <c r="BH12" s="552"/>
      <c r="BI12" s="552"/>
      <c r="BJ12" s="552"/>
      <c r="BK12" s="552"/>
      <c r="BL12" s="552"/>
      <c r="BM12" s="552"/>
      <c r="BN12" s="552"/>
      <c r="BO12" s="552"/>
      <c r="BP12" s="552"/>
      <c r="BQ12" s="552"/>
      <c r="BR12" s="552"/>
      <c r="BS12" s="552"/>
    </row>
    <row r="13" spans="1:77" x14ac:dyDescent="0.25">
      <c r="A13" s="520"/>
      <c r="B13" s="583">
        <v>11</v>
      </c>
      <c r="C13" s="588">
        <v>8.0437498092651367</v>
      </c>
      <c r="D13" s="584">
        <v>-0.61874997615814209</v>
      </c>
      <c r="E13" s="556">
        <v>37</v>
      </c>
      <c r="F13" s="557">
        <v>38</v>
      </c>
      <c r="G13" s="558">
        <v>39</v>
      </c>
      <c r="H13" s="559"/>
      <c r="I13" s="560"/>
      <c r="J13" s="561"/>
      <c r="K13" s="562">
        <v>0.36525882347261157</v>
      </c>
      <c r="L13" s="563">
        <v>0.20652061000739846</v>
      </c>
      <c r="M13" s="564">
        <v>1.9170286813917279E-2</v>
      </c>
      <c r="N13" s="565" t="s">
        <v>223</v>
      </c>
      <c r="O13" s="566" t="s">
        <v>223</v>
      </c>
      <c r="P13" s="567" t="s">
        <v>223</v>
      </c>
      <c r="Q13" s="568"/>
      <c r="R13" s="569"/>
      <c r="S13" s="570"/>
      <c r="T13" s="571"/>
      <c r="U13" s="572"/>
      <c r="V13" s="573"/>
      <c r="W13" s="574"/>
      <c r="X13" s="575"/>
      <c r="Y13" s="576"/>
      <c r="Z13" s="577"/>
      <c r="AA13" s="578"/>
      <c r="AB13" s="579"/>
      <c r="AC13" s="580"/>
      <c r="AD13" s="581"/>
      <c r="AE13" s="582"/>
      <c r="AF13" s="551"/>
      <c r="AG13" s="520"/>
      <c r="AH13" s="520"/>
      <c r="AI13" s="520"/>
      <c r="AK13" s="520"/>
      <c r="AL13" s="520"/>
      <c r="AS13" s="551"/>
      <c r="AT13" s="552"/>
      <c r="AU13" s="552"/>
      <c r="AV13" s="552"/>
      <c r="AW13" s="552"/>
      <c r="AX13" s="552"/>
      <c r="AY13" s="552"/>
      <c r="AZ13" s="552"/>
      <c r="BA13" s="552"/>
      <c r="BB13" s="552"/>
      <c r="BC13" s="552"/>
      <c r="BD13" s="552"/>
      <c r="BE13" s="552"/>
      <c r="BF13" s="552"/>
      <c r="BG13" s="552"/>
      <c r="BH13" s="552"/>
      <c r="BI13" s="552"/>
      <c r="BJ13" s="552"/>
      <c r="BK13" s="552"/>
      <c r="BL13" s="552"/>
      <c r="BM13" s="552"/>
      <c r="BN13" s="552"/>
      <c r="BO13" s="552"/>
      <c r="BP13" s="552"/>
      <c r="BQ13" s="552"/>
      <c r="BR13" s="552"/>
      <c r="BS13" s="552"/>
    </row>
    <row r="14" spans="1:77" x14ac:dyDescent="0.25">
      <c r="A14" s="520"/>
      <c r="B14" s="583">
        <v>12</v>
      </c>
      <c r="C14" s="588"/>
      <c r="D14" s="584"/>
      <c r="E14" s="556"/>
      <c r="F14" s="557"/>
      <c r="G14" s="558"/>
      <c r="H14" s="559"/>
      <c r="I14" s="560"/>
      <c r="J14" s="561"/>
      <c r="K14" s="562"/>
      <c r="L14" s="563"/>
      <c r="M14" s="564"/>
      <c r="N14" s="565"/>
      <c r="O14" s="566"/>
      <c r="P14" s="567"/>
      <c r="Q14" s="568"/>
      <c r="R14" s="569"/>
      <c r="S14" s="570"/>
      <c r="T14" s="571"/>
      <c r="U14" s="572"/>
      <c r="V14" s="573"/>
      <c r="W14" s="574"/>
      <c r="X14" s="575"/>
      <c r="Y14" s="576"/>
      <c r="Z14" s="577"/>
      <c r="AA14" s="578"/>
      <c r="AB14" s="579"/>
      <c r="AC14" s="580"/>
      <c r="AD14" s="581"/>
      <c r="AE14" s="582"/>
      <c r="AF14" s="551"/>
      <c r="AG14" s="520"/>
      <c r="AH14" s="520"/>
      <c r="AI14" s="520"/>
      <c r="AK14" s="520"/>
      <c r="AL14" s="520"/>
      <c r="AS14" s="551"/>
      <c r="AT14" s="552"/>
      <c r="AU14" s="552"/>
      <c r="AV14" s="552"/>
      <c r="AW14" s="552"/>
      <c r="AX14" s="552"/>
      <c r="AY14" s="552"/>
      <c r="AZ14" s="552"/>
      <c r="BA14" s="552"/>
      <c r="BB14" s="552"/>
      <c r="BC14" s="552"/>
      <c r="BD14" s="552"/>
      <c r="BE14" s="552"/>
      <c r="BF14" s="552"/>
      <c r="BG14" s="552"/>
      <c r="BH14" s="552"/>
      <c r="BI14" s="552"/>
      <c r="BJ14" s="552"/>
      <c r="BK14" s="552"/>
      <c r="BL14" s="552"/>
      <c r="BM14" s="552"/>
      <c r="BN14" s="552"/>
      <c r="BO14" s="552"/>
      <c r="BP14" s="552"/>
      <c r="BQ14" s="552"/>
      <c r="BR14" s="552"/>
      <c r="BS14" s="552"/>
    </row>
    <row r="15" spans="1:77" x14ac:dyDescent="0.25">
      <c r="A15" s="520"/>
      <c r="B15" s="583">
        <v>13</v>
      </c>
      <c r="C15" s="588"/>
      <c r="D15" s="584"/>
      <c r="E15" s="556"/>
      <c r="F15" s="557"/>
      <c r="G15" s="558"/>
      <c r="H15" s="559"/>
      <c r="I15" s="560"/>
      <c r="J15" s="561"/>
      <c r="K15" s="562"/>
      <c r="L15" s="563"/>
      <c r="M15" s="564"/>
      <c r="N15" s="565"/>
      <c r="O15" s="566"/>
      <c r="P15" s="567"/>
      <c r="Q15" s="568"/>
      <c r="R15" s="569"/>
      <c r="S15" s="570"/>
      <c r="T15" s="571"/>
      <c r="U15" s="572"/>
      <c r="V15" s="573"/>
      <c r="W15" s="574"/>
      <c r="X15" s="575"/>
      <c r="Y15" s="576"/>
      <c r="Z15" s="577"/>
      <c r="AA15" s="578"/>
      <c r="AB15" s="579"/>
      <c r="AC15" s="580"/>
      <c r="AD15" s="581"/>
      <c r="AE15" s="582"/>
      <c r="AF15" s="551"/>
      <c r="AG15" s="520"/>
      <c r="AH15" s="520"/>
      <c r="AI15" s="520"/>
      <c r="AK15" s="520"/>
      <c r="AL15" s="520"/>
      <c r="AS15" s="551"/>
      <c r="AT15" s="552"/>
      <c r="AU15" s="552"/>
      <c r="AV15" s="552"/>
      <c r="AW15" s="552"/>
      <c r="AX15" s="552"/>
      <c r="AY15" s="552"/>
      <c r="AZ15" s="552"/>
      <c r="BA15" s="552"/>
      <c r="BB15" s="552"/>
      <c r="BC15" s="552"/>
      <c r="BD15" s="552"/>
      <c r="BE15" s="552"/>
      <c r="BF15" s="552"/>
      <c r="BG15" s="552"/>
      <c r="BH15" s="552"/>
      <c r="BI15" s="552"/>
      <c r="BJ15" s="552"/>
      <c r="BK15" s="552"/>
      <c r="BL15" s="552"/>
      <c r="BM15" s="552"/>
      <c r="BN15" s="552"/>
      <c r="BO15" s="552"/>
      <c r="BP15" s="552"/>
      <c r="BQ15" s="552"/>
      <c r="BR15" s="552"/>
      <c r="BS15" s="552"/>
    </row>
    <row r="16" spans="1:77" ht="13.8" thickBot="1" x14ac:dyDescent="0.3">
      <c r="A16" s="520"/>
      <c r="B16" s="583">
        <v>14</v>
      </c>
      <c r="C16" s="588"/>
      <c r="D16" s="584"/>
      <c r="E16" s="556"/>
      <c r="F16" s="557"/>
      <c r="G16" s="558"/>
      <c r="H16" s="559"/>
      <c r="I16" s="560"/>
      <c r="J16" s="561"/>
      <c r="K16" s="562"/>
      <c r="L16" s="563"/>
      <c r="M16" s="564"/>
      <c r="N16" s="565"/>
      <c r="O16" s="566"/>
      <c r="P16" s="567"/>
      <c r="Q16" s="568"/>
      <c r="R16" s="569"/>
      <c r="S16" s="570"/>
      <c r="T16" s="571"/>
      <c r="U16" s="572"/>
      <c r="V16" s="573"/>
      <c r="W16" s="574"/>
      <c r="X16" s="575"/>
      <c r="Y16" s="590"/>
      <c r="Z16" s="577"/>
      <c r="AA16" s="578"/>
      <c r="AB16" s="579"/>
      <c r="AC16" s="580"/>
      <c r="AD16" s="581"/>
      <c r="AE16" s="582"/>
      <c r="AF16" s="520"/>
      <c r="AG16" s="520"/>
      <c r="AH16" s="520"/>
      <c r="AI16" s="520"/>
      <c r="AK16" s="520"/>
      <c r="AL16" s="520"/>
      <c r="AS16" s="551"/>
      <c r="AT16" s="552"/>
      <c r="AU16" s="552"/>
      <c r="AV16" s="552"/>
      <c r="AW16" s="552"/>
      <c r="AX16" s="552"/>
      <c r="AY16" s="552"/>
      <c r="AZ16" s="552"/>
      <c r="BA16" s="552"/>
      <c r="BB16" s="552"/>
      <c r="BC16" s="552"/>
      <c r="BD16" s="552"/>
      <c r="BE16" s="552"/>
      <c r="BF16" s="552"/>
      <c r="BG16" s="552"/>
      <c r="BH16" s="552"/>
      <c r="BI16" s="552"/>
      <c r="BJ16" s="552"/>
      <c r="BK16" s="552"/>
      <c r="BL16" s="552"/>
      <c r="BM16" s="552"/>
      <c r="BN16" s="552"/>
      <c r="BO16" s="552"/>
      <c r="BP16" s="552"/>
      <c r="BQ16" s="552"/>
      <c r="BR16" s="552"/>
      <c r="BS16" s="552"/>
    </row>
    <row r="17" spans="1:71" x14ac:dyDescent="0.25">
      <c r="A17" s="520"/>
      <c r="B17" s="583">
        <v>15</v>
      </c>
      <c r="C17" s="588"/>
      <c r="D17" s="584"/>
      <c r="E17" s="556"/>
      <c r="F17" s="557"/>
      <c r="G17" s="558"/>
      <c r="H17" s="559"/>
      <c r="I17" s="560"/>
      <c r="J17" s="561"/>
      <c r="K17" s="562"/>
      <c r="L17" s="563"/>
      <c r="M17" s="564"/>
      <c r="N17" s="565"/>
      <c r="O17" s="566"/>
      <c r="P17" s="567"/>
      <c r="Q17" s="568"/>
      <c r="R17" s="569"/>
      <c r="S17" s="570"/>
      <c r="T17" s="571"/>
      <c r="U17" s="572"/>
      <c r="V17" s="573"/>
      <c r="W17" s="574"/>
      <c r="X17" s="575"/>
      <c r="Y17" s="576"/>
      <c r="Z17" s="577"/>
      <c r="AA17" s="578"/>
      <c r="AB17" s="579"/>
      <c r="AC17" s="580"/>
      <c r="AD17" s="581"/>
      <c r="AE17" s="582"/>
      <c r="AF17" s="591"/>
      <c r="AG17" s="592">
        <f>IF([1]PlotData!AD1=0,1,[1]PlotData!AD1)</f>
        <v>0.38974461287924528</v>
      </c>
      <c r="AK17" s="520"/>
      <c r="AL17" s="520"/>
      <c r="AS17" s="551"/>
      <c r="AT17" s="552"/>
      <c r="AU17" s="552"/>
      <c r="AV17" s="552"/>
      <c r="AW17" s="552"/>
      <c r="AX17" s="552"/>
      <c r="AY17" s="552"/>
      <c r="AZ17" s="552"/>
      <c r="BA17" s="552"/>
      <c r="BB17" s="552"/>
      <c r="BC17" s="552"/>
      <c r="BD17" s="552"/>
      <c r="BE17" s="552"/>
      <c r="BF17" s="552"/>
      <c r="BG17" s="552"/>
      <c r="BH17" s="552"/>
      <c r="BI17" s="552"/>
      <c r="BJ17" s="552"/>
      <c r="BK17" s="552"/>
      <c r="BL17" s="552"/>
      <c r="BM17" s="552"/>
      <c r="BN17" s="552"/>
      <c r="BO17" s="552"/>
      <c r="BP17" s="552"/>
      <c r="BQ17" s="552"/>
      <c r="BR17" s="552"/>
      <c r="BS17" s="552"/>
    </row>
    <row r="18" spans="1:71" x14ac:dyDescent="0.25">
      <c r="A18" s="520"/>
      <c r="B18" s="583">
        <v>16</v>
      </c>
      <c r="C18" s="588"/>
      <c r="D18" s="584"/>
      <c r="E18" s="556"/>
      <c r="F18" s="557"/>
      <c r="G18" s="558"/>
      <c r="H18" s="559"/>
      <c r="I18" s="560"/>
      <c r="J18" s="561"/>
      <c r="K18" s="562"/>
      <c r="L18" s="563"/>
      <c r="M18" s="564"/>
      <c r="N18" s="565"/>
      <c r="O18" s="566"/>
      <c r="P18" s="567"/>
      <c r="Q18" s="568"/>
      <c r="R18" s="569"/>
      <c r="S18" s="570"/>
      <c r="T18" s="571"/>
      <c r="U18" s="572"/>
      <c r="V18" s="573"/>
      <c r="W18" s="574"/>
      <c r="X18" s="575"/>
      <c r="Y18" s="576"/>
      <c r="Z18" s="577"/>
      <c r="AA18" s="578"/>
      <c r="AB18" s="579"/>
      <c r="AC18" s="580"/>
      <c r="AD18" s="581"/>
      <c r="AE18" s="582"/>
      <c r="AF18" s="593"/>
      <c r="AG18" s="594">
        <v>0.2</v>
      </c>
      <c r="AK18" s="520"/>
      <c r="AL18" s="520"/>
      <c r="AS18" s="551"/>
      <c r="AT18" s="552"/>
      <c r="AU18" s="552"/>
      <c r="AV18" s="552"/>
      <c r="AW18" s="552"/>
      <c r="AX18" s="552"/>
      <c r="AY18" s="552"/>
      <c r="AZ18" s="552"/>
      <c r="BA18" s="552"/>
      <c r="BB18" s="552"/>
      <c r="BC18" s="552"/>
      <c r="BD18" s="552"/>
      <c r="BE18" s="552"/>
      <c r="BF18" s="552"/>
      <c r="BG18" s="552"/>
      <c r="BH18" s="552"/>
      <c r="BI18" s="552"/>
      <c r="BJ18" s="552"/>
      <c r="BK18" s="552"/>
      <c r="BL18" s="552"/>
      <c r="BM18" s="552"/>
      <c r="BN18" s="552"/>
      <c r="BO18" s="552"/>
      <c r="BP18" s="552"/>
      <c r="BQ18" s="552"/>
      <c r="BR18" s="552"/>
      <c r="BS18" s="552"/>
    </row>
    <row r="19" spans="1:71" ht="13.8" thickBot="1" x14ac:dyDescent="0.3">
      <c r="A19" s="520"/>
      <c r="B19" s="583">
        <v>17</v>
      </c>
      <c r="C19" s="588"/>
      <c r="D19" s="584"/>
      <c r="E19" s="556"/>
      <c r="F19" s="557"/>
      <c r="G19" s="558"/>
      <c r="H19" s="559"/>
      <c r="I19" s="560"/>
      <c r="J19" s="561"/>
      <c r="K19" s="562"/>
      <c r="L19" s="563"/>
      <c r="M19" s="564"/>
      <c r="N19" s="565"/>
      <c r="O19" s="566"/>
      <c r="P19" s="567"/>
      <c r="Q19" s="568"/>
      <c r="R19" s="569"/>
      <c r="S19" s="570"/>
      <c r="T19" s="571"/>
      <c r="U19" s="572"/>
      <c r="V19" s="573"/>
      <c r="W19" s="574"/>
      <c r="X19" s="575"/>
      <c r="Y19" s="576"/>
      <c r="Z19" s="577"/>
      <c r="AA19" s="578"/>
      <c r="AB19" s="579"/>
      <c r="AC19" s="580"/>
      <c r="AD19" s="581"/>
      <c r="AE19" s="582"/>
      <c r="AF19" s="595"/>
      <c r="AG19" s="596">
        <f>A53/AG17*[1]PlotData!CB5*AG18</f>
        <v>6.2343768905686474</v>
      </c>
      <c r="AK19" s="520"/>
      <c r="AL19" s="520"/>
      <c r="AS19" s="551"/>
      <c r="AT19" s="552"/>
      <c r="AU19" s="552"/>
      <c r="AV19" s="552"/>
      <c r="AW19" s="552"/>
      <c r="AX19" s="552"/>
      <c r="AY19" s="552"/>
      <c r="AZ19" s="552"/>
      <c r="BA19" s="552"/>
      <c r="BB19" s="552"/>
      <c r="BC19" s="552"/>
      <c r="BD19" s="552"/>
      <c r="BE19" s="552"/>
      <c r="BF19" s="552"/>
      <c r="BG19" s="552"/>
      <c r="BH19" s="552"/>
      <c r="BI19" s="552"/>
      <c r="BJ19" s="552"/>
      <c r="BK19" s="552"/>
      <c r="BL19" s="552"/>
      <c r="BM19" s="552"/>
      <c r="BN19" s="552"/>
      <c r="BO19" s="552"/>
      <c r="BP19" s="552"/>
      <c r="BQ19" s="552"/>
      <c r="BR19" s="552"/>
      <c r="BS19" s="552"/>
    </row>
    <row r="20" spans="1:71" x14ac:dyDescent="0.25">
      <c r="A20" s="520"/>
      <c r="B20" s="583">
        <v>18</v>
      </c>
      <c r="C20" s="588"/>
      <c r="D20" s="584"/>
      <c r="E20" s="556"/>
      <c r="F20" s="557"/>
      <c r="G20" s="558"/>
      <c r="H20" s="559"/>
      <c r="I20" s="560"/>
      <c r="J20" s="561"/>
      <c r="K20" s="562"/>
      <c r="L20" s="563"/>
      <c r="M20" s="564"/>
      <c r="N20" s="565"/>
      <c r="O20" s="566"/>
      <c r="P20" s="567"/>
      <c r="Q20" s="568"/>
      <c r="R20" s="569"/>
      <c r="S20" s="570"/>
      <c r="T20" s="571"/>
      <c r="U20" s="572"/>
      <c r="V20" s="573"/>
      <c r="W20" s="574"/>
      <c r="X20" s="575"/>
      <c r="Y20" s="576"/>
      <c r="Z20" s="577"/>
      <c r="AA20" s="578"/>
      <c r="AB20" s="579"/>
      <c r="AC20" s="580"/>
      <c r="AD20" s="581"/>
      <c r="AE20" s="582"/>
      <c r="AF20" s="520"/>
      <c r="AG20" s="520"/>
      <c r="AK20" s="520"/>
      <c r="AL20" s="520"/>
      <c r="AS20" s="551"/>
      <c r="AT20" s="552"/>
      <c r="AU20" s="552"/>
      <c r="AV20" s="552"/>
      <c r="AW20" s="552"/>
      <c r="AX20" s="552"/>
      <c r="AY20" s="552"/>
      <c r="AZ20" s="552"/>
      <c r="BA20" s="552"/>
      <c r="BB20" s="552"/>
      <c r="BC20" s="552"/>
      <c r="BD20" s="552"/>
      <c r="BE20" s="552"/>
      <c r="BF20" s="552"/>
      <c r="BG20" s="552"/>
      <c r="BH20" s="552"/>
      <c r="BI20" s="552"/>
      <c r="BJ20" s="552"/>
      <c r="BK20" s="552"/>
      <c r="BL20" s="552"/>
      <c r="BM20" s="552"/>
      <c r="BN20" s="552"/>
      <c r="BO20" s="552"/>
      <c r="BP20" s="552"/>
      <c r="BQ20" s="552"/>
      <c r="BR20" s="552"/>
      <c r="BS20" s="552"/>
    </row>
    <row r="21" spans="1:71" x14ac:dyDescent="0.25">
      <c r="A21" s="520"/>
      <c r="B21" s="583">
        <v>19</v>
      </c>
      <c r="C21" s="588"/>
      <c r="D21" s="584"/>
      <c r="E21" s="556"/>
      <c r="F21" s="557"/>
      <c r="G21" s="558"/>
      <c r="H21" s="559"/>
      <c r="I21" s="560"/>
      <c r="J21" s="561"/>
      <c r="K21" s="562"/>
      <c r="L21" s="563"/>
      <c r="M21" s="564"/>
      <c r="N21" s="565"/>
      <c r="O21" s="566"/>
      <c r="P21" s="567"/>
      <c r="Q21" s="568"/>
      <c r="R21" s="569"/>
      <c r="S21" s="570"/>
      <c r="T21" s="571"/>
      <c r="U21" s="572"/>
      <c r="V21" s="573"/>
      <c r="W21" s="574"/>
      <c r="X21" s="575"/>
      <c r="Y21" s="576"/>
      <c r="Z21" s="577"/>
      <c r="AA21" s="578"/>
      <c r="AB21" s="579"/>
      <c r="AC21" s="580"/>
      <c r="AD21" s="581"/>
      <c r="AE21" s="582"/>
      <c r="AF21" s="520"/>
      <c r="AG21" s="520"/>
      <c r="AK21" s="520"/>
      <c r="AL21" s="520"/>
      <c r="AS21" s="551"/>
      <c r="AT21" s="552"/>
      <c r="AU21" s="552"/>
      <c r="AV21" s="552"/>
      <c r="AW21" s="552"/>
      <c r="AX21" s="552"/>
      <c r="AY21" s="552"/>
      <c r="AZ21" s="552"/>
      <c r="BA21" s="552"/>
      <c r="BB21" s="552"/>
      <c r="BC21" s="552"/>
      <c r="BD21" s="552"/>
      <c r="BE21" s="552"/>
      <c r="BF21" s="552"/>
      <c r="BG21" s="552"/>
      <c r="BH21" s="552"/>
      <c r="BI21" s="552"/>
      <c r="BJ21" s="552"/>
      <c r="BK21" s="552"/>
      <c r="BL21" s="552"/>
      <c r="BM21" s="552"/>
      <c r="BN21" s="552"/>
      <c r="BO21" s="552"/>
      <c r="BP21" s="552"/>
      <c r="BQ21" s="552"/>
      <c r="BR21" s="552"/>
      <c r="BS21" s="552"/>
    </row>
    <row r="22" spans="1:71" ht="13.8" thickBot="1" x14ac:dyDescent="0.3">
      <c r="A22" s="520"/>
      <c r="B22" s="583">
        <v>20</v>
      </c>
      <c r="C22" s="588"/>
      <c r="D22" s="584"/>
      <c r="E22" s="556"/>
      <c r="F22" s="557"/>
      <c r="G22" s="558"/>
      <c r="H22" s="559"/>
      <c r="I22" s="560"/>
      <c r="J22" s="561"/>
      <c r="K22" s="562"/>
      <c r="L22" s="563"/>
      <c r="M22" s="564"/>
      <c r="N22" s="565"/>
      <c r="O22" s="566"/>
      <c r="P22" s="567"/>
      <c r="Q22" s="568"/>
      <c r="R22" s="569"/>
      <c r="S22" s="570"/>
      <c r="T22" s="571"/>
      <c r="U22" s="572"/>
      <c r="V22" s="573"/>
      <c r="W22" s="574"/>
      <c r="X22" s="575"/>
      <c r="Y22" s="576"/>
      <c r="Z22" s="577"/>
      <c r="AA22" s="578"/>
      <c r="AB22" s="579"/>
      <c r="AC22" s="580"/>
      <c r="AD22" s="581"/>
      <c r="AE22" s="582"/>
      <c r="AF22" s="520"/>
      <c r="AG22" s="520"/>
      <c r="AK22" s="520"/>
      <c r="AL22" s="520"/>
      <c r="AS22" s="551"/>
      <c r="AT22" s="552"/>
      <c r="AU22" s="552"/>
      <c r="AV22" s="552"/>
      <c r="AW22" s="552"/>
      <c r="AX22" s="552"/>
      <c r="AY22" s="552"/>
      <c r="AZ22" s="552"/>
      <c r="BA22" s="552"/>
      <c r="BB22" s="552"/>
      <c r="BC22" s="552"/>
      <c r="BD22" s="552"/>
      <c r="BE22" s="552"/>
      <c r="BF22" s="552"/>
      <c r="BG22" s="552"/>
      <c r="BH22" s="552"/>
      <c r="BI22" s="552"/>
      <c r="BJ22" s="552"/>
      <c r="BK22" s="552"/>
      <c r="BL22" s="552"/>
      <c r="BM22" s="552"/>
      <c r="BN22" s="552"/>
      <c r="BO22" s="552"/>
      <c r="BP22" s="552"/>
      <c r="BQ22" s="552"/>
      <c r="BR22" s="552"/>
      <c r="BS22" s="552"/>
    </row>
    <row r="23" spans="1:71" ht="13.8" thickBot="1" x14ac:dyDescent="0.3">
      <c r="A23" s="520"/>
      <c r="B23" s="583">
        <v>21</v>
      </c>
      <c r="C23" s="588"/>
      <c r="D23" s="584"/>
      <c r="E23" s="556"/>
      <c r="F23" s="557"/>
      <c r="G23" s="558"/>
      <c r="H23" s="559"/>
      <c r="I23" s="560"/>
      <c r="J23" s="561"/>
      <c r="K23" s="562"/>
      <c r="L23" s="563"/>
      <c r="M23" s="564"/>
      <c r="N23" s="565"/>
      <c r="O23" s="566"/>
      <c r="P23" s="567"/>
      <c r="Q23" s="568"/>
      <c r="R23" s="569"/>
      <c r="S23" s="570"/>
      <c r="T23" s="571"/>
      <c r="U23" s="572"/>
      <c r="V23" s="573"/>
      <c r="W23" s="574"/>
      <c r="X23" s="575"/>
      <c r="Y23" s="576"/>
      <c r="Z23" s="577"/>
      <c r="AA23" s="578"/>
      <c r="AB23" s="579"/>
      <c r="AC23" s="580"/>
      <c r="AD23" s="581"/>
      <c r="AE23" s="582"/>
      <c r="AF23" s="597"/>
      <c r="AG23" s="598">
        <v>1</v>
      </c>
      <c r="AK23" s="520"/>
      <c r="AL23" s="520"/>
      <c r="AS23" s="551"/>
      <c r="AT23" s="552"/>
      <c r="AU23" s="552"/>
      <c r="AV23" s="552"/>
      <c r="AW23" s="552"/>
      <c r="AX23" s="552"/>
      <c r="AY23" s="552"/>
      <c r="AZ23" s="552"/>
      <c r="BA23" s="552"/>
      <c r="BB23" s="552"/>
      <c r="BC23" s="552"/>
      <c r="BD23" s="552"/>
      <c r="BE23" s="552"/>
      <c r="BF23" s="552"/>
      <c r="BG23" s="552"/>
      <c r="BH23" s="552"/>
      <c r="BI23" s="552"/>
      <c r="BJ23" s="552"/>
      <c r="BK23" s="552"/>
      <c r="BL23" s="552"/>
      <c r="BM23" s="552"/>
      <c r="BN23" s="552"/>
      <c r="BO23" s="552"/>
      <c r="BP23" s="552"/>
      <c r="BQ23" s="552"/>
      <c r="BR23" s="552"/>
      <c r="BS23" s="552"/>
    </row>
    <row r="24" spans="1:71" x14ac:dyDescent="0.25">
      <c r="A24" s="520"/>
      <c r="B24" s="583">
        <v>22</v>
      </c>
      <c r="C24" s="588"/>
      <c r="D24" s="584"/>
      <c r="E24" s="556"/>
      <c r="F24" s="557"/>
      <c r="G24" s="558"/>
      <c r="H24" s="559"/>
      <c r="I24" s="560"/>
      <c r="J24" s="561"/>
      <c r="K24" s="562"/>
      <c r="L24" s="563"/>
      <c r="M24" s="564"/>
      <c r="N24" s="565"/>
      <c r="O24" s="566"/>
      <c r="P24" s="567"/>
      <c r="Q24" s="568"/>
      <c r="R24" s="569"/>
      <c r="S24" s="570"/>
      <c r="T24" s="571"/>
      <c r="U24" s="572"/>
      <c r="V24" s="573"/>
      <c r="W24" s="574"/>
      <c r="X24" s="575"/>
      <c r="Y24" s="576"/>
      <c r="Z24" s="577"/>
      <c r="AA24" s="578"/>
      <c r="AB24" s="579"/>
      <c r="AC24" s="580"/>
      <c r="AD24" s="581"/>
      <c r="AE24" s="582"/>
      <c r="AF24" s="599"/>
      <c r="AG24" s="599"/>
      <c r="AH24" s="520"/>
      <c r="AI24" s="520"/>
      <c r="AK24" s="520"/>
      <c r="AL24" s="520"/>
      <c r="AS24" s="551"/>
      <c r="AT24" s="552"/>
      <c r="AU24" s="552"/>
      <c r="AV24" s="552"/>
      <c r="AW24" s="552"/>
      <c r="AX24" s="552"/>
      <c r="AY24" s="552"/>
      <c r="AZ24" s="552"/>
      <c r="BA24" s="552"/>
      <c r="BB24" s="552"/>
      <c r="BC24" s="552"/>
      <c r="BD24" s="552"/>
      <c r="BE24" s="552"/>
      <c r="BF24" s="552"/>
      <c r="BG24" s="552"/>
      <c r="BH24" s="552"/>
      <c r="BI24" s="552"/>
      <c r="BJ24" s="552"/>
      <c r="BK24" s="552"/>
      <c r="BL24" s="552"/>
      <c r="BM24" s="552"/>
      <c r="BN24" s="552"/>
      <c r="BO24" s="552"/>
      <c r="BP24" s="552"/>
      <c r="BQ24" s="552"/>
      <c r="BR24" s="552"/>
      <c r="BS24" s="552"/>
    </row>
    <row r="25" spans="1:71" x14ac:dyDescent="0.25">
      <c r="A25" s="520"/>
      <c r="B25" s="583">
        <v>23</v>
      </c>
      <c r="C25" s="588"/>
      <c r="D25" s="584"/>
      <c r="E25" s="556"/>
      <c r="F25" s="557"/>
      <c r="G25" s="558"/>
      <c r="H25" s="559"/>
      <c r="I25" s="560"/>
      <c r="J25" s="561"/>
      <c r="K25" s="562"/>
      <c r="L25" s="563"/>
      <c r="M25" s="564"/>
      <c r="N25" s="565"/>
      <c r="O25" s="566"/>
      <c r="P25" s="567"/>
      <c r="Q25" s="568"/>
      <c r="R25" s="569"/>
      <c r="S25" s="570"/>
      <c r="T25" s="571"/>
      <c r="U25" s="572"/>
      <c r="V25" s="573"/>
      <c r="W25" s="574"/>
      <c r="X25" s="575"/>
      <c r="Y25" s="576"/>
      <c r="Z25" s="577"/>
      <c r="AA25" s="578"/>
      <c r="AB25" s="579"/>
      <c r="AC25" s="580"/>
      <c r="AD25" s="581"/>
      <c r="AE25" s="582"/>
      <c r="AH25" s="520"/>
      <c r="AI25" s="520"/>
      <c r="AK25" s="520"/>
      <c r="AL25" s="520"/>
      <c r="AS25" s="551"/>
      <c r="AT25" s="552"/>
      <c r="AU25" s="552"/>
      <c r="AV25" s="552"/>
      <c r="AW25" s="552"/>
      <c r="AX25" s="552"/>
      <c r="AY25" s="552"/>
      <c r="AZ25" s="552"/>
      <c r="BA25" s="552"/>
      <c r="BB25" s="552"/>
      <c r="BC25" s="552"/>
      <c r="BD25" s="552"/>
      <c r="BE25" s="552"/>
      <c r="BF25" s="552"/>
      <c r="BG25" s="552"/>
      <c r="BH25" s="552"/>
      <c r="BI25" s="552"/>
      <c r="BJ25" s="552"/>
      <c r="BK25" s="552"/>
      <c r="BL25" s="552"/>
      <c r="BM25" s="552"/>
      <c r="BN25" s="552"/>
      <c r="BO25" s="552"/>
      <c r="BP25" s="552"/>
      <c r="BQ25" s="552"/>
      <c r="BR25" s="552"/>
      <c r="BS25" s="552"/>
    </row>
    <row r="26" spans="1:71" x14ac:dyDescent="0.25">
      <c r="A26" s="520"/>
      <c r="B26" s="583">
        <v>24</v>
      </c>
      <c r="C26" s="588"/>
      <c r="D26" s="584"/>
      <c r="E26" s="556"/>
      <c r="F26" s="557"/>
      <c r="G26" s="558"/>
      <c r="H26" s="559"/>
      <c r="I26" s="560"/>
      <c r="J26" s="561"/>
      <c r="K26" s="562"/>
      <c r="L26" s="563"/>
      <c r="M26" s="564"/>
      <c r="N26" s="565"/>
      <c r="O26" s="566"/>
      <c r="P26" s="567"/>
      <c r="Q26" s="568"/>
      <c r="R26" s="569"/>
      <c r="S26" s="570"/>
      <c r="T26" s="571"/>
      <c r="U26" s="572"/>
      <c r="V26" s="573"/>
      <c r="W26" s="574"/>
      <c r="X26" s="575"/>
      <c r="Y26" s="576"/>
      <c r="Z26" s="577"/>
      <c r="AA26" s="578"/>
      <c r="AB26" s="579"/>
      <c r="AC26" s="580"/>
      <c r="AD26" s="581"/>
      <c r="AE26" s="582"/>
      <c r="AH26" s="520"/>
      <c r="AI26" s="520"/>
      <c r="AK26" s="520"/>
      <c r="AL26" s="520"/>
      <c r="AS26" s="551"/>
      <c r="AT26" s="552"/>
      <c r="AU26" s="552"/>
      <c r="AV26" s="552"/>
      <c r="AW26" s="552"/>
      <c r="AX26" s="552"/>
      <c r="AY26" s="552"/>
      <c r="AZ26" s="552"/>
      <c r="BA26" s="552"/>
      <c r="BB26" s="552"/>
      <c r="BC26" s="552"/>
      <c r="BD26" s="552"/>
      <c r="BE26" s="552"/>
      <c r="BF26" s="552"/>
      <c r="BG26" s="552"/>
      <c r="BH26" s="552"/>
      <c r="BI26" s="552"/>
      <c r="BJ26" s="552"/>
      <c r="BK26" s="552"/>
      <c r="BL26" s="552"/>
      <c r="BM26" s="552"/>
      <c r="BN26" s="552"/>
      <c r="BO26" s="552"/>
      <c r="BP26" s="552"/>
      <c r="BQ26" s="552"/>
      <c r="BR26" s="552"/>
      <c r="BS26" s="552"/>
    </row>
    <row r="27" spans="1:71" x14ac:dyDescent="0.25">
      <c r="A27" s="520"/>
      <c r="B27" s="583">
        <v>25</v>
      </c>
      <c r="C27" s="588"/>
      <c r="D27" s="584"/>
      <c r="E27" s="556"/>
      <c r="F27" s="557"/>
      <c r="G27" s="558"/>
      <c r="H27" s="559"/>
      <c r="I27" s="560"/>
      <c r="J27" s="561"/>
      <c r="K27" s="562"/>
      <c r="L27" s="563"/>
      <c r="M27" s="564"/>
      <c r="N27" s="565"/>
      <c r="O27" s="566"/>
      <c r="P27" s="567"/>
      <c r="Q27" s="568"/>
      <c r="R27" s="569"/>
      <c r="S27" s="570"/>
      <c r="T27" s="571"/>
      <c r="U27" s="572"/>
      <c r="V27" s="573"/>
      <c r="W27" s="574"/>
      <c r="X27" s="575"/>
      <c r="Y27" s="576"/>
      <c r="Z27" s="577"/>
      <c r="AA27" s="578"/>
      <c r="AB27" s="579"/>
      <c r="AC27" s="580"/>
      <c r="AD27" s="581"/>
      <c r="AE27" s="582"/>
      <c r="AF27" s="551"/>
      <c r="AG27" s="551"/>
      <c r="AH27" s="520"/>
      <c r="AI27" s="520"/>
      <c r="AK27" s="520"/>
      <c r="AL27" s="520"/>
      <c r="AS27" s="551"/>
      <c r="AT27" s="552"/>
      <c r="AU27" s="552"/>
      <c r="AV27" s="552"/>
      <c r="AW27" s="552"/>
      <c r="AX27" s="552"/>
      <c r="AY27" s="552"/>
      <c r="AZ27" s="552"/>
      <c r="BA27" s="552"/>
      <c r="BB27" s="552"/>
      <c r="BC27" s="552"/>
      <c r="BD27" s="552"/>
      <c r="BE27" s="552"/>
      <c r="BF27" s="552"/>
      <c r="BG27" s="552"/>
      <c r="BH27" s="552"/>
      <c r="BI27" s="552"/>
      <c r="BJ27" s="552"/>
      <c r="BK27" s="552"/>
      <c r="BL27" s="552"/>
      <c r="BM27" s="552"/>
      <c r="BN27" s="552"/>
      <c r="BO27" s="552"/>
      <c r="BP27" s="552"/>
      <c r="BQ27" s="552"/>
      <c r="BR27" s="552"/>
      <c r="BS27" s="552"/>
    </row>
    <row r="28" spans="1:71" x14ac:dyDescent="0.25">
      <c r="A28" s="520"/>
      <c r="B28" s="583">
        <v>26</v>
      </c>
      <c r="C28" s="588"/>
      <c r="D28" s="584"/>
      <c r="E28" s="556"/>
      <c r="F28" s="557"/>
      <c r="G28" s="558"/>
      <c r="H28" s="559"/>
      <c r="I28" s="560"/>
      <c r="J28" s="561"/>
      <c r="K28" s="562"/>
      <c r="L28" s="563"/>
      <c r="M28" s="564"/>
      <c r="N28" s="565"/>
      <c r="O28" s="566"/>
      <c r="P28" s="567"/>
      <c r="Q28" s="568"/>
      <c r="R28" s="569"/>
      <c r="S28" s="570"/>
      <c r="T28" s="571"/>
      <c r="U28" s="572"/>
      <c r="V28" s="573"/>
      <c r="W28" s="574"/>
      <c r="X28" s="575"/>
      <c r="Y28" s="576"/>
      <c r="Z28" s="577"/>
      <c r="AA28" s="578"/>
      <c r="AB28" s="579"/>
      <c r="AC28" s="580"/>
      <c r="AD28" s="581"/>
      <c r="AE28" s="582"/>
      <c r="AF28" s="551"/>
      <c r="AG28" s="551"/>
      <c r="AH28" s="520"/>
      <c r="AI28" s="520"/>
      <c r="AK28" s="520"/>
      <c r="AL28" s="520"/>
      <c r="AS28" s="551"/>
      <c r="AT28" s="552"/>
      <c r="AU28" s="552"/>
      <c r="AV28" s="552"/>
      <c r="AW28" s="552"/>
      <c r="AX28" s="552"/>
      <c r="AY28" s="552"/>
      <c r="AZ28" s="552"/>
      <c r="BA28" s="552"/>
      <c r="BB28" s="552"/>
      <c r="BC28" s="552"/>
      <c r="BD28" s="552"/>
      <c r="BE28" s="552"/>
      <c r="BF28" s="552"/>
      <c r="BG28" s="552"/>
      <c r="BH28" s="552"/>
      <c r="BI28" s="552"/>
      <c r="BJ28" s="552"/>
      <c r="BK28" s="552"/>
      <c r="BL28" s="552"/>
      <c r="BM28" s="552"/>
      <c r="BN28" s="552"/>
      <c r="BO28" s="552"/>
      <c r="BP28" s="552"/>
      <c r="BQ28" s="552"/>
      <c r="BR28" s="552"/>
      <c r="BS28" s="552"/>
    </row>
    <row r="29" spans="1:71" x14ac:dyDescent="0.25">
      <c r="A29" s="520"/>
      <c r="B29" s="583">
        <v>27</v>
      </c>
      <c r="C29" s="588"/>
      <c r="D29" s="584"/>
      <c r="E29" s="556"/>
      <c r="F29" s="557"/>
      <c r="G29" s="558"/>
      <c r="H29" s="559"/>
      <c r="I29" s="560"/>
      <c r="J29" s="561"/>
      <c r="K29" s="562"/>
      <c r="L29" s="563"/>
      <c r="M29" s="564"/>
      <c r="N29" s="565"/>
      <c r="O29" s="566"/>
      <c r="P29" s="567"/>
      <c r="Q29" s="568"/>
      <c r="R29" s="569"/>
      <c r="S29" s="570"/>
      <c r="T29" s="571"/>
      <c r="U29" s="572"/>
      <c r="V29" s="573"/>
      <c r="W29" s="574"/>
      <c r="X29" s="575"/>
      <c r="Y29" s="576"/>
      <c r="Z29" s="577"/>
      <c r="AA29" s="578"/>
      <c r="AB29" s="579"/>
      <c r="AC29" s="580"/>
      <c r="AD29" s="581"/>
      <c r="AE29" s="582"/>
      <c r="AF29" s="551"/>
      <c r="AG29" s="551"/>
      <c r="AH29" s="520"/>
      <c r="AI29" s="520"/>
      <c r="AK29" s="520"/>
      <c r="AL29" s="520"/>
      <c r="AS29" s="551"/>
      <c r="AT29" s="552"/>
      <c r="AU29" s="552"/>
      <c r="AV29" s="552"/>
      <c r="AW29" s="552"/>
      <c r="AX29" s="552"/>
      <c r="AY29" s="552"/>
      <c r="AZ29" s="552"/>
      <c r="BA29" s="552"/>
      <c r="BB29" s="552"/>
      <c r="BC29" s="552"/>
      <c r="BD29" s="552"/>
      <c r="BE29" s="552"/>
      <c r="BF29" s="552"/>
      <c r="BG29" s="552"/>
      <c r="BH29" s="552"/>
      <c r="BI29" s="552"/>
      <c r="BJ29" s="552"/>
      <c r="BK29" s="552"/>
      <c r="BL29" s="552"/>
      <c r="BM29" s="552"/>
      <c r="BN29" s="552"/>
      <c r="BO29" s="552"/>
      <c r="BP29" s="552"/>
      <c r="BQ29" s="552"/>
      <c r="BR29" s="552"/>
      <c r="BS29" s="552"/>
    </row>
    <row r="30" spans="1:71" x14ac:dyDescent="0.25">
      <c r="A30" s="520"/>
      <c r="B30" s="583">
        <v>28</v>
      </c>
      <c r="C30" s="588"/>
      <c r="D30" s="584"/>
      <c r="E30" s="556"/>
      <c r="F30" s="557"/>
      <c r="G30" s="558"/>
      <c r="H30" s="559"/>
      <c r="I30" s="560"/>
      <c r="J30" s="561"/>
      <c r="K30" s="562"/>
      <c r="L30" s="563"/>
      <c r="M30" s="564"/>
      <c r="N30" s="565"/>
      <c r="O30" s="566"/>
      <c r="P30" s="567"/>
      <c r="Q30" s="568"/>
      <c r="R30" s="569"/>
      <c r="S30" s="570"/>
      <c r="T30" s="571"/>
      <c r="U30" s="572"/>
      <c r="V30" s="573"/>
      <c r="W30" s="574"/>
      <c r="X30" s="575"/>
      <c r="Y30" s="576"/>
      <c r="Z30" s="577"/>
      <c r="AA30" s="578"/>
      <c r="AB30" s="579"/>
      <c r="AC30" s="580"/>
      <c r="AD30" s="581"/>
      <c r="AE30" s="582"/>
      <c r="AF30" s="551"/>
      <c r="AG30" s="551"/>
      <c r="AH30" s="520"/>
      <c r="AI30" s="520"/>
      <c r="AK30" s="520"/>
      <c r="AL30" s="520"/>
      <c r="AS30" s="551"/>
      <c r="AT30" s="552"/>
      <c r="AU30" s="552"/>
      <c r="AV30" s="552"/>
      <c r="AW30" s="552"/>
      <c r="AX30" s="552"/>
      <c r="AY30" s="552"/>
      <c r="AZ30" s="552"/>
      <c r="BA30" s="552"/>
      <c r="BB30" s="552"/>
      <c r="BC30" s="552"/>
      <c r="BD30" s="552"/>
      <c r="BE30" s="552"/>
      <c r="BF30" s="552"/>
      <c r="BG30" s="552"/>
      <c r="BH30" s="552"/>
      <c r="BI30" s="552"/>
      <c r="BJ30" s="552"/>
      <c r="BK30" s="552"/>
      <c r="BL30" s="552"/>
      <c r="BM30" s="552"/>
      <c r="BN30" s="552"/>
      <c r="BO30" s="552"/>
      <c r="BP30" s="552"/>
      <c r="BQ30" s="552"/>
      <c r="BR30" s="552"/>
      <c r="BS30" s="552"/>
    </row>
    <row r="31" spans="1:71" x14ac:dyDescent="0.25">
      <c r="A31" s="520"/>
      <c r="B31" s="583">
        <v>29</v>
      </c>
      <c r="C31" s="588"/>
      <c r="D31" s="584"/>
      <c r="E31" s="556"/>
      <c r="F31" s="557"/>
      <c r="G31" s="558"/>
      <c r="H31" s="559"/>
      <c r="I31" s="560"/>
      <c r="J31" s="561"/>
      <c r="K31" s="562"/>
      <c r="L31" s="563"/>
      <c r="M31" s="564"/>
      <c r="N31" s="565"/>
      <c r="O31" s="566"/>
      <c r="P31" s="567"/>
      <c r="Q31" s="568"/>
      <c r="R31" s="569"/>
      <c r="S31" s="570"/>
      <c r="T31" s="571"/>
      <c r="U31" s="572"/>
      <c r="V31" s="573"/>
      <c r="W31" s="574"/>
      <c r="X31" s="575"/>
      <c r="Y31" s="576"/>
      <c r="Z31" s="577"/>
      <c r="AA31" s="578"/>
      <c r="AB31" s="579"/>
      <c r="AC31" s="580"/>
      <c r="AD31" s="581"/>
      <c r="AE31" s="582"/>
      <c r="AF31" s="551"/>
      <c r="AG31" s="551"/>
      <c r="AH31" s="520"/>
      <c r="AI31" s="520"/>
      <c r="AK31" s="520"/>
      <c r="AL31" s="520"/>
      <c r="AS31" s="551"/>
      <c r="AT31" s="552"/>
      <c r="AU31" s="552"/>
      <c r="AV31" s="552"/>
      <c r="AW31" s="552"/>
      <c r="AX31" s="552"/>
      <c r="AY31" s="552"/>
      <c r="AZ31" s="552"/>
      <c r="BA31" s="552"/>
      <c r="BB31" s="552"/>
      <c r="BC31" s="552"/>
      <c r="BD31" s="552"/>
      <c r="BE31" s="552"/>
      <c r="BF31" s="552"/>
      <c r="BG31" s="552"/>
      <c r="BH31" s="552"/>
      <c r="BI31" s="552"/>
      <c r="BJ31" s="552"/>
      <c r="BK31" s="552"/>
      <c r="BL31" s="552"/>
      <c r="BM31" s="552"/>
      <c r="BN31" s="552"/>
      <c r="BO31" s="552"/>
      <c r="BP31" s="552"/>
      <c r="BQ31" s="552"/>
      <c r="BR31" s="552"/>
      <c r="BS31" s="552"/>
    </row>
    <row r="32" spans="1:71" x14ac:dyDescent="0.25">
      <c r="A32" s="520"/>
      <c r="B32" s="583">
        <v>30</v>
      </c>
      <c r="C32" s="588"/>
      <c r="D32" s="584"/>
      <c r="E32" s="556"/>
      <c r="F32" s="557"/>
      <c r="G32" s="558"/>
      <c r="H32" s="559"/>
      <c r="I32" s="560"/>
      <c r="J32" s="561"/>
      <c r="K32" s="562"/>
      <c r="L32" s="563"/>
      <c r="M32" s="564"/>
      <c r="N32" s="565"/>
      <c r="O32" s="566"/>
      <c r="P32" s="567"/>
      <c r="Q32" s="568"/>
      <c r="R32" s="569"/>
      <c r="S32" s="570"/>
      <c r="T32" s="571"/>
      <c r="U32" s="572"/>
      <c r="V32" s="573"/>
      <c r="W32" s="574"/>
      <c r="X32" s="575"/>
      <c r="Y32" s="576"/>
      <c r="Z32" s="577"/>
      <c r="AA32" s="578"/>
      <c r="AB32" s="579"/>
      <c r="AC32" s="580"/>
      <c r="AD32" s="581"/>
      <c r="AE32" s="582"/>
      <c r="AF32" s="551"/>
      <c r="AG32" s="551"/>
      <c r="AH32" s="520"/>
      <c r="AI32" s="520"/>
      <c r="AK32" s="520"/>
      <c r="AL32" s="520"/>
      <c r="AS32" s="551"/>
      <c r="AT32" s="552"/>
      <c r="AU32" s="552"/>
      <c r="AV32" s="552"/>
      <c r="AW32" s="552"/>
      <c r="AX32" s="552"/>
      <c r="AY32" s="552"/>
      <c r="AZ32" s="552"/>
      <c r="BA32" s="552"/>
      <c r="BB32" s="552"/>
      <c r="BC32" s="552"/>
      <c r="BD32" s="552"/>
      <c r="BE32" s="552"/>
      <c r="BF32" s="552"/>
      <c r="BG32" s="552"/>
      <c r="BH32" s="552"/>
      <c r="BI32" s="552"/>
      <c r="BJ32" s="552"/>
      <c r="BK32" s="552"/>
      <c r="BL32" s="552"/>
      <c r="BM32" s="552"/>
      <c r="BN32" s="552"/>
      <c r="BO32" s="552"/>
      <c r="BP32" s="552"/>
      <c r="BQ32" s="552"/>
      <c r="BR32" s="552"/>
      <c r="BS32" s="552"/>
    </row>
    <row r="33" spans="1:71" x14ac:dyDescent="0.25">
      <c r="A33" s="520"/>
      <c r="B33" s="583">
        <v>31</v>
      </c>
      <c r="C33" s="588"/>
      <c r="D33" s="584"/>
      <c r="E33" s="556"/>
      <c r="F33" s="557"/>
      <c r="G33" s="558"/>
      <c r="H33" s="559"/>
      <c r="I33" s="560"/>
      <c r="J33" s="561"/>
      <c r="K33" s="562"/>
      <c r="L33" s="563"/>
      <c r="M33" s="564"/>
      <c r="N33" s="565"/>
      <c r="O33" s="566"/>
      <c r="P33" s="567"/>
      <c r="Q33" s="568"/>
      <c r="R33" s="569"/>
      <c r="S33" s="570"/>
      <c r="T33" s="571"/>
      <c r="U33" s="572"/>
      <c r="V33" s="573"/>
      <c r="W33" s="574"/>
      <c r="X33" s="575"/>
      <c r="Y33" s="576"/>
      <c r="Z33" s="577"/>
      <c r="AA33" s="578"/>
      <c r="AB33" s="579"/>
      <c r="AC33" s="580"/>
      <c r="AD33" s="581"/>
      <c r="AE33" s="582"/>
      <c r="AF33" s="551"/>
      <c r="AG33" s="551"/>
      <c r="AH33" s="520"/>
      <c r="AI33" s="520"/>
      <c r="AK33" s="520"/>
      <c r="AL33" s="520"/>
      <c r="AS33" s="551"/>
      <c r="AT33" s="552"/>
      <c r="AU33" s="552"/>
      <c r="AV33" s="552"/>
      <c r="AW33" s="552"/>
      <c r="AX33" s="552"/>
      <c r="AY33" s="552"/>
      <c r="AZ33" s="552"/>
      <c r="BA33" s="552"/>
      <c r="BB33" s="552"/>
      <c r="BC33" s="552"/>
      <c r="BD33" s="552"/>
      <c r="BE33" s="552"/>
      <c r="BF33" s="552"/>
      <c r="BG33" s="552"/>
      <c r="BH33" s="552"/>
      <c r="BI33" s="552"/>
      <c r="BJ33" s="552"/>
      <c r="BK33" s="552"/>
      <c r="BL33" s="552"/>
      <c r="BM33" s="552"/>
      <c r="BN33" s="552"/>
      <c r="BO33" s="552"/>
      <c r="BP33" s="552"/>
      <c r="BQ33" s="552"/>
      <c r="BR33" s="552"/>
      <c r="BS33" s="552"/>
    </row>
    <row r="34" spans="1:71" x14ac:dyDescent="0.25">
      <c r="A34" s="520"/>
      <c r="B34" s="583">
        <v>32</v>
      </c>
      <c r="C34" s="588"/>
      <c r="D34" s="584"/>
      <c r="E34" s="556"/>
      <c r="F34" s="557"/>
      <c r="G34" s="558"/>
      <c r="H34" s="559"/>
      <c r="I34" s="560"/>
      <c r="J34" s="561"/>
      <c r="K34" s="562"/>
      <c r="L34" s="563"/>
      <c r="M34" s="564"/>
      <c r="N34" s="565"/>
      <c r="O34" s="566"/>
      <c r="P34" s="567"/>
      <c r="Q34" s="568"/>
      <c r="R34" s="569"/>
      <c r="S34" s="570"/>
      <c r="T34" s="571"/>
      <c r="U34" s="572"/>
      <c r="V34" s="573"/>
      <c r="W34" s="574"/>
      <c r="X34" s="575"/>
      <c r="Y34" s="576"/>
      <c r="Z34" s="577"/>
      <c r="AA34" s="578"/>
      <c r="AB34" s="579"/>
      <c r="AC34" s="580"/>
      <c r="AD34" s="581"/>
      <c r="AE34" s="582"/>
      <c r="AF34" s="551"/>
      <c r="AG34" s="551"/>
      <c r="AH34" s="520"/>
      <c r="AI34" s="520"/>
      <c r="AK34" s="520"/>
      <c r="AL34" s="520"/>
      <c r="AS34" s="551"/>
      <c r="AT34" s="552"/>
      <c r="AU34" s="552"/>
      <c r="AV34" s="552"/>
      <c r="AW34" s="552"/>
      <c r="AX34" s="552"/>
      <c r="AY34" s="552"/>
      <c r="AZ34" s="552"/>
      <c r="BA34" s="552"/>
      <c r="BB34" s="552"/>
      <c r="BC34" s="552"/>
      <c r="BD34" s="552"/>
      <c r="BE34" s="552"/>
      <c r="BF34" s="552"/>
      <c r="BG34" s="552"/>
      <c r="BH34" s="552"/>
      <c r="BI34" s="552"/>
      <c r="BJ34" s="552"/>
      <c r="BK34" s="552"/>
      <c r="BL34" s="552"/>
      <c r="BM34" s="552"/>
      <c r="BN34" s="552"/>
      <c r="BO34" s="552"/>
      <c r="BP34" s="552"/>
      <c r="BQ34" s="552"/>
      <c r="BR34" s="552"/>
      <c r="BS34" s="552"/>
    </row>
    <row r="35" spans="1:71" x14ac:dyDescent="0.25">
      <c r="A35" s="520"/>
      <c r="B35" s="583">
        <v>33</v>
      </c>
      <c r="C35" s="588"/>
      <c r="D35" s="584"/>
      <c r="E35" s="556"/>
      <c r="F35" s="557"/>
      <c r="G35" s="558"/>
      <c r="H35" s="559"/>
      <c r="I35" s="560"/>
      <c r="J35" s="561"/>
      <c r="K35" s="562"/>
      <c r="L35" s="563"/>
      <c r="M35" s="564"/>
      <c r="N35" s="565"/>
      <c r="O35" s="566"/>
      <c r="P35" s="567"/>
      <c r="Q35" s="568"/>
      <c r="R35" s="569"/>
      <c r="S35" s="570"/>
      <c r="T35" s="571"/>
      <c r="U35" s="572"/>
      <c r="V35" s="573"/>
      <c r="W35" s="574"/>
      <c r="X35" s="575"/>
      <c r="Y35" s="576"/>
      <c r="Z35" s="577"/>
      <c r="AA35" s="578"/>
      <c r="AB35" s="579"/>
      <c r="AC35" s="580"/>
      <c r="AD35" s="581"/>
      <c r="AE35" s="582"/>
      <c r="AF35" s="551"/>
      <c r="AG35" s="551"/>
      <c r="AH35" s="520"/>
      <c r="AI35" s="520"/>
      <c r="AK35" s="520"/>
      <c r="AL35" s="520"/>
      <c r="AS35" s="551"/>
      <c r="AT35" s="552"/>
      <c r="AU35" s="552"/>
      <c r="AV35" s="552"/>
      <c r="AW35" s="552"/>
      <c r="AX35" s="552"/>
      <c r="AY35" s="552"/>
      <c r="AZ35" s="552"/>
      <c r="BA35" s="552"/>
      <c r="BB35" s="552"/>
      <c r="BC35" s="552"/>
      <c r="BD35" s="552"/>
      <c r="BE35" s="552"/>
      <c r="BF35" s="552"/>
      <c r="BG35" s="552"/>
      <c r="BH35" s="552"/>
      <c r="BI35" s="552"/>
      <c r="BJ35" s="552"/>
      <c r="BK35" s="552"/>
      <c r="BL35" s="552"/>
      <c r="BM35" s="552"/>
      <c r="BN35" s="552"/>
      <c r="BO35" s="552"/>
      <c r="BP35" s="552"/>
      <c r="BQ35" s="552"/>
      <c r="BR35" s="552"/>
      <c r="BS35" s="552"/>
    </row>
    <row r="36" spans="1:71" x14ac:dyDescent="0.25">
      <c r="A36" s="520"/>
      <c r="B36" s="583">
        <v>34</v>
      </c>
      <c r="C36" s="588"/>
      <c r="D36" s="584"/>
      <c r="E36" s="556"/>
      <c r="F36" s="557"/>
      <c r="G36" s="558"/>
      <c r="H36" s="559"/>
      <c r="I36" s="560"/>
      <c r="J36" s="561"/>
      <c r="K36" s="562"/>
      <c r="L36" s="563"/>
      <c r="M36" s="564"/>
      <c r="N36" s="565"/>
      <c r="O36" s="566"/>
      <c r="P36" s="567"/>
      <c r="Q36" s="568"/>
      <c r="R36" s="569"/>
      <c r="S36" s="570"/>
      <c r="T36" s="571"/>
      <c r="U36" s="572"/>
      <c r="V36" s="573"/>
      <c r="W36" s="574"/>
      <c r="X36" s="575"/>
      <c r="Y36" s="576"/>
      <c r="Z36" s="577"/>
      <c r="AA36" s="578"/>
      <c r="AB36" s="579"/>
      <c r="AC36" s="580"/>
      <c r="AD36" s="581"/>
      <c r="AE36" s="582"/>
      <c r="AF36" s="551"/>
      <c r="AG36" s="551"/>
      <c r="AH36" s="520"/>
      <c r="AI36" s="520"/>
      <c r="AK36" s="520"/>
      <c r="AL36" s="520"/>
      <c r="AS36" s="551"/>
      <c r="AT36" s="552"/>
      <c r="AU36" s="552"/>
      <c r="AV36" s="552"/>
      <c r="AW36" s="552"/>
      <c r="AX36" s="552"/>
      <c r="AY36" s="552"/>
      <c r="AZ36" s="552"/>
      <c r="BA36" s="552"/>
      <c r="BB36" s="552"/>
      <c r="BC36" s="552"/>
      <c r="BD36" s="552"/>
      <c r="BE36" s="552"/>
      <c r="BF36" s="552"/>
      <c r="BG36" s="552"/>
      <c r="BH36" s="552"/>
      <c r="BI36" s="552"/>
      <c r="BJ36" s="552"/>
      <c r="BK36" s="552"/>
      <c r="BL36" s="552"/>
      <c r="BM36" s="552"/>
      <c r="BN36" s="552"/>
      <c r="BO36" s="552"/>
      <c r="BP36" s="552"/>
      <c r="BQ36" s="552"/>
      <c r="BR36" s="552"/>
      <c r="BS36" s="552"/>
    </row>
    <row r="37" spans="1:71" x14ac:dyDescent="0.25">
      <c r="A37" s="520"/>
      <c r="B37" s="583">
        <v>35</v>
      </c>
      <c r="C37" s="588"/>
      <c r="D37" s="584"/>
      <c r="E37" s="556"/>
      <c r="F37" s="557"/>
      <c r="G37" s="558"/>
      <c r="H37" s="559"/>
      <c r="I37" s="560"/>
      <c r="J37" s="561"/>
      <c r="K37" s="562"/>
      <c r="L37" s="563"/>
      <c r="M37" s="564"/>
      <c r="N37" s="565"/>
      <c r="O37" s="566"/>
      <c r="P37" s="567"/>
      <c r="Q37" s="568"/>
      <c r="R37" s="569"/>
      <c r="S37" s="570"/>
      <c r="T37" s="571"/>
      <c r="U37" s="572"/>
      <c r="V37" s="573"/>
      <c r="W37" s="574"/>
      <c r="X37" s="575"/>
      <c r="Y37" s="576"/>
      <c r="Z37" s="577"/>
      <c r="AA37" s="578"/>
      <c r="AB37" s="579"/>
      <c r="AC37" s="580"/>
      <c r="AD37" s="581"/>
      <c r="AE37" s="582"/>
      <c r="AF37" s="551"/>
      <c r="AG37" s="551"/>
      <c r="AH37" s="520"/>
      <c r="AI37" s="520"/>
      <c r="AK37" s="520"/>
      <c r="AL37" s="520"/>
      <c r="AS37" s="551"/>
      <c r="AT37" s="552"/>
      <c r="AU37" s="552"/>
      <c r="AV37" s="552"/>
      <c r="AW37" s="552"/>
      <c r="AX37" s="552"/>
      <c r="AY37" s="552"/>
      <c r="AZ37" s="552"/>
      <c r="BA37" s="552"/>
      <c r="BB37" s="552"/>
      <c r="BC37" s="552"/>
      <c r="BD37" s="552"/>
      <c r="BE37" s="552"/>
      <c r="BF37" s="552"/>
      <c r="BG37" s="552"/>
      <c r="BH37" s="552"/>
      <c r="BI37" s="552"/>
      <c r="BJ37" s="552"/>
      <c r="BK37" s="552"/>
      <c r="BL37" s="552"/>
      <c r="BM37" s="552"/>
      <c r="BN37" s="552"/>
      <c r="BO37" s="552"/>
      <c r="BP37" s="552"/>
      <c r="BQ37" s="552"/>
      <c r="BR37" s="552"/>
      <c r="BS37" s="552"/>
    </row>
    <row r="38" spans="1:71" x14ac:dyDescent="0.25">
      <c r="A38" s="520"/>
      <c r="B38" s="583">
        <v>36</v>
      </c>
      <c r="C38" s="588"/>
      <c r="D38" s="584"/>
      <c r="E38" s="556"/>
      <c r="F38" s="557"/>
      <c r="G38" s="558"/>
      <c r="H38" s="559"/>
      <c r="I38" s="560"/>
      <c r="J38" s="561"/>
      <c r="K38" s="562"/>
      <c r="L38" s="563"/>
      <c r="M38" s="564"/>
      <c r="N38" s="565"/>
      <c r="O38" s="566"/>
      <c r="P38" s="567"/>
      <c r="Q38" s="568"/>
      <c r="R38" s="569"/>
      <c r="S38" s="570"/>
      <c r="T38" s="571"/>
      <c r="U38" s="572"/>
      <c r="V38" s="573"/>
      <c r="W38" s="574"/>
      <c r="X38" s="575"/>
      <c r="Y38" s="576"/>
      <c r="Z38" s="577"/>
      <c r="AA38" s="578"/>
      <c r="AB38" s="579"/>
      <c r="AC38" s="580"/>
      <c r="AD38" s="581"/>
      <c r="AE38" s="582"/>
      <c r="AF38" s="551"/>
      <c r="AG38" s="551"/>
      <c r="AH38" s="520"/>
      <c r="AI38" s="520"/>
      <c r="AK38" s="520"/>
      <c r="AL38" s="520"/>
      <c r="AS38" s="551"/>
      <c r="AT38" s="552"/>
      <c r="AU38" s="552"/>
      <c r="AV38" s="552"/>
      <c r="AW38" s="552"/>
      <c r="AX38" s="552"/>
      <c r="AY38" s="552"/>
      <c r="AZ38" s="552"/>
      <c r="BA38" s="552"/>
      <c r="BB38" s="552"/>
      <c r="BC38" s="552"/>
      <c r="BD38" s="552"/>
      <c r="BE38" s="552"/>
      <c r="BF38" s="552"/>
      <c r="BG38" s="552"/>
      <c r="BH38" s="552"/>
      <c r="BI38" s="552"/>
      <c r="BJ38" s="552"/>
      <c r="BK38" s="552"/>
      <c r="BL38" s="552"/>
      <c r="BM38" s="552"/>
      <c r="BN38" s="552"/>
      <c r="BO38" s="552"/>
      <c r="BP38" s="552"/>
      <c r="BQ38" s="552"/>
      <c r="BR38" s="552"/>
      <c r="BS38" s="552"/>
    </row>
    <row r="39" spans="1:71" x14ac:dyDescent="0.25">
      <c r="A39" s="520"/>
      <c r="B39" s="583">
        <v>37</v>
      </c>
      <c r="C39" s="588"/>
      <c r="D39" s="584"/>
      <c r="E39" s="556"/>
      <c r="F39" s="557"/>
      <c r="G39" s="558"/>
      <c r="H39" s="559"/>
      <c r="I39" s="560"/>
      <c r="J39" s="561"/>
      <c r="K39" s="562"/>
      <c r="L39" s="563"/>
      <c r="M39" s="564"/>
      <c r="N39" s="565"/>
      <c r="O39" s="566"/>
      <c r="P39" s="567"/>
      <c r="Q39" s="568"/>
      <c r="R39" s="569"/>
      <c r="S39" s="570"/>
      <c r="T39" s="571"/>
      <c r="U39" s="572"/>
      <c r="V39" s="573"/>
      <c r="W39" s="574"/>
      <c r="X39" s="575"/>
      <c r="Y39" s="576"/>
      <c r="Z39" s="577"/>
      <c r="AA39" s="578"/>
      <c r="AB39" s="579"/>
      <c r="AC39" s="580"/>
      <c r="AD39" s="581"/>
      <c r="AE39" s="582"/>
      <c r="AF39" s="551"/>
      <c r="AG39" s="551"/>
      <c r="AH39" s="520"/>
      <c r="AI39" s="520"/>
      <c r="AK39" s="520"/>
      <c r="AL39" s="520"/>
      <c r="AS39" s="551"/>
      <c r="AT39" s="552"/>
      <c r="AU39" s="552"/>
      <c r="AV39" s="552"/>
      <c r="AW39" s="552"/>
      <c r="AX39" s="552"/>
      <c r="AY39" s="552"/>
      <c r="AZ39" s="552"/>
      <c r="BA39" s="552"/>
      <c r="BB39" s="552"/>
      <c r="BC39" s="552"/>
      <c r="BD39" s="552"/>
      <c r="BE39" s="552"/>
      <c r="BF39" s="552"/>
      <c r="BG39" s="552"/>
      <c r="BH39" s="552"/>
      <c r="BI39" s="552"/>
      <c r="BJ39" s="552"/>
      <c r="BK39" s="552"/>
      <c r="BL39" s="552"/>
      <c r="BM39" s="552"/>
      <c r="BN39" s="552"/>
      <c r="BO39" s="552"/>
      <c r="BP39" s="552"/>
      <c r="BQ39" s="552"/>
      <c r="BR39" s="552"/>
      <c r="BS39" s="552"/>
    </row>
    <row r="40" spans="1:71" x14ac:dyDescent="0.25">
      <c r="A40" s="520"/>
      <c r="B40" s="583">
        <v>38</v>
      </c>
      <c r="C40" s="588"/>
      <c r="D40" s="584"/>
      <c r="E40" s="556"/>
      <c r="F40" s="557"/>
      <c r="G40" s="558"/>
      <c r="H40" s="559"/>
      <c r="I40" s="560"/>
      <c r="J40" s="561"/>
      <c r="K40" s="562"/>
      <c r="L40" s="563"/>
      <c r="M40" s="564"/>
      <c r="N40" s="565"/>
      <c r="O40" s="566"/>
      <c r="P40" s="567"/>
      <c r="Q40" s="568"/>
      <c r="R40" s="569"/>
      <c r="S40" s="570"/>
      <c r="T40" s="571"/>
      <c r="U40" s="572"/>
      <c r="V40" s="573"/>
      <c r="W40" s="574"/>
      <c r="X40" s="575"/>
      <c r="Y40" s="576"/>
      <c r="Z40" s="577"/>
      <c r="AA40" s="578"/>
      <c r="AB40" s="579"/>
      <c r="AC40" s="580"/>
      <c r="AD40" s="581"/>
      <c r="AE40" s="582"/>
      <c r="AF40" s="551"/>
      <c r="AG40" s="551"/>
      <c r="AH40" s="520"/>
      <c r="AI40" s="520"/>
      <c r="AK40" s="520"/>
      <c r="AL40" s="520"/>
      <c r="AS40" s="551"/>
      <c r="AT40" s="552"/>
      <c r="AU40" s="552"/>
      <c r="AV40" s="552"/>
      <c r="AW40" s="552"/>
      <c r="AX40" s="552"/>
      <c r="AY40" s="552"/>
      <c r="AZ40" s="552"/>
      <c r="BA40" s="552"/>
      <c r="BB40" s="552"/>
      <c r="BC40" s="552"/>
      <c r="BD40" s="552"/>
      <c r="BE40" s="552"/>
      <c r="BF40" s="552"/>
      <c r="BG40" s="552"/>
      <c r="BH40" s="552"/>
      <c r="BI40" s="552"/>
      <c r="BJ40" s="552"/>
      <c r="BK40" s="552"/>
      <c r="BL40" s="552"/>
      <c r="BM40" s="552"/>
      <c r="BN40" s="552"/>
      <c r="BO40" s="552"/>
      <c r="BP40" s="552"/>
      <c r="BQ40" s="552"/>
      <c r="BR40" s="552"/>
      <c r="BS40" s="552"/>
    </row>
    <row r="41" spans="1:71" x14ac:dyDescent="0.25">
      <c r="A41" s="520"/>
      <c r="B41" s="600">
        <v>39</v>
      </c>
      <c r="C41" s="588"/>
      <c r="D41" s="584"/>
      <c r="E41" s="556"/>
      <c r="F41" s="557"/>
      <c r="G41" s="558"/>
      <c r="H41" s="559"/>
      <c r="I41" s="560"/>
      <c r="J41" s="561"/>
      <c r="K41" s="562"/>
      <c r="L41" s="563"/>
      <c r="M41" s="564"/>
      <c r="N41" s="565"/>
      <c r="O41" s="566"/>
      <c r="P41" s="567"/>
      <c r="Q41" s="568"/>
      <c r="R41" s="569"/>
      <c r="S41" s="570"/>
      <c r="T41" s="571"/>
      <c r="U41" s="572"/>
      <c r="V41" s="573"/>
      <c r="W41" s="574"/>
      <c r="X41" s="575"/>
      <c r="Y41" s="576"/>
      <c r="Z41" s="577"/>
      <c r="AA41" s="578"/>
      <c r="AB41" s="579"/>
      <c r="AC41" s="580"/>
      <c r="AD41" s="581"/>
      <c r="AE41" s="582"/>
      <c r="AF41" s="551"/>
      <c r="AG41" s="551"/>
      <c r="AH41" s="520"/>
      <c r="AI41" s="520"/>
      <c r="AK41" s="520"/>
      <c r="AL41" s="520"/>
      <c r="AS41" s="551"/>
      <c r="AT41" s="552"/>
      <c r="AU41" s="552"/>
      <c r="AV41" s="552"/>
      <c r="AW41" s="552"/>
      <c r="AX41" s="552"/>
      <c r="AY41" s="552"/>
      <c r="AZ41" s="552"/>
      <c r="BA41" s="552"/>
      <c r="BB41" s="552"/>
      <c r="BC41" s="552"/>
      <c r="BD41" s="552"/>
      <c r="BE41" s="552"/>
      <c r="BF41" s="552"/>
      <c r="BG41" s="552"/>
      <c r="BH41" s="552"/>
      <c r="BI41" s="552"/>
      <c r="BJ41" s="552"/>
      <c r="BK41" s="552"/>
      <c r="BL41" s="552"/>
      <c r="BM41" s="552"/>
      <c r="BN41" s="552"/>
      <c r="BO41" s="552"/>
      <c r="BP41" s="552"/>
      <c r="BQ41" s="552"/>
      <c r="BR41" s="552"/>
      <c r="BS41" s="552"/>
    </row>
    <row r="42" spans="1:71" ht="13.8" thickBot="1" x14ac:dyDescent="0.3">
      <c r="A42" s="520"/>
      <c r="B42" s="601">
        <v>40</v>
      </c>
      <c r="C42" s="602"/>
      <c r="D42" s="603"/>
      <c r="E42" s="604"/>
      <c r="F42" s="605"/>
      <c r="G42" s="606"/>
      <c r="H42" s="607"/>
      <c r="I42" s="608"/>
      <c r="J42" s="609"/>
      <c r="K42" s="610"/>
      <c r="L42" s="611"/>
      <c r="M42" s="612"/>
      <c r="N42" s="613"/>
      <c r="O42" s="614"/>
      <c r="P42" s="615"/>
      <c r="Q42" s="616"/>
      <c r="R42" s="617"/>
      <c r="S42" s="618"/>
      <c r="T42" s="619"/>
      <c r="U42" s="620"/>
      <c r="V42" s="621"/>
      <c r="W42" s="622"/>
      <c r="X42" s="623"/>
      <c r="Y42" s="624"/>
      <c r="Z42" s="625"/>
      <c r="AA42" s="626"/>
      <c r="AB42" s="627"/>
      <c r="AC42" s="628"/>
      <c r="AD42" s="629"/>
      <c r="AE42" s="630"/>
      <c r="AF42" s="551"/>
      <c r="AK42" s="520"/>
      <c r="AL42" s="520"/>
      <c r="AS42" s="551"/>
      <c r="AT42" s="552"/>
      <c r="AU42" s="552"/>
      <c r="AV42" s="552"/>
      <c r="AW42" s="552"/>
      <c r="AX42" s="552"/>
      <c r="AY42" s="552"/>
      <c r="AZ42" s="552"/>
      <c r="BA42" s="552"/>
      <c r="BB42" s="552"/>
      <c r="BC42" s="552"/>
      <c r="BD42" s="552"/>
      <c r="BE42" s="552"/>
      <c r="BF42" s="552"/>
      <c r="BG42" s="552"/>
      <c r="BH42" s="552"/>
      <c r="BI42" s="552"/>
      <c r="BJ42" s="552"/>
      <c r="BK42" s="552"/>
      <c r="BL42" s="552"/>
      <c r="BM42" s="552"/>
      <c r="BN42" s="552"/>
      <c r="BO42" s="552"/>
      <c r="BP42" s="552"/>
      <c r="BQ42" s="552"/>
      <c r="BR42" s="552"/>
      <c r="BS42" s="552"/>
    </row>
    <row r="43" spans="1:71" x14ac:dyDescent="0.25">
      <c r="B43" s="431"/>
    </row>
    <row r="44" spans="1:71" x14ac:dyDescent="0.25">
      <c r="B44" s="433"/>
      <c r="C44" s="433"/>
      <c r="D44" s="433"/>
      <c r="E44" s="433"/>
      <c r="AE44" s="433"/>
      <c r="AF44" s="551"/>
      <c r="AG44" s="551"/>
      <c r="AH44" s="551"/>
      <c r="AI44" s="551"/>
      <c r="AJ44" s="551"/>
      <c r="AK44" s="551"/>
      <c r="AL44" s="551"/>
      <c r="AM44" s="551"/>
      <c r="AN44" s="551"/>
      <c r="AO44" s="551"/>
      <c r="AP44" s="551"/>
      <c r="AQ44" s="551"/>
      <c r="AR44" s="551"/>
      <c r="AS44" s="551"/>
      <c r="AT44" s="552"/>
      <c r="AU44" s="552"/>
      <c r="AV44" s="552"/>
      <c r="AW44" s="552"/>
      <c r="AX44" s="552"/>
      <c r="AY44" s="552"/>
      <c r="AZ44" s="552"/>
      <c r="BA44" s="552"/>
      <c r="BB44" s="552"/>
      <c r="BC44" s="552"/>
      <c r="BD44" s="552"/>
      <c r="BE44" s="552"/>
      <c r="BF44" s="552"/>
      <c r="BG44" s="552"/>
      <c r="BH44" s="552"/>
      <c r="BI44" s="552"/>
      <c r="BJ44" s="552"/>
      <c r="BK44" s="552"/>
      <c r="BL44" s="552"/>
      <c r="BM44" s="552"/>
      <c r="BN44" s="552"/>
      <c r="BO44" s="552"/>
      <c r="BP44" s="552"/>
      <c r="BQ44" s="552"/>
      <c r="BR44" s="552"/>
      <c r="BS44" s="552"/>
    </row>
    <row r="45" spans="1:71" x14ac:dyDescent="0.25">
      <c r="B45" s="431"/>
      <c r="C45" s="433"/>
      <c r="D45" s="433"/>
      <c r="E45" s="433"/>
      <c r="AE45" s="433"/>
      <c r="AF45" s="551"/>
      <c r="AG45" s="551"/>
      <c r="AH45" s="551"/>
      <c r="AI45" s="551"/>
      <c r="AJ45" s="551"/>
      <c r="AK45" s="551"/>
      <c r="AL45" s="551"/>
      <c r="AM45" s="551"/>
      <c r="AN45" s="551"/>
      <c r="AO45" s="551"/>
      <c r="AP45" s="551"/>
      <c r="AQ45" s="551"/>
      <c r="AR45" s="551"/>
      <c r="AS45" s="551"/>
      <c r="AT45" s="552"/>
      <c r="AU45" s="552"/>
      <c r="AV45" s="552"/>
      <c r="AW45" s="552"/>
      <c r="AX45" s="552"/>
      <c r="AY45" s="552"/>
      <c r="AZ45" s="552"/>
      <c r="BA45" s="552"/>
      <c r="BB45" s="552"/>
      <c r="BC45" s="552"/>
      <c r="BD45" s="552"/>
      <c r="BE45" s="552"/>
      <c r="BF45" s="552"/>
      <c r="BG45" s="552"/>
      <c r="BH45" s="552"/>
      <c r="BI45" s="552"/>
      <c r="BJ45" s="552"/>
      <c r="BK45" s="552"/>
      <c r="BL45" s="552"/>
      <c r="BM45" s="552"/>
      <c r="BN45" s="552"/>
      <c r="BO45" s="552"/>
      <c r="BP45" s="552"/>
      <c r="BQ45" s="552"/>
      <c r="BR45" s="552"/>
      <c r="BS45" s="552"/>
    </row>
    <row r="46" spans="1:71" ht="13.8" x14ac:dyDescent="0.25">
      <c r="B46" s="433"/>
      <c r="C46" s="631"/>
      <c r="N46" s="632"/>
      <c r="W46" s="427"/>
      <c r="AD46" s="427"/>
      <c r="AE46" s="433"/>
      <c r="AF46" s="551"/>
      <c r="AG46" s="551"/>
      <c r="AH46" s="551"/>
      <c r="AI46" s="551"/>
      <c r="AJ46" s="551"/>
      <c r="AK46" s="551"/>
      <c r="AL46" s="551"/>
      <c r="AM46" s="551"/>
      <c r="AN46" s="551"/>
      <c r="AO46" s="551"/>
      <c r="AP46" s="551"/>
      <c r="AQ46" s="551"/>
      <c r="AR46" s="551"/>
      <c r="AS46" s="551"/>
      <c r="AT46" s="552"/>
      <c r="AU46" s="552"/>
      <c r="AV46" s="552"/>
      <c r="AW46" s="552"/>
      <c r="AX46" s="552"/>
      <c r="AY46" s="552"/>
      <c r="AZ46" s="552"/>
      <c r="BA46" s="552"/>
      <c r="BB46" s="552"/>
      <c r="BC46" s="552"/>
      <c r="BD46" s="552"/>
      <c r="BE46" s="552"/>
      <c r="BF46" s="552"/>
      <c r="BG46" s="552"/>
      <c r="BH46" s="552"/>
      <c r="BI46" s="552"/>
      <c r="BJ46" s="552"/>
      <c r="BK46" s="552"/>
      <c r="BL46" s="552"/>
      <c r="BM46" s="552"/>
      <c r="BN46" s="552"/>
      <c r="BO46" s="552"/>
      <c r="BP46" s="552"/>
      <c r="BQ46" s="552"/>
      <c r="BR46" s="552"/>
      <c r="BS46" s="552"/>
    </row>
    <row r="47" spans="1:71" x14ac:dyDescent="0.25">
      <c r="B47" s="431"/>
      <c r="D47" s="433"/>
      <c r="E47" s="433"/>
      <c r="R47" s="599"/>
      <c r="S47" s="599"/>
      <c r="W47" s="427"/>
      <c r="X47" s="433"/>
      <c r="Y47" s="433"/>
      <c r="Z47" s="433"/>
      <c r="AA47" s="433"/>
      <c r="AB47" s="433"/>
      <c r="AD47" s="433"/>
      <c r="AE47" s="433"/>
      <c r="AF47" s="551"/>
      <c r="AG47" s="551"/>
      <c r="AH47" s="551"/>
      <c r="AI47" s="551"/>
      <c r="AJ47" s="551"/>
      <c r="AK47" s="551"/>
      <c r="AL47" s="551"/>
      <c r="AM47" s="551"/>
      <c r="AN47" s="551"/>
      <c r="AO47" s="551"/>
      <c r="AP47" s="551"/>
      <c r="AQ47" s="551"/>
      <c r="AR47" s="551"/>
      <c r="AS47" s="551"/>
      <c r="AT47" s="552"/>
      <c r="AU47" s="552"/>
      <c r="AV47" s="552"/>
      <c r="AW47" s="552"/>
      <c r="AX47" s="552"/>
      <c r="AY47" s="552"/>
      <c r="AZ47" s="552"/>
      <c r="BA47" s="552"/>
      <c r="BB47" s="552"/>
      <c r="BC47" s="552"/>
      <c r="BD47" s="552"/>
      <c r="BE47" s="552"/>
      <c r="BF47" s="552"/>
      <c r="BG47" s="552"/>
      <c r="BH47" s="552"/>
      <c r="BI47" s="552"/>
      <c r="BJ47" s="552"/>
      <c r="BK47" s="552"/>
      <c r="BL47" s="552"/>
      <c r="BM47" s="552"/>
      <c r="BN47" s="552"/>
      <c r="BO47" s="552"/>
      <c r="BP47" s="552"/>
      <c r="BQ47" s="552"/>
      <c r="BR47" s="552"/>
      <c r="BS47" s="552"/>
    </row>
    <row r="48" spans="1:71" x14ac:dyDescent="0.25">
      <c r="B48" s="433"/>
      <c r="C48" s="433"/>
      <c r="D48" s="433"/>
      <c r="E48" s="433"/>
      <c r="K48" s="520"/>
      <c r="W48" s="427"/>
      <c r="X48" s="433"/>
      <c r="Y48" s="433"/>
      <c r="Z48" s="433"/>
      <c r="AA48" s="433"/>
      <c r="AB48" s="433"/>
      <c r="AD48" s="433"/>
      <c r="AE48" s="433"/>
      <c r="AF48" s="551"/>
      <c r="AG48" s="551"/>
      <c r="AH48" s="551"/>
      <c r="AI48" s="551"/>
      <c r="AJ48" s="551"/>
      <c r="AK48" s="551"/>
      <c r="AL48" s="551"/>
      <c r="AM48" s="551"/>
      <c r="AN48" s="551"/>
      <c r="AO48" s="551"/>
      <c r="AP48" s="551"/>
      <c r="AQ48" s="551"/>
      <c r="AR48" s="551"/>
      <c r="AS48" s="551"/>
      <c r="AT48" s="552"/>
      <c r="AU48" s="552"/>
      <c r="AV48" s="552"/>
      <c r="AW48" s="552"/>
      <c r="AX48" s="552"/>
      <c r="AY48" s="552"/>
      <c r="AZ48" s="552"/>
      <c r="BA48" s="552"/>
      <c r="BB48" s="552"/>
      <c r="BC48" s="552"/>
      <c r="BD48" s="552"/>
      <c r="BE48" s="552"/>
      <c r="BF48" s="552"/>
      <c r="BG48" s="552"/>
      <c r="BH48" s="552"/>
      <c r="BI48" s="552"/>
      <c r="BJ48" s="552"/>
      <c r="BK48" s="552"/>
      <c r="BL48" s="552"/>
      <c r="BM48" s="552"/>
      <c r="BN48" s="552"/>
      <c r="BO48" s="552"/>
      <c r="BP48" s="552"/>
      <c r="BQ48" s="552"/>
      <c r="BR48" s="552"/>
      <c r="BS48" s="552"/>
    </row>
    <row r="49" spans="1:71" x14ac:dyDescent="0.25">
      <c r="B49" s="431"/>
      <c r="C49" s="433"/>
      <c r="D49" s="433"/>
      <c r="E49" s="433"/>
      <c r="F49" s="433"/>
      <c r="G49" s="433"/>
      <c r="Q49" s="433"/>
      <c r="R49" s="433"/>
      <c r="S49" s="433"/>
      <c r="W49" s="427"/>
      <c r="X49" s="433"/>
      <c r="AG49" s="551"/>
      <c r="AH49" s="551"/>
      <c r="AI49" s="551"/>
      <c r="AJ49" s="551"/>
      <c r="AK49" s="551"/>
      <c r="AL49" s="551"/>
      <c r="AM49" s="551"/>
      <c r="AN49" s="551"/>
      <c r="AO49" s="551"/>
      <c r="AP49" s="551"/>
      <c r="AQ49" s="551"/>
      <c r="AR49" s="551"/>
      <c r="AS49" s="551"/>
      <c r="AT49" s="552"/>
      <c r="AU49" s="552"/>
      <c r="AV49" s="552"/>
      <c r="AW49" s="552"/>
      <c r="AX49" s="552"/>
      <c r="AY49" s="552"/>
      <c r="AZ49" s="552"/>
      <c r="BA49" s="552"/>
      <c r="BB49" s="552"/>
      <c r="BC49" s="552"/>
      <c r="BD49" s="552"/>
      <c r="BE49" s="552"/>
      <c r="BF49" s="552"/>
      <c r="BG49" s="552"/>
      <c r="BH49" s="552"/>
      <c r="BI49" s="552"/>
      <c r="BJ49" s="552"/>
      <c r="BK49" s="552"/>
      <c r="BL49" s="552"/>
      <c r="BM49" s="552"/>
      <c r="BN49" s="552"/>
      <c r="BO49" s="552"/>
      <c r="BP49" s="552"/>
      <c r="BQ49" s="552"/>
      <c r="BR49" s="552"/>
      <c r="BS49" s="552"/>
    </row>
    <row r="50" spans="1:71" ht="13.8" thickBot="1" x14ac:dyDescent="0.3">
      <c r="B50" s="433"/>
      <c r="C50" s="433"/>
      <c r="D50" s="433"/>
      <c r="E50" s="520"/>
      <c r="F50" s="520"/>
      <c r="G50" s="520"/>
      <c r="Q50" s="520"/>
      <c r="R50" s="433"/>
      <c r="S50" s="433"/>
      <c r="W50" s="427"/>
      <c r="X50" s="433"/>
      <c r="AG50" s="551"/>
      <c r="AH50" s="551"/>
      <c r="AI50" s="551"/>
      <c r="AJ50" s="551"/>
      <c r="AK50" s="551"/>
      <c r="AL50" s="551"/>
      <c r="AM50" s="551"/>
      <c r="AN50" s="551"/>
      <c r="AO50" s="551"/>
      <c r="AP50" s="551"/>
      <c r="AQ50" s="551"/>
      <c r="AR50" s="551"/>
      <c r="AS50" s="551"/>
      <c r="AT50" s="552"/>
      <c r="AU50" s="552"/>
      <c r="AV50" s="552"/>
      <c r="AW50" s="552"/>
      <c r="AX50" s="552"/>
      <c r="AY50" s="552"/>
      <c r="AZ50" s="552"/>
      <c r="BA50" s="552"/>
      <c r="BB50" s="552"/>
      <c r="BC50" s="552"/>
      <c r="BD50" s="552"/>
      <c r="BE50" s="552"/>
      <c r="BF50" s="552"/>
      <c r="BG50" s="552"/>
      <c r="BH50" s="552"/>
      <c r="BI50" s="552"/>
      <c r="BJ50" s="552"/>
      <c r="BK50" s="552"/>
      <c r="BL50" s="552"/>
      <c r="BM50" s="552"/>
      <c r="BN50" s="552"/>
      <c r="BO50" s="552"/>
      <c r="BP50" s="552"/>
      <c r="BQ50" s="552"/>
      <c r="BR50" s="552"/>
      <c r="BS50" s="552"/>
    </row>
    <row r="51" spans="1:71" x14ac:dyDescent="0.25">
      <c r="A51" s="633" t="s">
        <v>225</v>
      </c>
      <c r="B51" s="634"/>
      <c r="C51" s="433"/>
      <c r="D51" s="433"/>
      <c r="E51" s="433"/>
      <c r="F51" s="433"/>
      <c r="G51" s="520"/>
      <c r="Q51" s="433"/>
      <c r="R51" s="433"/>
      <c r="S51" s="433"/>
      <c r="W51" s="427"/>
      <c r="X51" s="433"/>
      <c r="Y51" s="433"/>
      <c r="Z51" s="433"/>
      <c r="AA51" s="433"/>
      <c r="AB51" s="433"/>
      <c r="AD51" s="433"/>
      <c r="AE51" s="433"/>
      <c r="AF51" s="551"/>
      <c r="AG51" s="551"/>
      <c r="AH51" s="551"/>
      <c r="AI51" s="551"/>
      <c r="AJ51" s="551"/>
      <c r="AK51" s="551"/>
      <c r="AL51" s="551"/>
      <c r="AM51" s="551"/>
      <c r="AN51" s="551"/>
      <c r="AO51" s="551"/>
      <c r="AP51" s="551"/>
      <c r="AQ51" s="551"/>
      <c r="AR51" s="551"/>
      <c r="AS51" s="551"/>
      <c r="AT51" s="552"/>
      <c r="AU51" s="552"/>
      <c r="AV51" s="552"/>
      <c r="AW51" s="552"/>
      <c r="AX51" s="552"/>
      <c r="AY51" s="552"/>
      <c r="AZ51" s="552"/>
      <c r="BA51" s="552"/>
      <c r="BB51" s="552"/>
      <c r="BC51" s="552"/>
      <c r="BD51" s="552"/>
      <c r="BE51" s="552"/>
      <c r="BF51" s="552"/>
      <c r="BG51" s="552"/>
      <c r="BH51" s="552"/>
      <c r="BI51" s="552"/>
      <c r="BJ51" s="552"/>
      <c r="BK51" s="552"/>
      <c r="BL51" s="552"/>
      <c r="BM51" s="552"/>
      <c r="BN51" s="552"/>
      <c r="BO51" s="552"/>
      <c r="BP51" s="552"/>
      <c r="BQ51" s="552"/>
      <c r="BR51" s="552"/>
      <c r="BS51" s="552"/>
    </row>
    <row r="52" spans="1:71" ht="13.8" thickBot="1" x14ac:dyDescent="0.3">
      <c r="A52" s="635" t="s">
        <v>226</v>
      </c>
      <c r="B52" s="636"/>
      <c r="C52" s="433"/>
      <c r="D52" s="433"/>
      <c r="E52" s="433"/>
      <c r="F52" s="433"/>
      <c r="G52" s="433"/>
      <c r="H52" s="599"/>
      <c r="Q52" s="433"/>
      <c r="R52" s="433"/>
      <c r="S52" s="433"/>
      <c r="W52" s="427"/>
      <c r="X52" s="433"/>
      <c r="Y52" s="433"/>
      <c r="Z52" s="433"/>
      <c r="AA52" s="433"/>
      <c r="AB52" s="433"/>
      <c r="AD52" s="433"/>
      <c r="AE52" s="433"/>
      <c r="AF52" s="551"/>
      <c r="AG52" s="551"/>
      <c r="AH52" s="551"/>
      <c r="AI52" s="551"/>
      <c r="AJ52" s="551"/>
      <c r="AK52" s="551"/>
      <c r="AL52" s="551"/>
      <c r="AM52" s="551"/>
      <c r="AN52" s="551"/>
      <c r="AO52" s="551"/>
      <c r="AP52" s="551"/>
      <c r="AQ52" s="551"/>
      <c r="AR52" s="551"/>
      <c r="AS52" s="551"/>
      <c r="AT52" s="552"/>
      <c r="AU52" s="552"/>
      <c r="AV52" s="552"/>
      <c r="AW52" s="552"/>
      <c r="AX52" s="552"/>
      <c r="AY52" s="552"/>
      <c r="AZ52" s="552"/>
      <c r="BA52" s="552"/>
      <c r="BB52" s="552"/>
      <c r="BC52" s="552"/>
      <c r="BD52" s="552"/>
      <c r="BE52" s="552"/>
      <c r="BF52" s="552"/>
      <c r="BG52" s="552"/>
      <c r="BH52" s="552"/>
      <c r="BI52" s="552"/>
      <c r="BJ52" s="552"/>
      <c r="BK52" s="552"/>
      <c r="BL52" s="552"/>
      <c r="BM52" s="552"/>
      <c r="BN52" s="552"/>
      <c r="BO52" s="552"/>
      <c r="BP52" s="552"/>
      <c r="BQ52" s="552"/>
      <c r="BR52" s="552"/>
      <c r="BS52" s="552"/>
    </row>
    <row r="53" spans="1:71" ht="13.8" thickBot="1" x14ac:dyDescent="0.3">
      <c r="A53" s="637">
        <v>1</v>
      </c>
      <c r="B53" s="433"/>
      <c r="C53" s="433"/>
      <c r="D53" s="433"/>
      <c r="E53" s="433"/>
      <c r="F53" s="433"/>
      <c r="G53" s="433"/>
      <c r="Q53" s="433"/>
      <c r="R53" s="433"/>
      <c r="S53" s="433"/>
      <c r="W53" s="427"/>
      <c r="X53" s="433"/>
      <c r="AG53" s="551"/>
      <c r="AH53" s="551"/>
      <c r="AI53" s="551"/>
      <c r="AJ53" s="551"/>
      <c r="AK53" s="551"/>
      <c r="AL53" s="551"/>
      <c r="AM53" s="551"/>
      <c r="AN53" s="551"/>
      <c r="AO53" s="551"/>
      <c r="AP53" s="551"/>
      <c r="AQ53" s="551"/>
      <c r="AR53" s="551"/>
      <c r="AS53" s="551"/>
      <c r="AT53" s="552"/>
      <c r="AU53" s="552"/>
      <c r="AV53" s="552"/>
      <c r="AW53" s="552"/>
      <c r="AX53" s="552"/>
      <c r="AY53" s="552"/>
      <c r="AZ53" s="552"/>
      <c r="BA53" s="552"/>
      <c r="BB53" s="552"/>
      <c r="BC53" s="552"/>
      <c r="BD53" s="552"/>
      <c r="BE53" s="552"/>
      <c r="BF53" s="552"/>
      <c r="BG53" s="552"/>
      <c r="BH53" s="552"/>
      <c r="BI53" s="552"/>
      <c r="BJ53" s="552"/>
      <c r="BK53" s="552"/>
      <c r="BL53" s="552"/>
      <c r="BM53" s="552"/>
      <c r="BN53" s="552"/>
      <c r="BO53" s="552"/>
      <c r="BP53" s="552"/>
      <c r="BQ53" s="552"/>
      <c r="BR53" s="552"/>
      <c r="BS53" s="552"/>
    </row>
    <row r="54" spans="1:71" x14ac:dyDescent="0.25">
      <c r="B54" s="433"/>
      <c r="C54" s="433"/>
      <c r="D54" s="433"/>
      <c r="E54" s="433"/>
      <c r="F54" s="433"/>
      <c r="G54" s="433"/>
      <c r="Q54" s="433"/>
      <c r="R54" s="433"/>
      <c r="S54" s="433"/>
      <c r="X54" s="433"/>
      <c r="Y54" s="431"/>
      <c r="Z54" s="431"/>
      <c r="AA54" s="431"/>
      <c r="AB54" s="431"/>
      <c r="AC54" s="431"/>
      <c r="AD54" s="431"/>
      <c r="AE54" s="431"/>
      <c r="AF54" s="431"/>
      <c r="AG54" s="551"/>
      <c r="AH54" s="551"/>
      <c r="AI54" s="551"/>
      <c r="AJ54" s="551"/>
      <c r="AK54" s="551"/>
      <c r="AL54" s="551"/>
      <c r="AM54" s="551"/>
      <c r="AN54" s="551"/>
      <c r="AO54" s="551"/>
      <c r="AP54" s="551"/>
      <c r="AQ54" s="551"/>
      <c r="AR54" s="551"/>
      <c r="AS54" s="551"/>
      <c r="AT54" s="552"/>
      <c r="AU54" s="552"/>
      <c r="AV54" s="552"/>
      <c r="AW54" s="552"/>
      <c r="AX54" s="552"/>
      <c r="AY54" s="552"/>
      <c r="AZ54" s="552"/>
      <c r="BA54" s="552"/>
      <c r="BB54" s="552"/>
      <c r="BC54" s="552"/>
      <c r="BD54" s="552"/>
      <c r="BE54" s="552"/>
      <c r="BF54" s="552"/>
      <c r="BG54" s="552"/>
      <c r="BH54" s="552"/>
      <c r="BI54" s="552"/>
      <c r="BJ54" s="552"/>
      <c r="BK54" s="552"/>
      <c r="BL54" s="552"/>
      <c r="BM54" s="552"/>
      <c r="BN54" s="552"/>
      <c r="BO54" s="552"/>
      <c r="BP54" s="552"/>
      <c r="BQ54" s="552"/>
      <c r="BR54" s="552"/>
      <c r="BS54" s="552"/>
    </row>
    <row r="55" spans="1:71" x14ac:dyDescent="0.25">
      <c r="B55" s="433"/>
      <c r="C55" s="433"/>
      <c r="D55" s="433"/>
      <c r="E55" s="433"/>
      <c r="F55" s="433"/>
      <c r="G55" s="433"/>
      <c r="Q55" s="433"/>
      <c r="R55" s="433"/>
      <c r="S55" s="433"/>
      <c r="X55" s="433"/>
      <c r="Y55" s="431"/>
      <c r="Z55" s="431"/>
      <c r="AA55" s="431"/>
      <c r="AB55" s="431"/>
      <c r="AC55" s="431"/>
      <c r="AD55" s="431"/>
      <c r="AE55" s="431"/>
      <c r="AF55" s="431"/>
      <c r="AG55" s="551"/>
      <c r="AH55" s="551"/>
      <c r="AI55" s="551"/>
      <c r="AJ55" s="551"/>
      <c r="AK55" s="551"/>
      <c r="AL55" s="551"/>
      <c r="AM55" s="551"/>
      <c r="AN55" s="551"/>
      <c r="AO55" s="551"/>
      <c r="AP55" s="551"/>
      <c r="AQ55" s="551"/>
      <c r="AR55" s="551"/>
      <c r="AS55" s="551"/>
      <c r="AT55" s="552"/>
      <c r="AU55" s="552"/>
      <c r="AV55" s="552"/>
      <c r="AW55" s="552"/>
      <c r="AX55" s="552"/>
      <c r="AY55" s="552"/>
      <c r="AZ55" s="552"/>
      <c r="BA55" s="552"/>
      <c r="BB55" s="552"/>
      <c r="BC55" s="552"/>
      <c r="BD55" s="552"/>
      <c r="BE55" s="552"/>
      <c r="BF55" s="552"/>
      <c r="BG55" s="552"/>
      <c r="BH55" s="552"/>
      <c r="BI55" s="552"/>
      <c r="BJ55" s="552"/>
      <c r="BK55" s="552"/>
      <c r="BL55" s="552"/>
      <c r="BM55" s="552"/>
      <c r="BN55" s="552"/>
      <c r="BO55" s="552"/>
      <c r="BP55" s="552"/>
      <c r="BQ55" s="552"/>
      <c r="BR55" s="552"/>
      <c r="BS55" s="552"/>
    </row>
    <row r="56" spans="1:71" x14ac:dyDescent="0.25">
      <c r="B56" s="433"/>
      <c r="C56" s="433"/>
      <c r="D56" s="433"/>
      <c r="E56" s="433"/>
      <c r="X56" s="433"/>
      <c r="Y56" s="433"/>
      <c r="Z56" s="433"/>
      <c r="AA56" s="433"/>
      <c r="AB56" s="433"/>
      <c r="AC56" s="433"/>
      <c r="AD56" s="433"/>
      <c r="AE56" s="433"/>
      <c r="AF56" s="551"/>
      <c r="AG56" s="551"/>
      <c r="AH56" s="551"/>
      <c r="AI56" s="551"/>
      <c r="AJ56" s="551"/>
      <c r="AK56" s="551"/>
      <c r="AL56" s="551"/>
      <c r="AM56" s="551"/>
      <c r="AN56" s="551"/>
      <c r="AO56" s="551"/>
      <c r="AP56" s="551"/>
      <c r="AQ56" s="551"/>
      <c r="AR56" s="551"/>
      <c r="AS56" s="551"/>
      <c r="AT56" s="552"/>
      <c r="AU56" s="552"/>
      <c r="AV56" s="552"/>
      <c r="AW56" s="552"/>
      <c r="AX56" s="552"/>
      <c r="AY56" s="552"/>
      <c r="AZ56" s="552"/>
      <c r="BA56" s="552"/>
      <c r="BB56" s="552"/>
      <c r="BC56" s="552"/>
      <c r="BD56" s="552"/>
      <c r="BE56" s="552"/>
      <c r="BF56" s="552"/>
      <c r="BG56" s="552"/>
      <c r="BH56" s="552"/>
      <c r="BI56" s="552"/>
      <c r="BJ56" s="552"/>
      <c r="BK56" s="552"/>
      <c r="BL56" s="552"/>
      <c r="BM56" s="552"/>
      <c r="BN56" s="552"/>
      <c r="BO56" s="552"/>
      <c r="BP56" s="552"/>
      <c r="BQ56" s="552"/>
      <c r="BR56" s="552"/>
      <c r="BS56" s="552"/>
    </row>
    <row r="57" spans="1:71" x14ac:dyDescent="0.25">
      <c r="B57" s="433"/>
      <c r="C57" s="433"/>
      <c r="D57" s="433"/>
      <c r="E57" s="433"/>
      <c r="X57" s="433"/>
      <c r="Y57" s="433"/>
      <c r="Z57" s="433"/>
      <c r="AA57" s="433"/>
      <c r="AB57" s="433"/>
      <c r="AC57" s="433"/>
      <c r="AD57" s="433"/>
      <c r="AE57" s="433"/>
      <c r="AF57" s="551"/>
      <c r="AG57" s="551"/>
      <c r="AH57" s="551"/>
      <c r="AI57" s="551"/>
      <c r="AJ57" s="551"/>
      <c r="AK57" s="551"/>
      <c r="AL57" s="551"/>
      <c r="AM57" s="551"/>
      <c r="AN57" s="551"/>
      <c r="AO57" s="551"/>
      <c r="AP57" s="551"/>
      <c r="AQ57" s="551"/>
      <c r="AR57" s="551"/>
      <c r="AS57" s="551"/>
      <c r="AT57" s="552"/>
      <c r="AU57" s="552"/>
      <c r="AV57" s="552"/>
      <c r="AW57" s="552"/>
      <c r="AX57" s="552"/>
      <c r="AY57" s="552"/>
      <c r="AZ57" s="552"/>
      <c r="BA57" s="552"/>
      <c r="BB57" s="552"/>
      <c r="BC57" s="552"/>
      <c r="BD57" s="552"/>
      <c r="BE57" s="552"/>
      <c r="BF57" s="552"/>
      <c r="BG57" s="552"/>
      <c r="BH57" s="552"/>
      <c r="BI57" s="552"/>
      <c r="BJ57" s="552"/>
      <c r="BK57" s="552"/>
      <c r="BL57" s="552"/>
      <c r="BM57" s="552"/>
      <c r="BN57" s="552"/>
      <c r="BO57" s="552"/>
      <c r="BP57" s="552"/>
      <c r="BQ57" s="552"/>
      <c r="BR57" s="552"/>
      <c r="BS57" s="552"/>
    </row>
    <row r="58" spans="1:71" x14ac:dyDescent="0.25">
      <c r="B58" s="433"/>
      <c r="C58" s="433"/>
      <c r="D58" s="433"/>
      <c r="E58" s="433"/>
      <c r="X58" s="433"/>
      <c r="Y58" s="433"/>
      <c r="Z58" s="433"/>
      <c r="AA58" s="433"/>
      <c r="AB58" s="433"/>
      <c r="AC58" s="433"/>
      <c r="AD58" s="433"/>
      <c r="AE58" s="433"/>
      <c r="AF58" s="551"/>
      <c r="AG58" s="551"/>
      <c r="AH58" s="551"/>
      <c r="AI58" s="551"/>
      <c r="AJ58" s="551"/>
      <c r="AK58" s="551"/>
      <c r="AL58" s="551"/>
      <c r="AM58" s="551"/>
      <c r="AN58" s="551"/>
      <c r="AO58" s="551"/>
      <c r="AP58" s="551"/>
      <c r="AQ58" s="551"/>
      <c r="AR58" s="551"/>
      <c r="AS58" s="551"/>
      <c r="AT58" s="552"/>
      <c r="AU58" s="552"/>
      <c r="AV58" s="552"/>
      <c r="AW58" s="552"/>
      <c r="AX58" s="552"/>
      <c r="AY58" s="552"/>
      <c r="AZ58" s="552"/>
      <c r="BA58" s="552"/>
      <c r="BB58" s="552"/>
      <c r="BC58" s="552"/>
      <c r="BD58" s="552"/>
      <c r="BE58" s="552"/>
      <c r="BF58" s="552"/>
      <c r="BG58" s="552"/>
      <c r="BH58" s="552"/>
      <c r="BI58" s="552"/>
      <c r="BJ58" s="552"/>
      <c r="BK58" s="552"/>
      <c r="BL58" s="552"/>
      <c r="BM58" s="552"/>
      <c r="BN58" s="552"/>
      <c r="BO58" s="552"/>
      <c r="BP58" s="552"/>
      <c r="BQ58" s="552"/>
      <c r="BR58" s="552"/>
      <c r="BS58" s="552"/>
    </row>
    <row r="59" spans="1:71" x14ac:dyDescent="0.25">
      <c r="A59" s="433"/>
      <c r="B59" s="433"/>
      <c r="C59" s="433"/>
      <c r="D59" s="433"/>
      <c r="E59" s="433"/>
      <c r="X59" s="433"/>
      <c r="Y59" s="433"/>
      <c r="Z59" s="433"/>
      <c r="AA59" s="433"/>
      <c r="AB59" s="433"/>
      <c r="AC59" s="433"/>
      <c r="AD59" s="433"/>
      <c r="AE59" s="433"/>
      <c r="AF59" s="551"/>
      <c r="AG59" s="551"/>
      <c r="AH59" s="551"/>
      <c r="AI59" s="551"/>
      <c r="AJ59" s="551"/>
      <c r="AK59" s="551"/>
      <c r="AL59" s="551"/>
      <c r="AM59" s="551"/>
      <c r="AN59" s="551"/>
      <c r="AO59" s="551"/>
      <c r="AP59" s="551"/>
      <c r="AQ59" s="551"/>
      <c r="AR59" s="551"/>
      <c r="AS59" s="551"/>
      <c r="AT59" s="552"/>
      <c r="AU59" s="552"/>
      <c r="AV59" s="552"/>
      <c r="AW59" s="552"/>
      <c r="AX59" s="552"/>
      <c r="AY59" s="552"/>
      <c r="AZ59" s="552"/>
      <c r="BA59" s="552"/>
      <c r="BB59" s="552"/>
      <c r="BC59" s="552"/>
      <c r="BD59" s="552"/>
      <c r="BE59" s="552"/>
      <c r="BF59" s="552"/>
      <c r="BG59" s="552"/>
      <c r="BH59" s="552"/>
      <c r="BI59" s="552"/>
      <c r="BJ59" s="552"/>
      <c r="BK59" s="552"/>
      <c r="BL59" s="552"/>
      <c r="BM59" s="552"/>
      <c r="BN59" s="552"/>
      <c r="BO59" s="552"/>
      <c r="BP59" s="552"/>
      <c r="BQ59" s="552"/>
      <c r="BR59" s="552"/>
      <c r="BS59" s="552"/>
    </row>
    <row r="60" spans="1:71" x14ac:dyDescent="0.25">
      <c r="B60" s="433"/>
      <c r="C60" s="433"/>
      <c r="D60" s="433"/>
      <c r="E60" s="433"/>
      <c r="X60" s="433"/>
      <c r="Y60" s="433"/>
      <c r="Z60" s="433"/>
      <c r="AA60" s="433"/>
      <c r="AB60" s="433"/>
      <c r="AC60" s="433"/>
      <c r="AD60" s="433"/>
      <c r="AE60" s="433"/>
      <c r="AF60" s="551"/>
      <c r="AG60" s="551"/>
      <c r="AH60" s="551"/>
      <c r="AI60" s="551"/>
      <c r="AJ60" s="551"/>
      <c r="AK60" s="551"/>
      <c r="AL60" s="551"/>
      <c r="AM60" s="551"/>
      <c r="AN60" s="551"/>
      <c r="AO60" s="551"/>
      <c r="AP60" s="551"/>
      <c r="AQ60" s="551"/>
      <c r="AR60" s="551"/>
      <c r="AS60" s="551"/>
      <c r="AT60" s="552"/>
      <c r="AU60" s="552"/>
      <c r="AV60" s="552"/>
      <c r="AW60" s="552"/>
      <c r="AX60" s="552"/>
      <c r="AY60" s="552"/>
      <c r="AZ60" s="552"/>
      <c r="BA60" s="552"/>
      <c r="BB60" s="552"/>
      <c r="BC60" s="552"/>
      <c r="BD60" s="552"/>
      <c r="BE60" s="552"/>
      <c r="BF60" s="552"/>
      <c r="BG60" s="552"/>
      <c r="BH60" s="552"/>
      <c r="BI60" s="552"/>
      <c r="BJ60" s="552"/>
      <c r="BK60" s="552"/>
      <c r="BL60" s="552"/>
      <c r="BM60" s="552"/>
      <c r="BN60" s="552"/>
      <c r="BO60" s="552"/>
      <c r="BP60" s="552"/>
      <c r="BQ60" s="552"/>
      <c r="BR60" s="552"/>
      <c r="BS60" s="552"/>
    </row>
    <row r="61" spans="1:71" x14ac:dyDescent="0.25">
      <c r="B61" s="433"/>
      <c r="C61" s="433"/>
      <c r="D61" s="433"/>
      <c r="E61" s="433"/>
      <c r="X61" s="433"/>
      <c r="Y61" s="433"/>
      <c r="Z61" s="433"/>
      <c r="AA61" s="433"/>
      <c r="AB61" s="433"/>
      <c r="AC61" s="433"/>
      <c r="AD61" s="433"/>
      <c r="AE61" s="433"/>
      <c r="AF61" s="551"/>
      <c r="AG61" s="551"/>
      <c r="AH61" s="551"/>
      <c r="AI61" s="551"/>
      <c r="AJ61" s="551"/>
      <c r="AK61" s="551"/>
      <c r="AL61" s="551"/>
      <c r="AM61" s="551"/>
      <c r="AN61" s="551"/>
      <c r="AO61" s="551"/>
      <c r="AP61" s="551"/>
      <c r="AQ61" s="551"/>
      <c r="AR61" s="551"/>
      <c r="AS61" s="551"/>
      <c r="AT61" s="552"/>
      <c r="AU61" s="552"/>
      <c r="AV61" s="552"/>
      <c r="AW61" s="552"/>
      <c r="AX61" s="552"/>
      <c r="AY61" s="552"/>
      <c r="AZ61" s="552"/>
      <c r="BA61" s="552"/>
      <c r="BB61" s="552"/>
      <c r="BC61" s="552"/>
      <c r="BD61" s="552"/>
      <c r="BE61" s="552"/>
      <c r="BF61" s="552"/>
      <c r="BG61" s="552"/>
      <c r="BH61" s="552"/>
      <c r="BI61" s="552"/>
      <c r="BJ61" s="552"/>
      <c r="BK61" s="552"/>
      <c r="BL61" s="552"/>
      <c r="BM61" s="552"/>
      <c r="BN61" s="552"/>
      <c r="BO61" s="552"/>
      <c r="BP61" s="552"/>
      <c r="BQ61" s="552"/>
      <c r="BR61" s="552"/>
      <c r="BS61" s="552"/>
    </row>
    <row r="62" spans="1:71" x14ac:dyDescent="0.25">
      <c r="B62" s="433"/>
      <c r="C62" s="433"/>
      <c r="D62" s="433"/>
      <c r="E62" s="433"/>
      <c r="X62" s="433"/>
      <c r="Y62" s="433"/>
      <c r="Z62" s="433"/>
      <c r="AA62" s="433"/>
      <c r="AB62" s="433"/>
      <c r="AC62" s="433"/>
      <c r="AD62" s="433"/>
      <c r="AE62" s="433"/>
      <c r="AF62" s="551"/>
      <c r="AG62" s="551"/>
      <c r="AH62" s="552"/>
      <c r="AI62" s="552"/>
      <c r="AJ62" s="552"/>
      <c r="AK62" s="552"/>
      <c r="AL62" s="552"/>
      <c r="AM62" s="552"/>
      <c r="AN62" s="552"/>
      <c r="AO62" s="552"/>
      <c r="AP62" s="552"/>
      <c r="AQ62" s="552"/>
      <c r="AR62" s="552"/>
      <c r="AS62" s="552"/>
      <c r="AT62" s="552"/>
      <c r="AU62" s="552"/>
      <c r="AV62" s="552"/>
      <c r="AW62" s="552"/>
      <c r="AX62" s="552"/>
      <c r="AY62" s="552"/>
      <c r="AZ62" s="552"/>
      <c r="BA62" s="552"/>
      <c r="BB62" s="552"/>
      <c r="BC62" s="552"/>
      <c r="BD62" s="552"/>
      <c r="BE62" s="552"/>
      <c r="BF62" s="552"/>
      <c r="BG62" s="552"/>
      <c r="BH62" s="552"/>
      <c r="BI62" s="552"/>
      <c r="BJ62" s="552"/>
      <c r="BK62" s="552"/>
      <c r="BL62" s="552"/>
      <c r="BM62" s="552"/>
      <c r="BN62" s="552"/>
      <c r="BO62" s="552"/>
      <c r="BP62" s="552"/>
      <c r="BQ62" s="552"/>
      <c r="BR62" s="552"/>
      <c r="BS62" s="552"/>
    </row>
    <row r="63" spans="1:71" x14ac:dyDescent="0.25">
      <c r="B63" s="433"/>
      <c r="C63" s="433"/>
      <c r="D63" s="433"/>
      <c r="E63" s="433"/>
      <c r="X63" s="433"/>
      <c r="Y63" s="433"/>
      <c r="Z63" s="433"/>
      <c r="AA63" s="433"/>
      <c r="AB63" s="433"/>
      <c r="AC63" s="433"/>
      <c r="AD63" s="433"/>
      <c r="AE63" s="433"/>
      <c r="AF63" s="551"/>
      <c r="AG63" s="551"/>
      <c r="AH63" s="552"/>
      <c r="AI63" s="552"/>
      <c r="AJ63" s="552"/>
      <c r="AK63" s="552"/>
      <c r="AL63" s="552"/>
      <c r="AM63" s="552"/>
      <c r="AN63" s="552"/>
      <c r="AO63" s="552"/>
      <c r="AP63" s="552"/>
      <c r="AQ63" s="552"/>
      <c r="AR63" s="552"/>
      <c r="AS63" s="552"/>
      <c r="AT63" s="552"/>
      <c r="AU63" s="552"/>
      <c r="AV63" s="552"/>
      <c r="AW63" s="552"/>
      <c r="AX63" s="552"/>
      <c r="AY63" s="552"/>
      <c r="AZ63" s="552"/>
      <c r="BA63" s="552"/>
      <c r="BB63" s="552"/>
      <c r="BC63" s="552"/>
      <c r="BD63" s="552"/>
      <c r="BE63" s="552"/>
      <c r="BF63" s="552"/>
      <c r="BG63" s="552"/>
      <c r="BH63" s="552"/>
      <c r="BI63" s="552"/>
      <c r="BJ63" s="552"/>
      <c r="BK63" s="552"/>
      <c r="BL63" s="552"/>
      <c r="BM63" s="552"/>
      <c r="BN63" s="552"/>
      <c r="BO63" s="552"/>
      <c r="BP63" s="552"/>
      <c r="BQ63" s="552"/>
      <c r="BR63" s="552"/>
      <c r="BS63" s="552"/>
    </row>
    <row r="64" spans="1:71" x14ac:dyDescent="0.25">
      <c r="B64" s="433"/>
      <c r="C64" s="433"/>
      <c r="D64" s="433"/>
      <c r="E64" s="433"/>
      <c r="X64" s="433"/>
      <c r="Y64" s="433"/>
      <c r="Z64" s="433"/>
      <c r="AA64" s="433"/>
      <c r="AB64" s="433"/>
      <c r="AC64" s="433"/>
      <c r="AD64" s="433"/>
      <c r="AE64" s="433"/>
      <c r="AF64" s="551"/>
      <c r="AG64" s="551"/>
      <c r="AH64" s="552"/>
      <c r="AI64" s="552"/>
      <c r="AJ64" s="552"/>
      <c r="AK64" s="552"/>
      <c r="AL64" s="552"/>
      <c r="AM64" s="552"/>
      <c r="AN64" s="552"/>
      <c r="AO64" s="552"/>
      <c r="AP64" s="552"/>
      <c r="AQ64" s="552"/>
      <c r="AR64" s="552"/>
      <c r="AS64" s="552"/>
      <c r="AT64" s="552"/>
      <c r="AU64" s="552"/>
      <c r="AV64" s="552"/>
      <c r="AW64" s="552"/>
      <c r="AX64" s="552"/>
      <c r="AY64" s="552"/>
      <c r="AZ64" s="552"/>
      <c r="BA64" s="552"/>
      <c r="BB64" s="552"/>
      <c r="BC64" s="552"/>
      <c r="BD64" s="552"/>
      <c r="BE64" s="552"/>
      <c r="BF64" s="552"/>
      <c r="BG64" s="552"/>
      <c r="BH64" s="552"/>
      <c r="BI64" s="552"/>
      <c r="BJ64" s="552"/>
      <c r="BK64" s="552"/>
      <c r="BL64" s="552"/>
      <c r="BM64" s="552"/>
      <c r="BN64" s="552"/>
      <c r="BO64" s="552"/>
      <c r="BP64" s="552"/>
      <c r="BQ64" s="552"/>
      <c r="BR64" s="552"/>
      <c r="BS64" s="552"/>
    </row>
    <row r="65" spans="2:71" x14ac:dyDescent="0.25">
      <c r="B65" s="433"/>
      <c r="C65" s="433"/>
      <c r="D65" s="433"/>
      <c r="E65" s="433"/>
      <c r="X65" s="433"/>
      <c r="Y65" s="433"/>
      <c r="Z65" s="433"/>
      <c r="AA65" s="433"/>
      <c r="AB65" s="433"/>
      <c r="AC65" s="433"/>
      <c r="AD65" s="433"/>
      <c r="AE65" s="433"/>
      <c r="AF65" s="551"/>
      <c r="AG65" s="551"/>
      <c r="AH65" s="552"/>
      <c r="AI65" s="552"/>
      <c r="AJ65" s="552"/>
      <c r="AK65" s="552"/>
      <c r="AL65" s="552"/>
      <c r="AM65" s="552"/>
      <c r="AN65" s="552"/>
      <c r="AO65" s="552"/>
      <c r="AP65" s="552"/>
      <c r="AQ65" s="552"/>
      <c r="AR65" s="552"/>
      <c r="AS65" s="552"/>
      <c r="AT65" s="552"/>
      <c r="AU65" s="552"/>
      <c r="AV65" s="552"/>
      <c r="AW65" s="552"/>
      <c r="AX65" s="552"/>
      <c r="AY65" s="552"/>
      <c r="AZ65" s="552"/>
      <c r="BA65" s="552"/>
      <c r="BB65" s="552"/>
      <c r="BC65" s="552"/>
      <c r="BD65" s="552"/>
      <c r="BE65" s="552"/>
      <c r="BF65" s="552"/>
      <c r="BG65" s="552"/>
      <c r="BH65" s="552"/>
      <c r="BI65" s="552"/>
      <c r="BJ65" s="552"/>
      <c r="BK65" s="552"/>
      <c r="BL65" s="552"/>
      <c r="BM65" s="552"/>
      <c r="BN65" s="552"/>
      <c r="BO65" s="552"/>
      <c r="BP65" s="552"/>
      <c r="BQ65" s="552"/>
      <c r="BR65" s="552"/>
      <c r="BS65" s="552"/>
    </row>
    <row r="66" spans="2:71" x14ac:dyDescent="0.25">
      <c r="B66" s="433"/>
      <c r="C66" s="433"/>
      <c r="D66" s="433"/>
      <c r="E66" s="433"/>
      <c r="X66" s="433"/>
      <c r="Y66" s="433"/>
      <c r="Z66" s="433"/>
      <c r="AA66" s="433"/>
      <c r="AB66" s="433"/>
      <c r="AC66" s="433"/>
      <c r="AD66" s="433"/>
      <c r="AE66" s="433"/>
      <c r="AF66" s="551"/>
      <c r="AG66" s="551"/>
      <c r="AH66" s="552"/>
      <c r="AI66" s="552"/>
      <c r="AJ66" s="552"/>
      <c r="AK66" s="552"/>
      <c r="AL66" s="552"/>
      <c r="AM66" s="552"/>
      <c r="AN66" s="552"/>
      <c r="AO66" s="552"/>
      <c r="AP66" s="552"/>
      <c r="AQ66" s="552"/>
      <c r="AR66" s="552"/>
      <c r="AS66" s="552"/>
      <c r="AT66" s="552"/>
      <c r="AU66" s="552"/>
      <c r="AV66" s="552"/>
      <c r="AW66" s="552"/>
      <c r="AX66" s="552"/>
      <c r="AY66" s="552"/>
      <c r="AZ66" s="552"/>
      <c r="BA66" s="552"/>
      <c r="BB66" s="552"/>
      <c r="BC66" s="552"/>
      <c r="BD66" s="552"/>
      <c r="BE66" s="552"/>
      <c r="BF66" s="552"/>
      <c r="BG66" s="552"/>
      <c r="BH66" s="552"/>
      <c r="BI66" s="552"/>
      <c r="BJ66" s="552"/>
      <c r="BK66" s="552"/>
      <c r="BL66" s="552"/>
      <c r="BM66" s="552"/>
      <c r="BN66" s="552"/>
      <c r="BO66" s="552"/>
      <c r="BP66" s="552"/>
      <c r="BQ66" s="552"/>
      <c r="BR66" s="552"/>
      <c r="BS66" s="552"/>
    </row>
    <row r="67" spans="2:71" x14ac:dyDescent="0.25">
      <c r="B67" s="433"/>
      <c r="C67" s="433"/>
      <c r="D67" s="433"/>
      <c r="E67" s="433"/>
      <c r="AE67" s="427"/>
      <c r="AF67" s="552"/>
      <c r="AG67" s="552"/>
      <c r="AH67" s="552"/>
      <c r="AI67" s="552"/>
      <c r="AJ67" s="552"/>
      <c r="AK67" s="552"/>
      <c r="AL67" s="552"/>
      <c r="AM67" s="552"/>
      <c r="AN67" s="552"/>
      <c r="AO67" s="552"/>
      <c r="AP67" s="552"/>
      <c r="AQ67" s="552"/>
      <c r="AR67" s="552"/>
      <c r="AS67" s="552"/>
      <c r="AT67" s="552"/>
      <c r="AU67" s="552"/>
      <c r="AV67" s="552"/>
      <c r="AW67" s="552"/>
      <c r="AX67" s="552"/>
      <c r="AY67" s="552"/>
      <c r="AZ67" s="552"/>
      <c r="BA67" s="552"/>
      <c r="BB67" s="552"/>
      <c r="BC67" s="552"/>
      <c r="BD67" s="552"/>
      <c r="BE67" s="552"/>
      <c r="BF67" s="552"/>
      <c r="BG67" s="552"/>
      <c r="BH67" s="552"/>
      <c r="BI67" s="552"/>
      <c r="BJ67" s="552"/>
      <c r="BK67" s="552"/>
      <c r="BL67" s="552"/>
      <c r="BM67" s="552"/>
      <c r="BN67" s="552"/>
      <c r="BO67" s="552"/>
      <c r="BP67" s="552"/>
      <c r="BQ67" s="552"/>
      <c r="BR67" s="552"/>
      <c r="BS67" s="552"/>
    </row>
    <row r="68" spans="2:71" x14ac:dyDescent="0.25">
      <c r="B68" s="433"/>
      <c r="C68" s="433"/>
      <c r="D68" s="433"/>
      <c r="E68" s="433"/>
      <c r="AE68" s="427"/>
      <c r="AF68" s="552"/>
      <c r="AG68" s="552"/>
      <c r="AH68" s="552"/>
      <c r="AI68" s="552"/>
      <c r="AJ68" s="552"/>
      <c r="AK68" s="552"/>
      <c r="AL68" s="552"/>
      <c r="AM68" s="552"/>
      <c r="AN68" s="552"/>
      <c r="AO68" s="552"/>
      <c r="AP68" s="552"/>
      <c r="AQ68" s="552"/>
      <c r="AR68" s="552"/>
      <c r="AS68" s="552"/>
      <c r="AT68" s="552"/>
      <c r="AU68" s="552"/>
      <c r="AV68" s="552"/>
      <c r="AW68" s="552"/>
      <c r="AX68" s="552"/>
      <c r="AY68" s="552"/>
      <c r="AZ68" s="552"/>
      <c r="BA68" s="552"/>
      <c r="BB68" s="552"/>
      <c r="BC68" s="552"/>
      <c r="BD68" s="552"/>
      <c r="BE68" s="552"/>
      <c r="BF68" s="552"/>
      <c r="BG68" s="552"/>
      <c r="BH68" s="552"/>
      <c r="BI68" s="552"/>
      <c r="BJ68" s="552"/>
      <c r="BK68" s="552"/>
      <c r="BL68" s="552"/>
      <c r="BM68" s="552"/>
      <c r="BN68" s="552"/>
      <c r="BO68" s="552"/>
      <c r="BP68" s="552"/>
      <c r="BQ68" s="552"/>
      <c r="BR68" s="552"/>
      <c r="BS68" s="552"/>
    </row>
    <row r="69" spans="2:71" x14ac:dyDescent="0.25">
      <c r="B69" s="433"/>
      <c r="C69" s="433"/>
      <c r="D69" s="433"/>
      <c r="E69" s="433"/>
      <c r="AE69" s="427"/>
      <c r="AF69" s="552"/>
      <c r="AG69" s="552"/>
      <c r="AH69" s="552"/>
      <c r="AI69" s="552"/>
      <c r="AJ69" s="552"/>
      <c r="AK69" s="552"/>
      <c r="AL69" s="552"/>
      <c r="AM69" s="552"/>
      <c r="AN69" s="552"/>
      <c r="AO69" s="552"/>
      <c r="AP69" s="552"/>
      <c r="AQ69" s="552"/>
      <c r="AR69" s="552"/>
      <c r="AS69" s="552"/>
      <c r="AT69" s="552"/>
      <c r="AU69" s="552"/>
      <c r="AV69" s="552"/>
      <c r="AW69" s="552"/>
      <c r="AX69" s="552"/>
      <c r="AY69" s="552"/>
      <c r="AZ69" s="552"/>
      <c r="BA69" s="552"/>
      <c r="BB69" s="552"/>
      <c r="BC69" s="552"/>
      <c r="BD69" s="552"/>
      <c r="BE69" s="552"/>
      <c r="BF69" s="552"/>
      <c r="BG69" s="552"/>
      <c r="BH69" s="552"/>
      <c r="BI69" s="552"/>
      <c r="BJ69" s="552"/>
      <c r="BK69" s="552"/>
      <c r="BL69" s="552"/>
      <c r="BM69" s="552"/>
      <c r="BN69" s="552"/>
      <c r="BO69" s="552"/>
      <c r="BP69" s="552"/>
      <c r="BQ69" s="552"/>
      <c r="BR69" s="552"/>
      <c r="BS69" s="552"/>
    </row>
    <row r="70" spans="2:71" x14ac:dyDescent="0.25">
      <c r="B70" s="433"/>
      <c r="C70" s="433"/>
      <c r="D70" s="433"/>
      <c r="E70" s="433"/>
      <c r="AE70" s="427"/>
      <c r="AF70" s="552"/>
      <c r="AG70" s="552"/>
      <c r="AH70" s="552"/>
      <c r="AI70" s="552"/>
      <c r="AJ70" s="552"/>
      <c r="AK70" s="552"/>
      <c r="AL70" s="552"/>
      <c r="AM70" s="552"/>
      <c r="AN70" s="552"/>
      <c r="AO70" s="552"/>
      <c r="AP70" s="552"/>
      <c r="AQ70" s="552"/>
      <c r="AR70" s="552"/>
      <c r="AS70" s="552"/>
      <c r="AT70" s="552"/>
      <c r="AU70" s="552"/>
      <c r="AV70" s="552"/>
      <c r="AW70" s="552"/>
      <c r="AX70" s="552"/>
      <c r="AY70" s="552"/>
      <c r="AZ70" s="552"/>
      <c r="BA70" s="552"/>
      <c r="BB70" s="552"/>
      <c r="BC70" s="552"/>
      <c r="BD70" s="552"/>
      <c r="BE70" s="552"/>
      <c r="BF70" s="552"/>
      <c r="BG70" s="552"/>
      <c r="BH70" s="552"/>
      <c r="BI70" s="552"/>
      <c r="BJ70" s="552"/>
      <c r="BK70" s="552"/>
      <c r="BL70" s="552"/>
      <c r="BM70" s="552"/>
      <c r="BN70" s="552"/>
      <c r="BO70" s="552"/>
      <c r="BP70" s="552"/>
      <c r="BQ70" s="552"/>
      <c r="BR70" s="552"/>
      <c r="BS70" s="552"/>
    </row>
    <row r="71" spans="2:71" x14ac:dyDescent="0.25">
      <c r="B71" s="433"/>
      <c r="C71" s="433"/>
      <c r="D71" s="433"/>
      <c r="E71" s="433"/>
      <c r="AE71" s="427"/>
      <c r="AF71" s="552"/>
      <c r="AG71" s="552"/>
      <c r="AH71" s="552"/>
      <c r="AI71" s="552"/>
      <c r="AJ71" s="552"/>
      <c r="AK71" s="552"/>
      <c r="AL71" s="552"/>
      <c r="AM71" s="552"/>
      <c r="AN71" s="552"/>
      <c r="AO71" s="552"/>
      <c r="AP71" s="552"/>
      <c r="AQ71" s="552"/>
      <c r="AR71" s="552"/>
      <c r="AS71" s="552"/>
      <c r="AT71" s="552"/>
      <c r="AU71" s="552"/>
      <c r="AV71" s="552"/>
      <c r="AW71" s="552"/>
      <c r="AX71" s="552"/>
      <c r="AY71" s="552"/>
      <c r="AZ71" s="552"/>
      <c r="BA71" s="552"/>
      <c r="BB71" s="552"/>
      <c r="BC71" s="552"/>
      <c r="BD71" s="552"/>
      <c r="BE71" s="552"/>
      <c r="BF71" s="552"/>
      <c r="BG71" s="552"/>
      <c r="BH71" s="552"/>
      <c r="BI71" s="552"/>
      <c r="BJ71" s="552"/>
      <c r="BK71" s="552"/>
      <c r="BL71" s="552"/>
      <c r="BM71" s="552"/>
      <c r="BN71" s="552"/>
      <c r="BO71" s="552"/>
      <c r="BP71" s="552"/>
      <c r="BQ71" s="552"/>
      <c r="BR71" s="552"/>
      <c r="BS71" s="552"/>
    </row>
    <row r="72" spans="2:71" x14ac:dyDescent="0.25">
      <c r="B72" s="433"/>
      <c r="C72" s="433"/>
      <c r="D72" s="433"/>
      <c r="E72" s="433"/>
      <c r="AE72" s="427"/>
      <c r="AF72" s="552"/>
      <c r="AG72" s="552"/>
      <c r="AH72" s="552"/>
      <c r="AI72" s="552"/>
      <c r="AJ72" s="552"/>
      <c r="AK72" s="552"/>
      <c r="AL72" s="552"/>
      <c r="AM72" s="552"/>
      <c r="AN72" s="552"/>
      <c r="AO72" s="552"/>
      <c r="AP72" s="552"/>
      <c r="AQ72" s="552"/>
      <c r="AR72" s="552"/>
      <c r="AS72" s="552"/>
      <c r="AT72" s="552"/>
      <c r="AU72" s="552"/>
      <c r="AV72" s="552"/>
      <c r="AW72" s="552"/>
      <c r="AX72" s="552"/>
      <c r="AY72" s="552"/>
      <c r="AZ72" s="552"/>
      <c r="BA72" s="552"/>
      <c r="BB72" s="552"/>
      <c r="BC72" s="552"/>
      <c r="BD72" s="552"/>
      <c r="BE72" s="552"/>
      <c r="BF72" s="552"/>
      <c r="BG72" s="552"/>
      <c r="BH72" s="552"/>
      <c r="BI72" s="552"/>
      <c r="BJ72" s="552"/>
      <c r="BK72" s="552"/>
      <c r="BL72" s="552"/>
      <c r="BM72" s="552"/>
      <c r="BN72" s="552"/>
      <c r="BO72" s="552"/>
      <c r="BP72" s="552"/>
      <c r="BQ72" s="552"/>
      <c r="BR72" s="552"/>
      <c r="BS72" s="552"/>
    </row>
    <row r="73" spans="2:71" x14ac:dyDescent="0.25">
      <c r="AE73" s="427"/>
      <c r="AF73" s="552"/>
      <c r="AG73" s="552"/>
      <c r="AH73" s="552"/>
      <c r="AI73" s="552"/>
      <c r="AJ73" s="552"/>
      <c r="AK73" s="552"/>
      <c r="AL73" s="552"/>
      <c r="AM73" s="552"/>
      <c r="AN73" s="552"/>
      <c r="AO73" s="552"/>
      <c r="AP73" s="552"/>
      <c r="AQ73" s="552"/>
      <c r="AR73" s="552"/>
      <c r="AS73" s="552"/>
      <c r="AT73" s="552"/>
      <c r="AU73" s="552"/>
      <c r="AV73" s="552"/>
      <c r="AW73" s="552"/>
      <c r="AX73" s="552"/>
      <c r="AY73" s="552"/>
      <c r="AZ73" s="552"/>
      <c r="BA73" s="552"/>
      <c r="BB73" s="552"/>
      <c r="BC73" s="552"/>
      <c r="BD73" s="552"/>
      <c r="BE73" s="552"/>
      <c r="BF73" s="552"/>
      <c r="BG73" s="552"/>
      <c r="BH73" s="552"/>
      <c r="BI73" s="552"/>
      <c r="BJ73" s="552"/>
      <c r="BK73" s="552"/>
      <c r="BL73" s="552"/>
      <c r="BM73" s="552"/>
      <c r="BN73" s="552"/>
      <c r="BO73" s="552"/>
      <c r="BP73" s="552"/>
      <c r="BQ73" s="552"/>
      <c r="BR73" s="552"/>
      <c r="BS73" s="552"/>
    </row>
    <row r="74" spans="2:71" x14ac:dyDescent="0.25">
      <c r="AE74" s="427"/>
      <c r="AF74" s="552"/>
      <c r="AG74" s="552"/>
      <c r="AH74" s="552"/>
      <c r="AI74" s="552"/>
      <c r="AJ74" s="552"/>
      <c r="AK74" s="552"/>
      <c r="AL74" s="552"/>
      <c r="AM74" s="552"/>
      <c r="AN74" s="552"/>
      <c r="AO74" s="552"/>
      <c r="AP74" s="552"/>
      <c r="AQ74" s="552"/>
      <c r="AR74" s="552"/>
      <c r="AS74" s="552"/>
      <c r="AT74" s="552"/>
      <c r="AU74" s="552"/>
      <c r="AV74" s="552"/>
      <c r="AW74" s="552"/>
      <c r="AX74" s="552"/>
      <c r="AY74" s="552"/>
      <c r="AZ74" s="552"/>
      <c r="BA74" s="552"/>
      <c r="BB74" s="552"/>
      <c r="BC74" s="552"/>
      <c r="BD74" s="552"/>
      <c r="BE74" s="552"/>
      <c r="BF74" s="552"/>
      <c r="BG74" s="552"/>
      <c r="BH74" s="552"/>
      <c r="BI74" s="552"/>
      <c r="BJ74" s="552"/>
      <c r="BK74" s="552"/>
      <c r="BL74" s="552"/>
      <c r="BM74" s="552"/>
      <c r="BN74" s="552"/>
      <c r="BO74" s="552"/>
      <c r="BP74" s="552"/>
      <c r="BQ74" s="552"/>
      <c r="BR74" s="552"/>
      <c r="BS74" s="552"/>
    </row>
    <row r="75" spans="2:71" x14ac:dyDescent="0.25">
      <c r="B75" s="433"/>
      <c r="C75" s="638"/>
      <c r="D75" s="433"/>
      <c r="E75" s="433"/>
      <c r="F75" s="433"/>
      <c r="G75" s="433"/>
      <c r="Q75" s="433"/>
      <c r="R75" s="433"/>
      <c r="S75" s="433"/>
      <c r="X75" s="433"/>
      <c r="Y75" s="433"/>
      <c r="Z75" s="433"/>
      <c r="AE75" s="427"/>
      <c r="AF75" s="552"/>
      <c r="AG75" s="551"/>
      <c r="AH75" s="551"/>
      <c r="AI75" s="552"/>
      <c r="AJ75" s="552"/>
      <c r="AK75" s="552"/>
      <c r="AL75" s="552"/>
      <c r="AM75" s="552"/>
      <c r="AN75" s="552"/>
      <c r="AO75" s="552"/>
      <c r="AP75" s="552"/>
      <c r="AQ75" s="552"/>
      <c r="AR75" s="552"/>
      <c r="AS75" s="552"/>
      <c r="AT75" s="552"/>
      <c r="AU75" s="552"/>
      <c r="AV75" s="552"/>
      <c r="AW75" s="552"/>
      <c r="AX75" s="552"/>
      <c r="AY75" s="552"/>
      <c r="AZ75" s="552"/>
      <c r="BA75" s="552"/>
      <c r="BB75" s="552"/>
      <c r="BC75" s="552"/>
      <c r="BD75" s="552"/>
      <c r="BE75" s="552"/>
      <c r="BF75" s="552"/>
      <c r="BG75" s="552"/>
      <c r="BH75" s="552"/>
      <c r="BI75" s="552"/>
      <c r="BJ75" s="552"/>
      <c r="BK75" s="552"/>
      <c r="BL75" s="552"/>
      <c r="BM75" s="552"/>
      <c r="BN75" s="552"/>
      <c r="BO75" s="552"/>
      <c r="BP75" s="552"/>
      <c r="BQ75" s="552"/>
      <c r="BR75" s="552"/>
      <c r="BS75" s="552"/>
    </row>
    <row r="76" spans="2:71" x14ac:dyDescent="0.25">
      <c r="B76" s="433"/>
      <c r="C76" s="433"/>
      <c r="D76" s="433"/>
      <c r="E76" s="433"/>
      <c r="F76" s="433"/>
      <c r="G76" s="433"/>
      <c r="Q76" s="433"/>
      <c r="R76" s="433"/>
      <c r="S76" s="433"/>
      <c r="X76" s="433"/>
      <c r="Y76" s="433"/>
      <c r="Z76" s="433"/>
      <c r="AE76" s="427"/>
      <c r="AF76" s="552"/>
      <c r="AG76" s="551"/>
      <c r="AH76" s="551"/>
      <c r="AI76" s="552"/>
      <c r="AJ76" s="552"/>
      <c r="AK76" s="552"/>
      <c r="AL76" s="552"/>
      <c r="AM76" s="552"/>
      <c r="AN76" s="552"/>
      <c r="AO76" s="552"/>
      <c r="AP76" s="552"/>
      <c r="AQ76" s="552"/>
      <c r="AR76" s="552"/>
      <c r="AS76" s="552"/>
      <c r="AT76" s="552"/>
      <c r="AU76" s="552"/>
      <c r="AV76" s="552"/>
      <c r="AW76" s="552"/>
      <c r="AX76" s="552"/>
      <c r="AY76" s="552"/>
      <c r="AZ76" s="552"/>
      <c r="BA76" s="552"/>
      <c r="BB76" s="552"/>
      <c r="BC76" s="552"/>
      <c r="BD76" s="552"/>
      <c r="BE76" s="552"/>
      <c r="BF76" s="552"/>
      <c r="BG76" s="552"/>
      <c r="BH76" s="552"/>
      <c r="BI76" s="552"/>
      <c r="BJ76" s="552"/>
      <c r="BK76" s="552"/>
      <c r="BL76" s="552"/>
      <c r="BM76" s="552"/>
      <c r="BN76" s="552"/>
      <c r="BO76" s="552"/>
      <c r="BP76" s="552"/>
      <c r="BQ76" s="552"/>
      <c r="BR76" s="552"/>
      <c r="BS76" s="552"/>
    </row>
    <row r="77" spans="2:71" x14ac:dyDescent="0.25">
      <c r="B77" s="433"/>
      <c r="C77" s="433"/>
      <c r="D77" s="433"/>
      <c r="E77" s="433"/>
      <c r="F77" s="433"/>
      <c r="G77" s="433"/>
      <c r="Q77" s="433"/>
      <c r="R77" s="433"/>
      <c r="S77" s="433"/>
      <c r="X77" s="433"/>
      <c r="Y77" s="433"/>
      <c r="Z77" s="433"/>
      <c r="AE77" s="427"/>
      <c r="AF77" s="552"/>
      <c r="AG77" s="551"/>
      <c r="AH77" s="551"/>
      <c r="AI77" s="552"/>
      <c r="AJ77" s="552"/>
      <c r="AK77" s="552"/>
      <c r="AL77" s="552"/>
      <c r="AM77" s="552"/>
      <c r="AN77" s="552"/>
      <c r="AO77" s="552"/>
      <c r="AP77" s="552"/>
      <c r="AQ77" s="552"/>
      <c r="AR77" s="552"/>
      <c r="AS77" s="552"/>
      <c r="AT77" s="552"/>
      <c r="AU77" s="552"/>
      <c r="AV77" s="552"/>
      <c r="AW77" s="552"/>
      <c r="AX77" s="552"/>
      <c r="AY77" s="552"/>
      <c r="AZ77" s="552"/>
      <c r="BA77" s="552"/>
      <c r="BB77" s="552"/>
      <c r="BC77" s="552"/>
      <c r="BD77" s="552"/>
      <c r="BE77" s="552"/>
      <c r="BF77" s="552"/>
      <c r="BG77" s="552"/>
      <c r="BH77" s="552"/>
      <c r="BI77" s="552"/>
      <c r="BJ77" s="552"/>
      <c r="BK77" s="552"/>
      <c r="BL77" s="552"/>
      <c r="BM77" s="552"/>
      <c r="BN77" s="552"/>
      <c r="BO77" s="552"/>
      <c r="BP77" s="552"/>
      <c r="BQ77" s="552"/>
      <c r="BR77" s="552"/>
      <c r="BS77" s="552"/>
    </row>
    <row r="78" spans="2:71" x14ac:dyDescent="0.25">
      <c r="B78" s="433"/>
      <c r="C78" s="433"/>
      <c r="D78" s="433"/>
      <c r="E78" s="433"/>
      <c r="F78" s="433"/>
      <c r="G78" s="433"/>
      <c r="Q78" s="433"/>
      <c r="R78" s="433"/>
      <c r="S78" s="433"/>
      <c r="X78" s="433"/>
      <c r="Y78" s="433"/>
      <c r="Z78" s="433"/>
      <c r="AE78" s="427"/>
      <c r="AF78" s="552"/>
      <c r="AG78" s="551"/>
      <c r="AH78" s="551"/>
      <c r="AI78" s="552"/>
      <c r="AJ78" s="552"/>
      <c r="AK78" s="552"/>
      <c r="AL78" s="552"/>
      <c r="AM78" s="552"/>
      <c r="AN78" s="552"/>
      <c r="AO78" s="552"/>
      <c r="AP78" s="552"/>
      <c r="AQ78" s="552"/>
      <c r="AR78" s="552"/>
      <c r="AS78" s="552"/>
      <c r="AT78" s="552"/>
      <c r="AU78" s="552"/>
      <c r="AV78" s="552"/>
      <c r="AW78" s="552"/>
      <c r="AX78" s="552"/>
      <c r="AY78" s="552"/>
      <c r="AZ78" s="552"/>
      <c r="BA78" s="552"/>
      <c r="BB78" s="552"/>
      <c r="BC78" s="552"/>
      <c r="BD78" s="552"/>
      <c r="BE78" s="552"/>
      <c r="BF78" s="552"/>
      <c r="BG78" s="552"/>
      <c r="BH78" s="552"/>
      <c r="BI78" s="552"/>
      <c r="BJ78" s="552"/>
      <c r="BK78" s="552"/>
      <c r="BL78" s="552"/>
      <c r="BM78" s="552"/>
      <c r="BN78" s="552"/>
      <c r="BO78" s="552"/>
      <c r="BP78" s="552"/>
      <c r="BQ78" s="552"/>
      <c r="BR78" s="552"/>
      <c r="BS78" s="552"/>
    </row>
    <row r="79" spans="2:71" x14ac:dyDescent="0.25">
      <c r="B79" s="433"/>
      <c r="C79" s="433"/>
      <c r="D79" s="433"/>
      <c r="E79" s="433"/>
      <c r="F79" s="433"/>
      <c r="G79" s="433"/>
      <c r="Q79" s="433"/>
      <c r="R79" s="433"/>
      <c r="S79" s="433"/>
      <c r="X79" s="433"/>
      <c r="Y79" s="433"/>
      <c r="Z79" s="433"/>
      <c r="AE79" s="427"/>
      <c r="AF79" s="552"/>
      <c r="AG79" s="551"/>
      <c r="AH79" s="551"/>
      <c r="AI79" s="552"/>
      <c r="AJ79" s="552"/>
      <c r="AK79" s="552"/>
      <c r="AL79" s="552"/>
      <c r="AM79" s="552"/>
      <c r="AN79" s="552"/>
      <c r="AO79" s="552"/>
      <c r="AP79" s="552"/>
      <c r="AQ79" s="552"/>
      <c r="AR79" s="552"/>
      <c r="AS79" s="552"/>
      <c r="AT79" s="552"/>
      <c r="AU79" s="552"/>
      <c r="AV79" s="552"/>
      <c r="AW79" s="552"/>
      <c r="AX79" s="552"/>
      <c r="AY79" s="552"/>
      <c r="AZ79" s="552"/>
      <c r="BA79" s="552"/>
      <c r="BB79" s="552"/>
      <c r="BC79" s="552"/>
      <c r="BD79" s="552"/>
      <c r="BE79" s="552"/>
      <c r="BF79" s="552"/>
      <c r="BG79" s="552"/>
      <c r="BH79" s="552"/>
      <c r="BI79" s="552"/>
      <c r="BJ79" s="552"/>
      <c r="BK79" s="552"/>
      <c r="BL79" s="552"/>
      <c r="BM79" s="552"/>
      <c r="BN79" s="552"/>
      <c r="BO79" s="552"/>
      <c r="BP79" s="552"/>
      <c r="BQ79" s="552"/>
      <c r="BR79" s="552"/>
      <c r="BS79" s="552"/>
    </row>
    <row r="80" spans="2:71" x14ac:dyDescent="0.25">
      <c r="B80" s="433"/>
      <c r="C80" s="433"/>
      <c r="D80" s="433"/>
      <c r="E80" s="433"/>
      <c r="F80" s="433"/>
      <c r="G80" s="433"/>
      <c r="Q80" s="433"/>
      <c r="R80" s="433"/>
      <c r="S80" s="433"/>
      <c r="X80" s="433"/>
      <c r="Y80" s="433"/>
      <c r="Z80" s="433"/>
      <c r="AE80" s="427"/>
      <c r="AF80" s="552"/>
      <c r="AG80" s="551"/>
      <c r="AH80" s="551"/>
      <c r="AI80" s="552"/>
      <c r="AJ80" s="552"/>
      <c r="AK80" s="552"/>
      <c r="AL80" s="552"/>
      <c r="AM80" s="552"/>
      <c r="AN80" s="552"/>
      <c r="AO80" s="552"/>
      <c r="AP80" s="552"/>
      <c r="AQ80" s="552"/>
      <c r="AR80" s="552"/>
      <c r="AS80" s="552"/>
      <c r="AT80" s="552"/>
      <c r="AU80" s="552"/>
      <c r="AV80" s="552"/>
      <c r="AW80" s="552"/>
      <c r="AX80" s="552"/>
      <c r="AY80" s="552"/>
      <c r="AZ80" s="552"/>
      <c r="BA80" s="552"/>
      <c r="BB80" s="552"/>
      <c r="BC80" s="552"/>
      <c r="BD80" s="552"/>
      <c r="BE80" s="552"/>
      <c r="BF80" s="552"/>
      <c r="BG80" s="552"/>
      <c r="BH80" s="552"/>
      <c r="BI80" s="552"/>
      <c r="BJ80" s="552"/>
      <c r="BK80" s="552"/>
      <c r="BL80" s="552"/>
      <c r="BM80" s="552"/>
      <c r="BN80" s="552"/>
      <c r="BO80" s="552"/>
      <c r="BP80" s="552"/>
      <c r="BQ80" s="552"/>
      <c r="BR80" s="552"/>
      <c r="BS80" s="552"/>
    </row>
    <row r="81" spans="2:71" x14ac:dyDescent="0.25">
      <c r="B81" s="433"/>
      <c r="C81" s="433"/>
      <c r="D81" s="433"/>
      <c r="E81" s="433"/>
      <c r="F81" s="433"/>
      <c r="G81" s="433"/>
      <c r="Q81" s="433"/>
      <c r="R81" s="433"/>
      <c r="S81" s="433"/>
      <c r="X81" s="433"/>
      <c r="Y81" s="433"/>
      <c r="Z81" s="433"/>
      <c r="AE81" s="427"/>
      <c r="AF81" s="552"/>
      <c r="AG81" s="551"/>
      <c r="AH81" s="551"/>
      <c r="AI81" s="552"/>
      <c r="AJ81" s="552"/>
      <c r="AK81" s="552"/>
      <c r="AL81" s="552"/>
      <c r="AM81" s="552"/>
      <c r="AN81" s="552"/>
      <c r="AO81" s="552"/>
      <c r="AP81" s="552"/>
      <c r="AQ81" s="552"/>
      <c r="AR81" s="552"/>
      <c r="AS81" s="552"/>
      <c r="AT81" s="552"/>
      <c r="AU81" s="552"/>
      <c r="AV81" s="552"/>
      <c r="AW81" s="552"/>
      <c r="AX81" s="552"/>
      <c r="AY81" s="552"/>
      <c r="AZ81" s="552"/>
      <c r="BA81" s="552"/>
      <c r="BB81" s="552"/>
      <c r="BC81" s="552"/>
      <c r="BD81" s="552"/>
      <c r="BE81" s="552"/>
      <c r="BF81" s="552"/>
      <c r="BG81" s="552"/>
      <c r="BH81" s="552"/>
      <c r="BI81" s="552"/>
      <c r="BJ81" s="552"/>
      <c r="BK81" s="552"/>
      <c r="BL81" s="552"/>
      <c r="BM81" s="552"/>
      <c r="BN81" s="552"/>
      <c r="BO81" s="552"/>
      <c r="BP81" s="552"/>
      <c r="BQ81" s="552"/>
      <c r="BR81" s="552"/>
      <c r="BS81" s="552"/>
    </row>
    <row r="82" spans="2:71" x14ac:dyDescent="0.25">
      <c r="B82" s="433"/>
      <c r="C82" s="433"/>
      <c r="D82" s="433"/>
      <c r="E82" s="433"/>
      <c r="F82" s="433"/>
      <c r="G82" s="433"/>
      <c r="Q82" s="433"/>
      <c r="R82" s="433"/>
      <c r="S82" s="433"/>
      <c r="X82" s="433"/>
      <c r="Y82" s="433"/>
      <c r="Z82" s="433"/>
      <c r="AG82" s="433"/>
      <c r="AH82" s="433"/>
    </row>
    <row r="83" spans="2:71" x14ac:dyDescent="0.25">
      <c r="B83" s="433"/>
      <c r="C83" s="433"/>
      <c r="D83" s="433"/>
      <c r="E83" s="433"/>
      <c r="F83" s="433"/>
      <c r="G83" s="433"/>
      <c r="Q83" s="433"/>
      <c r="R83" s="433"/>
      <c r="S83" s="433"/>
      <c r="X83" s="433"/>
      <c r="Y83" s="433"/>
      <c r="Z83" s="433"/>
      <c r="AG83" s="433"/>
      <c r="AH83" s="433"/>
    </row>
    <row r="84" spans="2:71" x14ac:dyDescent="0.25">
      <c r="B84" s="433"/>
      <c r="C84" s="433"/>
      <c r="D84" s="433"/>
      <c r="E84" s="433"/>
      <c r="F84" s="433"/>
      <c r="G84" s="433"/>
      <c r="Q84" s="433"/>
      <c r="R84" s="433"/>
      <c r="S84" s="433"/>
      <c r="X84" s="433"/>
      <c r="Y84" s="433"/>
      <c r="Z84" s="433"/>
      <c r="AG84" s="433"/>
      <c r="AH84" s="433"/>
    </row>
    <row r="85" spans="2:71" x14ac:dyDescent="0.25">
      <c r="B85" s="433"/>
      <c r="C85" s="433"/>
      <c r="D85" s="433"/>
      <c r="E85" s="433"/>
      <c r="F85" s="433"/>
      <c r="G85" s="433"/>
      <c r="Q85" s="433"/>
      <c r="R85" s="433"/>
      <c r="S85" s="433"/>
      <c r="X85" s="433"/>
      <c r="Y85" s="433"/>
      <c r="Z85" s="433"/>
      <c r="AG85" s="433"/>
      <c r="AH85" s="433"/>
    </row>
    <row r="86" spans="2:71" x14ac:dyDescent="0.25">
      <c r="B86" s="433"/>
      <c r="C86" s="433"/>
      <c r="D86" s="433"/>
      <c r="E86" s="433"/>
      <c r="F86" s="433"/>
      <c r="G86" s="433"/>
      <c r="H86" s="433"/>
      <c r="I86" s="433"/>
      <c r="J86" s="433"/>
      <c r="K86" s="433"/>
      <c r="L86" s="433"/>
      <c r="M86" s="433"/>
      <c r="N86" s="433"/>
      <c r="O86" s="433"/>
      <c r="P86" s="433"/>
      <c r="Q86" s="433"/>
      <c r="R86" s="433"/>
      <c r="S86" s="433"/>
      <c r="T86" s="433"/>
      <c r="U86" s="433"/>
      <c r="V86" s="433"/>
      <c r="W86" s="433"/>
      <c r="X86" s="433"/>
      <c r="Y86" s="433"/>
      <c r="Z86" s="433"/>
      <c r="AA86" s="433"/>
      <c r="AB86" s="433"/>
      <c r="AC86" s="433"/>
      <c r="AG86" s="433"/>
      <c r="AH86" s="433"/>
    </row>
    <row r="87" spans="2:71" x14ac:dyDescent="0.25">
      <c r="B87" s="433"/>
      <c r="C87" s="433"/>
      <c r="D87" s="433"/>
      <c r="E87" s="433"/>
      <c r="F87" s="433"/>
      <c r="G87" s="433"/>
      <c r="H87" s="433"/>
      <c r="I87" s="433"/>
      <c r="J87" s="433"/>
      <c r="K87" s="433"/>
      <c r="L87" s="433"/>
      <c r="M87" s="433"/>
      <c r="N87" s="433"/>
      <c r="O87" s="433"/>
      <c r="P87" s="433"/>
      <c r="Q87" s="433"/>
      <c r="R87" s="433"/>
      <c r="S87" s="433"/>
      <c r="T87" s="433"/>
      <c r="U87" s="433"/>
      <c r="V87" s="433"/>
      <c r="W87" s="433"/>
      <c r="X87" s="433"/>
      <c r="Y87" s="433"/>
      <c r="Z87" s="433"/>
      <c r="AA87" s="433"/>
      <c r="AB87" s="433"/>
      <c r="AC87" s="433"/>
      <c r="AG87" s="433"/>
      <c r="AH87" s="433"/>
    </row>
    <row r="88" spans="2:71" x14ac:dyDescent="0.25">
      <c r="B88" s="433"/>
      <c r="C88" s="433"/>
      <c r="D88" s="433"/>
      <c r="E88" s="433"/>
      <c r="F88" s="433"/>
      <c r="G88" s="433"/>
      <c r="H88" s="433"/>
      <c r="I88" s="433"/>
      <c r="J88" s="433"/>
      <c r="K88" s="433"/>
      <c r="L88" s="433"/>
      <c r="M88" s="433"/>
      <c r="N88" s="433"/>
      <c r="O88" s="433"/>
      <c r="P88" s="433"/>
      <c r="Q88" s="433"/>
      <c r="R88" s="433"/>
      <c r="S88" s="433"/>
      <c r="T88" s="433"/>
      <c r="U88" s="433"/>
      <c r="V88" s="433"/>
      <c r="W88" s="433"/>
      <c r="X88" s="433"/>
      <c r="Y88" s="433"/>
      <c r="Z88" s="433"/>
      <c r="AA88" s="433"/>
      <c r="AB88" s="433"/>
      <c r="AC88" s="433"/>
      <c r="AG88" s="433"/>
      <c r="AH88" s="433"/>
    </row>
    <row r="89" spans="2:71" x14ac:dyDescent="0.25">
      <c r="B89" s="433"/>
      <c r="C89" s="433"/>
      <c r="D89" s="433"/>
      <c r="E89" s="433"/>
      <c r="F89" s="433"/>
      <c r="G89" s="433"/>
      <c r="H89" s="433"/>
      <c r="I89" s="433"/>
      <c r="J89" s="433"/>
      <c r="K89" s="433"/>
      <c r="L89" s="433"/>
      <c r="M89" s="433"/>
      <c r="N89" s="433"/>
      <c r="O89" s="433"/>
      <c r="P89" s="433"/>
      <c r="Q89" s="433"/>
      <c r="R89" s="433"/>
      <c r="S89" s="433"/>
      <c r="T89" s="433"/>
      <c r="U89" s="433"/>
      <c r="V89" s="433"/>
      <c r="W89" s="433"/>
      <c r="X89" s="433"/>
      <c r="Y89" s="433"/>
      <c r="Z89" s="433"/>
      <c r="AA89" s="433"/>
      <c r="AB89" s="433"/>
      <c r="AC89" s="433"/>
      <c r="AG89" s="433"/>
      <c r="AH89" s="433"/>
    </row>
    <row r="90" spans="2:71" x14ac:dyDescent="0.25">
      <c r="B90" s="433"/>
      <c r="C90" s="433"/>
      <c r="D90" s="433"/>
      <c r="E90" s="433"/>
      <c r="F90" s="433"/>
      <c r="G90" s="433"/>
      <c r="H90" s="433"/>
      <c r="I90" s="433"/>
      <c r="J90" s="433"/>
      <c r="K90" s="433"/>
      <c r="L90" s="433"/>
      <c r="M90" s="433"/>
      <c r="N90" s="433"/>
      <c r="O90" s="433"/>
      <c r="P90" s="433"/>
      <c r="Q90" s="433"/>
      <c r="R90" s="433"/>
      <c r="S90" s="433"/>
      <c r="T90" s="433"/>
      <c r="U90" s="433"/>
      <c r="V90" s="433"/>
      <c r="W90" s="433"/>
      <c r="X90" s="433"/>
      <c r="Y90" s="433"/>
      <c r="Z90" s="433"/>
      <c r="AA90" s="433"/>
      <c r="AB90" s="433"/>
      <c r="AC90" s="433"/>
      <c r="AG90" s="433"/>
      <c r="AH90" s="433"/>
    </row>
    <row r="91" spans="2:71" x14ac:dyDescent="0.25">
      <c r="B91" s="433"/>
      <c r="C91" s="433"/>
      <c r="D91" s="433"/>
      <c r="E91" s="433"/>
      <c r="F91" s="433"/>
      <c r="G91" s="433"/>
      <c r="H91" s="433"/>
      <c r="I91" s="433"/>
      <c r="J91" s="433"/>
      <c r="K91" s="433"/>
      <c r="L91" s="433"/>
      <c r="M91" s="433"/>
      <c r="N91" s="433"/>
      <c r="O91" s="433"/>
      <c r="P91" s="433"/>
      <c r="Q91" s="433"/>
      <c r="R91" s="433"/>
      <c r="S91" s="433"/>
      <c r="T91" s="433"/>
      <c r="U91" s="433"/>
      <c r="V91" s="433"/>
      <c r="W91" s="433"/>
      <c r="X91" s="433"/>
      <c r="Y91" s="433"/>
      <c r="Z91" s="433"/>
      <c r="AA91" s="433"/>
      <c r="AB91" s="433"/>
      <c r="AC91" s="433"/>
      <c r="AG91" s="433"/>
      <c r="AH91" s="433"/>
    </row>
    <row r="92" spans="2:71" x14ac:dyDescent="0.25">
      <c r="B92" s="433"/>
      <c r="C92" s="433"/>
      <c r="D92" s="433"/>
      <c r="E92" s="433"/>
      <c r="F92" s="433"/>
      <c r="G92" s="433"/>
      <c r="H92" s="433"/>
      <c r="I92" s="433"/>
      <c r="J92" s="433"/>
      <c r="K92" s="433"/>
      <c r="L92" s="433"/>
      <c r="M92" s="433"/>
      <c r="N92" s="433"/>
      <c r="O92" s="433"/>
      <c r="P92" s="433"/>
      <c r="Q92" s="433"/>
      <c r="R92" s="433"/>
      <c r="S92" s="433"/>
      <c r="T92" s="433"/>
      <c r="U92" s="433"/>
      <c r="V92" s="433"/>
      <c r="W92" s="433"/>
      <c r="X92" s="433"/>
      <c r="Y92" s="433"/>
      <c r="Z92" s="433"/>
      <c r="AA92" s="433"/>
      <c r="AB92" s="433"/>
      <c r="AC92" s="433"/>
      <c r="AG92" s="433"/>
      <c r="AH92" s="433"/>
    </row>
    <row r="93" spans="2:71" x14ac:dyDescent="0.25">
      <c r="B93" s="433"/>
      <c r="C93" s="433"/>
      <c r="D93" s="433"/>
      <c r="E93" s="433"/>
      <c r="F93" s="433"/>
      <c r="G93" s="433"/>
      <c r="H93" s="433"/>
      <c r="I93" s="433"/>
      <c r="J93" s="433"/>
      <c r="K93" s="433"/>
      <c r="L93" s="433"/>
      <c r="M93" s="433"/>
      <c r="N93" s="433"/>
      <c r="O93" s="433"/>
      <c r="P93" s="433"/>
      <c r="Q93" s="433"/>
      <c r="R93" s="433"/>
      <c r="S93" s="433"/>
      <c r="T93" s="433"/>
      <c r="U93" s="433"/>
      <c r="V93" s="433"/>
      <c r="W93" s="433"/>
      <c r="X93" s="433"/>
      <c r="Y93" s="433"/>
      <c r="Z93" s="433"/>
      <c r="AA93" s="433"/>
      <c r="AB93" s="433"/>
      <c r="AC93" s="433"/>
      <c r="AG93" s="433"/>
      <c r="AH93" s="433"/>
    </row>
    <row r="94" spans="2:71" x14ac:dyDescent="0.25">
      <c r="B94" s="433"/>
      <c r="C94" s="433"/>
      <c r="D94" s="433"/>
      <c r="E94" s="433"/>
      <c r="F94" s="433"/>
      <c r="G94" s="433"/>
      <c r="H94" s="433"/>
      <c r="I94" s="433"/>
      <c r="J94" s="433"/>
      <c r="K94" s="433"/>
      <c r="L94" s="433"/>
      <c r="M94" s="433"/>
      <c r="N94" s="433"/>
      <c r="O94" s="433"/>
      <c r="P94" s="433"/>
      <c r="Q94" s="433"/>
      <c r="R94" s="433"/>
      <c r="S94" s="433"/>
      <c r="T94" s="433"/>
      <c r="U94" s="433"/>
      <c r="V94" s="433"/>
      <c r="W94" s="433"/>
      <c r="X94" s="433"/>
      <c r="Y94" s="433"/>
      <c r="Z94" s="433"/>
      <c r="AA94" s="433"/>
      <c r="AB94" s="433"/>
      <c r="AC94" s="433"/>
      <c r="AG94" s="433"/>
      <c r="AH94" s="433"/>
    </row>
    <row r="95" spans="2:71" x14ac:dyDescent="0.25">
      <c r="B95" s="433"/>
      <c r="C95" s="433"/>
      <c r="D95" s="433"/>
      <c r="E95" s="433"/>
      <c r="F95" s="433"/>
      <c r="G95" s="433"/>
      <c r="H95" s="433"/>
      <c r="I95" s="433"/>
      <c r="J95" s="433"/>
      <c r="K95" s="433"/>
      <c r="L95" s="433"/>
      <c r="M95" s="433"/>
      <c r="N95" s="433"/>
      <c r="O95" s="433"/>
      <c r="P95" s="433"/>
      <c r="Q95" s="433"/>
      <c r="R95" s="433"/>
      <c r="S95" s="433"/>
      <c r="T95" s="433"/>
      <c r="U95" s="433"/>
      <c r="V95" s="433"/>
      <c r="W95" s="433"/>
      <c r="X95" s="433"/>
      <c r="Y95" s="433"/>
      <c r="Z95" s="433"/>
      <c r="AA95" s="433"/>
      <c r="AB95" s="433"/>
      <c r="AC95" s="433"/>
      <c r="AG95" s="433"/>
      <c r="AH95" s="433"/>
    </row>
    <row r="96" spans="2:71" x14ac:dyDescent="0.25">
      <c r="B96" s="433"/>
      <c r="C96" s="433"/>
      <c r="D96" s="433"/>
      <c r="E96" s="433"/>
      <c r="F96" s="433"/>
      <c r="G96" s="433"/>
      <c r="H96" s="433"/>
      <c r="I96" s="433"/>
      <c r="J96" s="433"/>
      <c r="K96" s="433"/>
      <c r="L96" s="433"/>
      <c r="M96" s="433"/>
      <c r="N96" s="433"/>
      <c r="O96" s="433"/>
      <c r="P96" s="433"/>
      <c r="Q96" s="433"/>
      <c r="R96" s="433"/>
      <c r="S96" s="433"/>
      <c r="T96" s="433"/>
      <c r="U96" s="433"/>
      <c r="V96" s="433"/>
      <c r="W96" s="433"/>
      <c r="X96" s="433"/>
      <c r="Y96" s="433"/>
      <c r="Z96" s="433"/>
      <c r="AA96" s="433"/>
      <c r="AB96" s="433"/>
      <c r="AC96" s="433"/>
      <c r="AG96" s="433"/>
      <c r="AH96" s="433"/>
    </row>
    <row r="97" spans="2:34" x14ac:dyDescent="0.25">
      <c r="B97" s="433"/>
      <c r="C97" s="433"/>
      <c r="D97" s="433"/>
      <c r="E97" s="433"/>
      <c r="F97" s="433"/>
      <c r="G97" s="433"/>
      <c r="H97" s="433"/>
      <c r="I97" s="433"/>
      <c r="J97" s="433"/>
      <c r="K97" s="433"/>
      <c r="L97" s="433"/>
      <c r="M97" s="433"/>
      <c r="N97" s="433"/>
      <c r="O97" s="433"/>
      <c r="P97" s="433"/>
      <c r="Q97" s="433"/>
      <c r="R97" s="433"/>
      <c r="S97" s="433"/>
      <c r="T97" s="433"/>
      <c r="U97" s="433"/>
      <c r="V97" s="433"/>
      <c r="W97" s="433"/>
      <c r="X97" s="433"/>
      <c r="Y97" s="433"/>
      <c r="Z97" s="433"/>
      <c r="AA97" s="433"/>
      <c r="AB97" s="433"/>
      <c r="AC97" s="433"/>
      <c r="AG97" s="433"/>
      <c r="AH97" s="433"/>
    </row>
    <row r="98" spans="2:34" x14ac:dyDescent="0.25">
      <c r="B98" s="433"/>
      <c r="C98" s="433"/>
      <c r="D98" s="433"/>
      <c r="E98" s="433"/>
      <c r="F98" s="433"/>
      <c r="G98" s="433"/>
      <c r="H98" s="433"/>
      <c r="I98" s="433"/>
      <c r="J98" s="433"/>
      <c r="K98" s="433"/>
      <c r="L98" s="433"/>
      <c r="M98" s="433"/>
      <c r="N98" s="433"/>
      <c r="O98" s="433"/>
      <c r="P98" s="433"/>
      <c r="Q98" s="433"/>
      <c r="R98" s="433"/>
      <c r="S98" s="433"/>
      <c r="T98" s="433"/>
      <c r="U98" s="433"/>
      <c r="V98" s="433"/>
      <c r="W98" s="433"/>
      <c r="X98" s="433"/>
      <c r="Y98" s="433"/>
      <c r="Z98" s="433"/>
      <c r="AA98" s="433"/>
      <c r="AB98" s="433"/>
      <c r="AC98" s="433"/>
      <c r="AG98" s="433"/>
      <c r="AH98" s="433"/>
    </row>
    <row r="99" spans="2:34" x14ac:dyDescent="0.25">
      <c r="B99" s="433"/>
      <c r="C99" s="433"/>
      <c r="D99" s="433"/>
      <c r="E99" s="433"/>
      <c r="F99" s="433"/>
      <c r="G99" s="433"/>
      <c r="H99" s="433"/>
      <c r="I99" s="433"/>
      <c r="J99" s="433"/>
      <c r="K99" s="433"/>
      <c r="L99" s="433"/>
      <c r="M99" s="433"/>
      <c r="N99" s="433"/>
      <c r="O99" s="433"/>
      <c r="P99" s="433"/>
      <c r="Q99" s="433"/>
      <c r="R99" s="433"/>
      <c r="S99" s="433"/>
      <c r="T99" s="433"/>
      <c r="U99" s="433"/>
      <c r="V99" s="433"/>
      <c r="W99" s="433"/>
      <c r="X99" s="433"/>
      <c r="Y99" s="433"/>
      <c r="Z99" s="433"/>
      <c r="AA99" s="433"/>
      <c r="AB99" s="433"/>
      <c r="AC99" s="433"/>
      <c r="AD99" s="433"/>
      <c r="AE99" s="433"/>
      <c r="AF99" s="433"/>
      <c r="AG99" s="433"/>
      <c r="AH99" s="433"/>
    </row>
    <row r="100" spans="2:34" x14ac:dyDescent="0.25">
      <c r="B100" s="433"/>
      <c r="C100" s="433"/>
      <c r="D100" s="433"/>
      <c r="E100" s="433"/>
      <c r="F100" s="433"/>
      <c r="G100" s="433"/>
      <c r="H100" s="433"/>
      <c r="I100" s="433"/>
      <c r="J100" s="433"/>
      <c r="K100" s="433"/>
      <c r="L100" s="433"/>
      <c r="M100" s="433"/>
      <c r="N100" s="433"/>
      <c r="O100" s="433"/>
      <c r="P100" s="433"/>
      <c r="Q100" s="433"/>
      <c r="R100" s="433"/>
      <c r="S100" s="433"/>
      <c r="T100" s="433"/>
      <c r="U100" s="433"/>
      <c r="V100" s="433"/>
      <c r="W100" s="433"/>
      <c r="X100" s="433"/>
      <c r="Y100" s="433"/>
      <c r="Z100" s="433"/>
      <c r="AA100" s="433"/>
      <c r="AB100" s="433"/>
      <c r="AC100" s="433"/>
      <c r="AD100" s="433"/>
      <c r="AE100" s="433"/>
      <c r="AF100" s="433"/>
      <c r="AG100" s="433"/>
      <c r="AH100" s="433"/>
    </row>
    <row r="101" spans="2:34" x14ac:dyDescent="0.25">
      <c r="B101" s="433"/>
      <c r="C101" s="433"/>
      <c r="D101" s="433"/>
      <c r="E101" s="433"/>
      <c r="F101" s="433"/>
      <c r="G101" s="433"/>
      <c r="H101" s="433"/>
      <c r="I101" s="433"/>
      <c r="J101" s="433"/>
      <c r="K101" s="433"/>
      <c r="L101" s="433"/>
      <c r="M101" s="433"/>
      <c r="N101" s="433"/>
      <c r="O101" s="433"/>
      <c r="P101" s="433"/>
      <c r="Q101" s="433"/>
      <c r="R101" s="433"/>
      <c r="S101" s="433"/>
      <c r="T101" s="433"/>
      <c r="U101" s="433"/>
      <c r="V101" s="433"/>
      <c r="W101" s="433"/>
      <c r="X101" s="433"/>
      <c r="Y101" s="433"/>
      <c r="Z101" s="433"/>
      <c r="AA101" s="433"/>
      <c r="AB101" s="433"/>
      <c r="AC101" s="433"/>
      <c r="AD101" s="433"/>
      <c r="AE101" s="433"/>
      <c r="AF101" s="433"/>
      <c r="AG101" s="433"/>
      <c r="AH101" s="433"/>
    </row>
    <row r="102" spans="2:34" x14ac:dyDescent="0.25">
      <c r="B102" s="433"/>
      <c r="C102" s="433"/>
      <c r="D102" s="433"/>
      <c r="E102" s="433"/>
      <c r="F102" s="433"/>
      <c r="G102" s="433"/>
      <c r="H102" s="433"/>
      <c r="I102" s="433"/>
      <c r="J102" s="433"/>
      <c r="K102" s="433"/>
      <c r="L102" s="433"/>
      <c r="M102" s="433"/>
      <c r="N102" s="433"/>
      <c r="O102" s="433"/>
      <c r="P102" s="433"/>
      <c r="Q102" s="433"/>
      <c r="R102" s="433"/>
      <c r="S102" s="433"/>
      <c r="T102" s="433"/>
      <c r="U102" s="433"/>
      <c r="V102" s="433"/>
      <c r="W102" s="433"/>
      <c r="X102" s="433"/>
      <c r="Y102" s="433"/>
      <c r="Z102" s="433"/>
      <c r="AA102" s="433"/>
      <c r="AB102" s="433"/>
      <c r="AC102" s="433"/>
      <c r="AD102" s="433"/>
      <c r="AE102" s="433"/>
      <c r="AF102" s="433"/>
      <c r="AG102" s="433"/>
      <c r="AH102" s="433"/>
    </row>
    <row r="103" spans="2:34" x14ac:dyDescent="0.25">
      <c r="B103" s="433"/>
      <c r="C103" s="433"/>
      <c r="D103" s="433"/>
      <c r="E103" s="433"/>
      <c r="F103" s="433"/>
      <c r="G103" s="433"/>
      <c r="H103" s="433"/>
      <c r="I103" s="433"/>
      <c r="J103" s="433"/>
      <c r="K103" s="433"/>
      <c r="L103" s="433"/>
      <c r="M103" s="433"/>
      <c r="N103" s="433"/>
      <c r="O103" s="433"/>
      <c r="P103" s="433"/>
      <c r="Q103" s="433"/>
      <c r="R103" s="433"/>
      <c r="S103" s="433"/>
      <c r="T103" s="433"/>
      <c r="U103" s="433"/>
      <c r="V103" s="433"/>
      <c r="W103" s="433"/>
      <c r="X103" s="433"/>
      <c r="Y103" s="433"/>
      <c r="Z103" s="433"/>
      <c r="AA103" s="433"/>
      <c r="AB103" s="433"/>
      <c r="AC103" s="433"/>
      <c r="AD103" s="433"/>
      <c r="AE103" s="433"/>
      <c r="AF103" s="433"/>
      <c r="AG103" s="433"/>
      <c r="AH103" s="433"/>
    </row>
    <row r="104" spans="2:34" x14ac:dyDescent="0.25">
      <c r="B104" s="433"/>
      <c r="C104" s="433"/>
      <c r="D104" s="433"/>
      <c r="E104" s="433"/>
      <c r="F104" s="433"/>
      <c r="G104" s="433"/>
      <c r="H104" s="433"/>
      <c r="I104" s="433"/>
      <c r="J104" s="433"/>
      <c r="K104" s="433"/>
      <c r="L104" s="433"/>
      <c r="M104" s="433"/>
      <c r="N104" s="433"/>
      <c r="O104" s="433"/>
      <c r="P104" s="433"/>
      <c r="Q104" s="433"/>
      <c r="R104" s="433"/>
      <c r="S104" s="433"/>
      <c r="T104" s="433"/>
      <c r="U104" s="433"/>
      <c r="V104" s="433"/>
      <c r="W104" s="433"/>
      <c r="X104" s="433"/>
      <c r="Y104" s="433"/>
      <c r="Z104" s="433"/>
      <c r="AA104" s="433"/>
      <c r="AB104" s="433"/>
      <c r="AC104" s="433"/>
      <c r="AD104" s="433"/>
      <c r="AE104" s="433"/>
      <c r="AF104" s="433"/>
      <c r="AG104" s="433"/>
      <c r="AH104" s="433"/>
    </row>
    <row r="105" spans="2:34" x14ac:dyDescent="0.25">
      <c r="B105" s="433"/>
      <c r="C105" s="433"/>
      <c r="D105" s="433"/>
      <c r="E105" s="433"/>
      <c r="F105" s="433"/>
      <c r="G105" s="433"/>
      <c r="H105" s="433"/>
      <c r="I105" s="433"/>
      <c r="J105" s="433"/>
      <c r="K105" s="433"/>
      <c r="L105" s="433"/>
      <c r="M105" s="433"/>
      <c r="N105" s="433"/>
      <c r="O105" s="433"/>
      <c r="P105" s="433"/>
      <c r="Q105" s="433"/>
      <c r="R105" s="433"/>
      <c r="S105" s="433"/>
      <c r="T105" s="433"/>
      <c r="U105" s="433"/>
      <c r="V105" s="433"/>
      <c r="W105" s="433"/>
      <c r="X105" s="433"/>
      <c r="Y105" s="433"/>
      <c r="Z105" s="433"/>
      <c r="AA105" s="433"/>
      <c r="AB105" s="433"/>
      <c r="AC105" s="433"/>
      <c r="AD105" s="433"/>
      <c r="AE105" s="433"/>
      <c r="AF105" s="433"/>
      <c r="AG105" s="433"/>
      <c r="AH105" s="433"/>
    </row>
    <row r="106" spans="2:34" x14ac:dyDescent="0.25">
      <c r="B106" s="433"/>
      <c r="C106" s="433"/>
      <c r="D106" s="433"/>
      <c r="E106" s="433"/>
      <c r="F106" s="433"/>
      <c r="G106" s="433"/>
      <c r="H106" s="433"/>
      <c r="I106" s="433"/>
      <c r="J106" s="433"/>
      <c r="K106" s="433"/>
      <c r="L106" s="433"/>
      <c r="M106" s="433"/>
      <c r="N106" s="433"/>
      <c r="O106" s="433"/>
      <c r="P106" s="433"/>
      <c r="Q106" s="433"/>
      <c r="R106" s="433"/>
      <c r="S106" s="433"/>
      <c r="T106" s="433"/>
      <c r="U106" s="433"/>
      <c r="V106" s="433"/>
      <c r="W106" s="433"/>
      <c r="X106" s="433"/>
      <c r="Y106" s="433"/>
      <c r="Z106" s="433"/>
      <c r="AA106" s="433"/>
      <c r="AB106" s="433"/>
      <c r="AC106" s="433"/>
      <c r="AD106" s="433"/>
      <c r="AE106" s="433"/>
      <c r="AF106" s="433"/>
      <c r="AG106" s="433"/>
      <c r="AH106" s="433"/>
    </row>
    <row r="107" spans="2:34" x14ac:dyDescent="0.25">
      <c r="B107" s="433"/>
      <c r="C107" s="433"/>
      <c r="D107" s="433"/>
      <c r="E107" s="433"/>
      <c r="F107" s="433"/>
      <c r="G107" s="433"/>
      <c r="H107" s="433"/>
      <c r="I107" s="433"/>
      <c r="J107" s="433"/>
      <c r="K107" s="433"/>
      <c r="L107" s="433"/>
      <c r="M107" s="433"/>
      <c r="N107" s="433"/>
      <c r="O107" s="433"/>
      <c r="P107" s="433"/>
      <c r="Q107" s="433"/>
      <c r="R107" s="433"/>
      <c r="S107" s="433"/>
      <c r="T107" s="433"/>
      <c r="U107" s="433"/>
      <c r="V107" s="433"/>
      <c r="W107" s="433"/>
      <c r="X107" s="433"/>
      <c r="Y107" s="433"/>
      <c r="Z107" s="433"/>
      <c r="AA107" s="433"/>
      <c r="AB107" s="433"/>
      <c r="AC107" s="433"/>
      <c r="AD107" s="433"/>
      <c r="AE107" s="433"/>
      <c r="AF107" s="433"/>
      <c r="AG107" s="433"/>
      <c r="AH107" s="433"/>
    </row>
    <row r="108" spans="2:34" x14ac:dyDescent="0.25">
      <c r="B108" s="433"/>
      <c r="C108" s="433"/>
      <c r="D108" s="433"/>
      <c r="E108" s="433"/>
      <c r="F108" s="433"/>
      <c r="G108" s="433"/>
      <c r="H108" s="433"/>
      <c r="I108" s="433"/>
      <c r="J108" s="433"/>
      <c r="K108" s="433"/>
      <c r="L108" s="433"/>
      <c r="M108" s="433"/>
      <c r="N108" s="433"/>
      <c r="O108" s="433"/>
      <c r="P108" s="433"/>
      <c r="Q108" s="433"/>
      <c r="R108" s="433"/>
      <c r="S108" s="433"/>
      <c r="T108" s="433"/>
      <c r="U108" s="433"/>
      <c r="V108" s="433"/>
      <c r="W108" s="433"/>
      <c r="X108" s="433"/>
      <c r="Y108" s="433"/>
      <c r="Z108" s="433"/>
      <c r="AA108" s="433"/>
      <c r="AB108" s="433"/>
      <c r="AC108" s="433"/>
      <c r="AD108" s="433"/>
      <c r="AE108" s="433"/>
      <c r="AF108" s="433"/>
      <c r="AG108" s="433"/>
      <c r="AH108" s="433"/>
    </row>
    <row r="109" spans="2:34" x14ac:dyDescent="0.25">
      <c r="B109" s="433"/>
      <c r="C109" s="433"/>
      <c r="D109" s="433"/>
      <c r="E109" s="433"/>
      <c r="F109" s="433"/>
      <c r="G109" s="433"/>
      <c r="H109" s="433"/>
      <c r="I109" s="433"/>
      <c r="J109" s="433"/>
      <c r="K109" s="433"/>
      <c r="L109" s="433"/>
      <c r="M109" s="433"/>
      <c r="N109" s="433"/>
      <c r="O109" s="433"/>
      <c r="P109" s="433"/>
      <c r="Q109" s="433"/>
      <c r="R109" s="433"/>
      <c r="S109" s="433"/>
      <c r="T109" s="433"/>
      <c r="U109" s="433"/>
      <c r="V109" s="433"/>
      <c r="W109" s="433"/>
      <c r="X109" s="433"/>
      <c r="Y109" s="433"/>
      <c r="Z109" s="433"/>
      <c r="AA109" s="433"/>
      <c r="AB109" s="433"/>
      <c r="AC109" s="433"/>
      <c r="AD109" s="433"/>
      <c r="AE109" s="433"/>
      <c r="AF109" s="433"/>
      <c r="AG109" s="433"/>
      <c r="AH109" s="433"/>
    </row>
    <row r="110" spans="2:34" x14ac:dyDescent="0.25">
      <c r="B110" s="433"/>
      <c r="C110" s="433"/>
      <c r="D110" s="433"/>
      <c r="E110" s="433"/>
      <c r="F110" s="433"/>
      <c r="G110" s="433"/>
      <c r="H110" s="433"/>
      <c r="I110" s="433"/>
      <c r="J110" s="433"/>
      <c r="K110" s="433"/>
      <c r="L110" s="433"/>
      <c r="M110" s="433"/>
      <c r="N110" s="433"/>
      <c r="O110" s="433"/>
      <c r="P110" s="433"/>
      <c r="Q110" s="433"/>
      <c r="R110" s="433"/>
      <c r="S110" s="433"/>
      <c r="T110" s="433"/>
      <c r="U110" s="433"/>
      <c r="V110" s="433"/>
      <c r="W110" s="433"/>
      <c r="X110" s="433"/>
      <c r="Y110" s="433"/>
      <c r="Z110" s="433"/>
      <c r="AA110" s="433"/>
      <c r="AB110" s="433"/>
      <c r="AC110" s="433"/>
      <c r="AD110" s="433"/>
      <c r="AE110" s="433"/>
      <c r="AF110" s="433"/>
      <c r="AG110" s="433"/>
      <c r="AH110" s="433"/>
    </row>
    <row r="111" spans="2:34" x14ac:dyDescent="0.25">
      <c r="B111" s="433"/>
      <c r="C111" s="433"/>
      <c r="D111" s="433"/>
      <c r="E111" s="433"/>
      <c r="F111" s="433"/>
      <c r="G111" s="433"/>
      <c r="H111" s="433"/>
      <c r="I111" s="433"/>
      <c r="J111" s="433"/>
      <c r="K111" s="433"/>
      <c r="L111" s="433"/>
      <c r="M111" s="433"/>
      <c r="N111" s="433"/>
      <c r="O111" s="433"/>
      <c r="P111" s="433"/>
      <c r="Q111" s="433"/>
      <c r="R111" s="433"/>
      <c r="S111" s="433"/>
      <c r="T111" s="433"/>
      <c r="U111" s="433"/>
      <c r="V111" s="433"/>
      <c r="W111" s="433"/>
      <c r="X111" s="433"/>
      <c r="Y111" s="433"/>
      <c r="Z111" s="433"/>
      <c r="AA111" s="433"/>
      <c r="AB111" s="433"/>
      <c r="AC111" s="433"/>
      <c r="AD111" s="433"/>
      <c r="AE111" s="433"/>
      <c r="AF111" s="433"/>
      <c r="AG111" s="433"/>
      <c r="AH111" s="433"/>
    </row>
    <row r="112" spans="2:34" x14ac:dyDescent="0.25">
      <c r="B112" s="433"/>
      <c r="C112" s="433"/>
      <c r="D112" s="433"/>
      <c r="E112" s="433"/>
      <c r="F112" s="433"/>
      <c r="G112" s="433"/>
      <c r="H112" s="433"/>
      <c r="I112" s="433"/>
      <c r="J112" s="433"/>
      <c r="K112" s="433"/>
      <c r="L112" s="433"/>
      <c r="M112" s="433"/>
      <c r="N112" s="433"/>
      <c r="O112" s="433"/>
      <c r="P112" s="433"/>
      <c r="Q112" s="433"/>
      <c r="R112" s="433"/>
      <c r="S112" s="433"/>
      <c r="T112" s="433"/>
      <c r="U112" s="433"/>
      <c r="V112" s="433"/>
      <c r="W112" s="433"/>
      <c r="X112" s="433"/>
      <c r="Y112" s="433"/>
      <c r="Z112" s="433"/>
      <c r="AA112" s="433"/>
      <c r="AB112" s="433"/>
      <c r="AC112" s="433"/>
      <c r="AD112" s="433"/>
      <c r="AE112" s="433"/>
      <c r="AF112" s="433"/>
      <c r="AG112" s="433"/>
      <c r="AH112" s="433"/>
    </row>
    <row r="113" spans="2:34" x14ac:dyDescent="0.25">
      <c r="B113" s="433"/>
      <c r="C113" s="433"/>
      <c r="D113" s="433"/>
      <c r="E113" s="433"/>
      <c r="F113" s="433"/>
      <c r="G113" s="433"/>
      <c r="H113" s="433"/>
      <c r="I113" s="433"/>
      <c r="J113" s="433"/>
      <c r="K113" s="433"/>
      <c r="L113" s="433"/>
      <c r="M113" s="433"/>
      <c r="N113" s="433"/>
      <c r="O113" s="433"/>
      <c r="P113" s="433"/>
      <c r="Q113" s="433"/>
      <c r="R113" s="433"/>
      <c r="S113" s="433"/>
      <c r="T113" s="433"/>
      <c r="U113" s="433"/>
      <c r="V113" s="433"/>
      <c r="W113" s="433"/>
      <c r="X113" s="433"/>
      <c r="Y113" s="433"/>
      <c r="Z113" s="433"/>
      <c r="AA113" s="433"/>
      <c r="AB113" s="433"/>
      <c r="AC113" s="433"/>
      <c r="AD113" s="433"/>
      <c r="AE113" s="433"/>
      <c r="AF113" s="433"/>
      <c r="AG113" s="433"/>
      <c r="AH113" s="433"/>
    </row>
    <row r="114" spans="2:34" x14ac:dyDescent="0.25">
      <c r="B114" s="433"/>
      <c r="C114" s="433"/>
      <c r="D114" s="433"/>
      <c r="E114" s="433"/>
      <c r="F114" s="433"/>
      <c r="G114" s="433"/>
      <c r="H114" s="433"/>
      <c r="I114" s="433"/>
      <c r="J114" s="433"/>
      <c r="K114" s="433"/>
      <c r="L114" s="433"/>
      <c r="M114" s="433"/>
      <c r="N114" s="433"/>
      <c r="O114" s="433"/>
      <c r="P114" s="433"/>
      <c r="Q114" s="433"/>
      <c r="R114" s="433"/>
      <c r="S114" s="433"/>
      <c r="T114" s="433"/>
      <c r="U114" s="433"/>
      <c r="V114" s="433"/>
      <c r="W114" s="433"/>
      <c r="X114" s="433"/>
      <c r="Y114" s="433"/>
      <c r="Z114" s="433"/>
      <c r="AA114" s="433"/>
      <c r="AB114" s="433"/>
      <c r="AC114" s="433"/>
      <c r="AD114" s="433"/>
      <c r="AE114" s="433"/>
      <c r="AF114" s="433"/>
      <c r="AG114" s="433"/>
      <c r="AH114" s="433"/>
    </row>
    <row r="115" spans="2:34" x14ac:dyDescent="0.25">
      <c r="B115" s="433"/>
      <c r="C115" s="433"/>
      <c r="D115" s="433"/>
      <c r="E115" s="433"/>
      <c r="F115" s="433"/>
      <c r="G115" s="433"/>
      <c r="H115" s="433"/>
      <c r="I115" s="433"/>
      <c r="J115" s="433"/>
      <c r="K115" s="433"/>
      <c r="L115" s="433"/>
      <c r="M115" s="433"/>
      <c r="N115" s="433"/>
      <c r="O115" s="433"/>
      <c r="P115" s="433"/>
      <c r="Q115" s="433"/>
      <c r="R115" s="433"/>
      <c r="S115" s="433"/>
      <c r="T115" s="433"/>
      <c r="U115" s="433"/>
      <c r="V115" s="433"/>
      <c r="W115" s="433"/>
      <c r="X115" s="433"/>
      <c r="Y115" s="433"/>
      <c r="Z115" s="433"/>
      <c r="AA115" s="433"/>
      <c r="AB115" s="433"/>
      <c r="AC115" s="433"/>
      <c r="AD115" s="433"/>
      <c r="AE115" s="433"/>
      <c r="AF115" s="433"/>
      <c r="AG115" s="433"/>
      <c r="AH115" s="433"/>
    </row>
    <row r="116" spans="2:34" x14ac:dyDescent="0.25">
      <c r="B116" s="433"/>
      <c r="C116" s="433"/>
      <c r="D116" s="433"/>
      <c r="E116" s="433"/>
      <c r="F116" s="433"/>
      <c r="G116" s="433"/>
      <c r="H116" s="433"/>
      <c r="I116" s="433"/>
      <c r="J116" s="433"/>
      <c r="K116" s="433"/>
      <c r="L116" s="433"/>
      <c r="M116" s="433"/>
      <c r="N116" s="433"/>
      <c r="O116" s="433"/>
      <c r="P116" s="433"/>
      <c r="Q116" s="433"/>
      <c r="R116" s="433"/>
      <c r="S116" s="433"/>
      <c r="T116" s="433"/>
      <c r="U116" s="433"/>
      <c r="V116" s="433"/>
      <c r="W116" s="433"/>
      <c r="X116" s="433"/>
      <c r="Y116" s="433"/>
      <c r="Z116" s="433"/>
      <c r="AA116" s="433"/>
      <c r="AB116" s="433"/>
      <c r="AC116" s="433"/>
      <c r="AD116" s="433"/>
      <c r="AE116" s="433"/>
      <c r="AF116" s="433"/>
      <c r="AG116" s="433"/>
      <c r="AH116" s="433"/>
    </row>
    <row r="117" spans="2:34" x14ac:dyDescent="0.25">
      <c r="B117" s="433"/>
      <c r="C117" s="433"/>
      <c r="D117" s="433"/>
      <c r="E117" s="433"/>
      <c r="F117" s="433"/>
      <c r="G117" s="433"/>
      <c r="H117" s="433"/>
      <c r="I117" s="433"/>
      <c r="J117" s="433"/>
      <c r="K117" s="433"/>
      <c r="L117" s="433"/>
      <c r="M117" s="433"/>
      <c r="N117" s="433"/>
      <c r="O117" s="433"/>
      <c r="P117" s="433"/>
      <c r="Q117" s="433"/>
      <c r="R117" s="433"/>
      <c r="S117" s="433"/>
      <c r="T117" s="433"/>
      <c r="U117" s="433"/>
      <c r="V117" s="433"/>
      <c r="W117" s="433"/>
      <c r="X117" s="433"/>
      <c r="Y117" s="433"/>
      <c r="Z117" s="433"/>
      <c r="AA117" s="433"/>
      <c r="AB117" s="433"/>
      <c r="AC117" s="433"/>
      <c r="AD117" s="433"/>
      <c r="AE117" s="433"/>
      <c r="AF117" s="433"/>
      <c r="AG117" s="433"/>
      <c r="AH117" s="433"/>
    </row>
    <row r="118" spans="2:34" x14ac:dyDescent="0.25">
      <c r="B118" s="433"/>
      <c r="C118" s="433"/>
      <c r="D118" s="433"/>
      <c r="E118" s="433"/>
      <c r="F118" s="433"/>
      <c r="G118" s="433"/>
      <c r="H118" s="433"/>
      <c r="I118" s="433"/>
      <c r="J118" s="433"/>
      <c r="K118" s="433"/>
      <c r="L118" s="433"/>
      <c r="M118" s="433"/>
      <c r="N118" s="433"/>
      <c r="O118" s="433"/>
      <c r="P118" s="433"/>
      <c r="Q118" s="433"/>
      <c r="R118" s="433"/>
      <c r="S118" s="433"/>
      <c r="T118" s="433"/>
      <c r="U118" s="433"/>
      <c r="V118" s="433"/>
      <c r="W118" s="433"/>
      <c r="X118" s="433"/>
      <c r="Y118" s="433"/>
      <c r="Z118" s="433"/>
      <c r="AA118" s="433"/>
      <c r="AB118" s="433"/>
      <c r="AC118" s="433"/>
      <c r="AD118" s="433"/>
      <c r="AE118" s="433"/>
      <c r="AF118" s="433"/>
      <c r="AG118" s="433"/>
      <c r="AH118" s="433"/>
    </row>
    <row r="119" spans="2:34" x14ac:dyDescent="0.25">
      <c r="B119" s="433"/>
      <c r="C119" s="433"/>
      <c r="D119" s="433"/>
      <c r="E119" s="433"/>
      <c r="F119" s="433"/>
      <c r="G119" s="433"/>
      <c r="H119" s="433"/>
      <c r="I119" s="433"/>
      <c r="J119" s="433"/>
      <c r="K119" s="433"/>
      <c r="L119" s="433"/>
      <c r="M119" s="433"/>
      <c r="N119" s="433"/>
      <c r="O119" s="433"/>
      <c r="P119" s="433"/>
      <c r="Q119" s="433"/>
      <c r="R119" s="433"/>
      <c r="S119" s="433"/>
      <c r="T119" s="433"/>
      <c r="U119" s="433"/>
      <c r="V119" s="433"/>
      <c r="W119" s="433"/>
      <c r="X119" s="433"/>
      <c r="Y119" s="433"/>
      <c r="Z119" s="433"/>
      <c r="AA119" s="433"/>
      <c r="AB119" s="433"/>
      <c r="AC119" s="433"/>
      <c r="AD119" s="433"/>
      <c r="AE119" s="433"/>
      <c r="AF119" s="433"/>
      <c r="AG119" s="433"/>
      <c r="AH119" s="433"/>
    </row>
    <row r="120" spans="2:34" x14ac:dyDescent="0.25">
      <c r="B120" s="433"/>
      <c r="C120" s="433"/>
      <c r="D120" s="433"/>
      <c r="E120" s="433"/>
      <c r="F120" s="433"/>
      <c r="G120" s="433"/>
      <c r="H120" s="433"/>
      <c r="I120" s="433"/>
      <c r="J120" s="433"/>
      <c r="K120" s="433"/>
      <c r="L120" s="433"/>
      <c r="M120" s="433"/>
      <c r="N120" s="433"/>
      <c r="O120" s="433"/>
      <c r="P120" s="433"/>
      <c r="Q120" s="433"/>
      <c r="R120" s="433"/>
      <c r="S120" s="433"/>
      <c r="T120" s="433"/>
      <c r="U120" s="433"/>
      <c r="V120" s="433"/>
      <c r="W120" s="433"/>
      <c r="X120" s="433"/>
      <c r="Y120" s="433"/>
      <c r="Z120" s="433"/>
      <c r="AA120" s="433"/>
      <c r="AB120" s="433"/>
      <c r="AC120" s="433"/>
      <c r="AD120" s="433"/>
      <c r="AE120" s="433"/>
      <c r="AF120" s="433"/>
      <c r="AG120" s="433"/>
      <c r="AH120" s="433"/>
    </row>
    <row r="121" spans="2:34" x14ac:dyDescent="0.25">
      <c r="B121" s="433"/>
      <c r="C121" s="433"/>
      <c r="D121" s="433"/>
      <c r="E121" s="433"/>
      <c r="F121" s="433"/>
      <c r="G121" s="433"/>
      <c r="H121" s="433"/>
      <c r="I121" s="433"/>
      <c r="J121" s="433"/>
      <c r="K121" s="433"/>
      <c r="L121" s="433"/>
      <c r="M121" s="433"/>
      <c r="N121" s="433"/>
      <c r="O121" s="433"/>
      <c r="P121" s="433"/>
      <c r="Q121" s="433"/>
      <c r="R121" s="433"/>
      <c r="S121" s="433"/>
      <c r="T121" s="433"/>
      <c r="U121" s="433"/>
      <c r="V121" s="433"/>
      <c r="W121" s="433"/>
      <c r="X121" s="433"/>
      <c r="Y121" s="433"/>
      <c r="Z121" s="433"/>
      <c r="AA121" s="433"/>
      <c r="AB121" s="433"/>
      <c r="AC121" s="433"/>
      <c r="AD121" s="433"/>
      <c r="AE121" s="433"/>
      <c r="AF121" s="433"/>
      <c r="AG121" s="433"/>
      <c r="AH121" s="433"/>
    </row>
    <row r="122" spans="2:34" x14ac:dyDescent="0.25">
      <c r="B122" s="433"/>
      <c r="C122" s="433"/>
      <c r="D122" s="433"/>
      <c r="E122" s="433"/>
      <c r="F122" s="433"/>
      <c r="G122" s="433"/>
      <c r="H122" s="433"/>
      <c r="I122" s="433"/>
      <c r="J122" s="433"/>
      <c r="K122" s="433"/>
      <c r="L122" s="433"/>
      <c r="M122" s="433"/>
      <c r="N122" s="433"/>
      <c r="O122" s="433"/>
      <c r="P122" s="433"/>
      <c r="Q122" s="433"/>
      <c r="R122" s="433"/>
      <c r="S122" s="433"/>
      <c r="T122" s="433"/>
      <c r="U122" s="433"/>
      <c r="V122" s="433"/>
      <c r="W122" s="433"/>
      <c r="X122" s="433"/>
      <c r="Y122" s="433"/>
      <c r="Z122" s="433"/>
      <c r="AA122" s="433"/>
      <c r="AB122" s="433"/>
      <c r="AC122" s="433"/>
      <c r="AD122" s="433"/>
      <c r="AE122" s="433"/>
      <c r="AF122" s="433"/>
      <c r="AG122" s="433"/>
      <c r="AH122" s="433"/>
    </row>
    <row r="123" spans="2:34" x14ac:dyDescent="0.25">
      <c r="B123" s="433"/>
      <c r="C123" s="433"/>
      <c r="D123" s="433"/>
      <c r="E123" s="433"/>
      <c r="F123" s="433"/>
      <c r="G123" s="433"/>
      <c r="H123" s="433"/>
      <c r="I123" s="433"/>
      <c r="J123" s="433"/>
      <c r="K123" s="433"/>
      <c r="L123" s="433"/>
      <c r="M123" s="433"/>
      <c r="N123" s="433"/>
      <c r="O123" s="433"/>
      <c r="P123" s="433"/>
      <c r="Q123" s="433"/>
      <c r="R123" s="433"/>
      <c r="S123" s="433"/>
      <c r="T123" s="433"/>
      <c r="U123" s="433"/>
      <c r="V123" s="433"/>
      <c r="W123" s="433"/>
      <c r="X123" s="433"/>
      <c r="Y123" s="433"/>
      <c r="Z123" s="433"/>
      <c r="AA123" s="433"/>
      <c r="AB123" s="433"/>
      <c r="AC123" s="433"/>
      <c r="AD123" s="433"/>
      <c r="AE123" s="433"/>
      <c r="AF123" s="433"/>
      <c r="AG123" s="433"/>
      <c r="AH123" s="433"/>
    </row>
    <row r="124" spans="2:34" x14ac:dyDescent="0.25">
      <c r="B124" s="433"/>
      <c r="C124" s="433"/>
      <c r="D124" s="433"/>
      <c r="E124" s="433"/>
      <c r="F124" s="433"/>
      <c r="G124" s="433"/>
      <c r="H124" s="433"/>
      <c r="I124" s="433"/>
      <c r="J124" s="433"/>
      <c r="K124" s="433"/>
      <c r="L124" s="433"/>
      <c r="M124" s="433"/>
      <c r="N124" s="433"/>
      <c r="O124" s="433"/>
      <c r="P124" s="433"/>
      <c r="Q124" s="433"/>
      <c r="R124" s="433"/>
      <c r="S124" s="433"/>
      <c r="T124" s="433"/>
      <c r="U124" s="433"/>
      <c r="V124" s="433"/>
      <c r="W124" s="433"/>
      <c r="X124" s="433"/>
      <c r="Y124" s="433"/>
      <c r="Z124" s="433"/>
      <c r="AA124" s="433"/>
      <c r="AB124" s="433"/>
      <c r="AC124" s="433"/>
      <c r="AD124" s="433"/>
      <c r="AE124" s="433"/>
      <c r="AF124" s="433"/>
      <c r="AG124" s="433"/>
      <c r="AH124" s="433"/>
    </row>
    <row r="125" spans="2:34" x14ac:dyDescent="0.25">
      <c r="B125" s="433"/>
      <c r="C125" s="433"/>
      <c r="D125" s="433"/>
      <c r="E125" s="433"/>
      <c r="F125" s="433"/>
      <c r="G125" s="433"/>
      <c r="H125" s="433"/>
      <c r="I125" s="433"/>
      <c r="J125" s="433"/>
      <c r="K125" s="433"/>
      <c r="L125" s="433"/>
      <c r="M125" s="433"/>
      <c r="N125" s="433"/>
      <c r="O125" s="433"/>
      <c r="P125" s="433"/>
      <c r="Q125" s="433"/>
      <c r="R125" s="433"/>
      <c r="S125" s="433"/>
      <c r="T125" s="433"/>
      <c r="U125" s="433"/>
      <c r="V125" s="433"/>
      <c r="W125" s="433"/>
      <c r="X125" s="433"/>
      <c r="Y125" s="433"/>
      <c r="Z125" s="433"/>
      <c r="AA125" s="433"/>
      <c r="AB125" s="433"/>
      <c r="AC125" s="433"/>
      <c r="AD125" s="433"/>
      <c r="AE125" s="433"/>
      <c r="AF125" s="433"/>
      <c r="AG125" s="433"/>
      <c r="AH125" s="433"/>
    </row>
    <row r="126" spans="2:34" x14ac:dyDescent="0.25">
      <c r="B126" s="433"/>
      <c r="C126" s="433"/>
      <c r="D126" s="433"/>
      <c r="E126" s="433"/>
      <c r="F126" s="433"/>
      <c r="G126" s="433"/>
      <c r="H126" s="433"/>
      <c r="I126" s="433"/>
      <c r="J126" s="433"/>
      <c r="K126" s="433"/>
      <c r="L126" s="433"/>
      <c r="M126" s="433"/>
      <c r="N126" s="433"/>
      <c r="O126" s="433"/>
      <c r="P126" s="433"/>
      <c r="Q126" s="433"/>
      <c r="R126" s="433"/>
      <c r="S126" s="433"/>
      <c r="T126" s="433"/>
      <c r="U126" s="433"/>
      <c r="V126" s="433"/>
      <c r="W126" s="433"/>
      <c r="X126" s="433"/>
      <c r="Y126" s="433"/>
      <c r="Z126" s="433"/>
      <c r="AA126" s="433"/>
      <c r="AB126" s="433"/>
      <c r="AC126" s="433"/>
      <c r="AD126" s="433"/>
      <c r="AE126" s="433"/>
      <c r="AF126" s="433"/>
      <c r="AG126" s="433"/>
      <c r="AH126" s="433"/>
    </row>
    <row r="127" spans="2:34" x14ac:dyDescent="0.25">
      <c r="B127" s="433"/>
      <c r="C127" s="433"/>
      <c r="D127" s="433"/>
      <c r="E127" s="433"/>
      <c r="F127" s="433"/>
      <c r="G127" s="433"/>
      <c r="H127" s="433"/>
      <c r="I127" s="433"/>
      <c r="J127" s="433"/>
      <c r="K127" s="433"/>
      <c r="L127" s="433"/>
      <c r="M127" s="433"/>
      <c r="N127" s="433"/>
      <c r="O127" s="433"/>
      <c r="P127" s="433"/>
      <c r="Q127" s="433"/>
      <c r="R127" s="433"/>
      <c r="S127" s="433"/>
      <c r="T127" s="433"/>
      <c r="U127" s="433"/>
      <c r="V127" s="433"/>
      <c r="W127" s="433"/>
      <c r="X127" s="433"/>
      <c r="Y127" s="433"/>
      <c r="Z127" s="433"/>
      <c r="AA127" s="433"/>
      <c r="AB127" s="433"/>
      <c r="AC127" s="433"/>
      <c r="AD127" s="433"/>
      <c r="AE127" s="433"/>
      <c r="AF127" s="433"/>
      <c r="AG127" s="433"/>
      <c r="AH127" s="433"/>
    </row>
    <row r="128" spans="2:34" x14ac:dyDescent="0.25">
      <c r="B128" s="433"/>
      <c r="C128" s="433"/>
      <c r="D128" s="433"/>
      <c r="E128" s="433"/>
      <c r="F128" s="433"/>
      <c r="G128" s="433"/>
      <c r="H128" s="433"/>
      <c r="I128" s="433"/>
      <c r="J128" s="433"/>
      <c r="K128" s="433"/>
      <c r="L128" s="433"/>
      <c r="M128" s="433"/>
      <c r="N128" s="433"/>
      <c r="O128" s="433"/>
      <c r="P128" s="433"/>
      <c r="Q128" s="433"/>
      <c r="R128" s="433"/>
      <c r="S128" s="433"/>
      <c r="T128" s="433"/>
      <c r="U128" s="433"/>
      <c r="V128" s="433"/>
      <c r="W128" s="433"/>
      <c r="X128" s="433"/>
      <c r="Y128" s="433"/>
      <c r="Z128" s="433"/>
      <c r="AA128" s="433"/>
      <c r="AB128" s="433"/>
      <c r="AC128" s="433"/>
      <c r="AD128" s="433"/>
      <c r="AE128" s="433"/>
      <c r="AF128" s="433"/>
      <c r="AG128" s="433"/>
      <c r="AH128" s="433"/>
    </row>
    <row r="129" spans="2:34" x14ac:dyDescent="0.25">
      <c r="B129" s="433"/>
      <c r="C129" s="433"/>
      <c r="D129" s="433"/>
      <c r="E129" s="433"/>
      <c r="F129" s="433"/>
      <c r="G129" s="433"/>
      <c r="H129" s="433"/>
      <c r="I129" s="433"/>
      <c r="J129" s="433"/>
      <c r="K129" s="433"/>
      <c r="L129" s="433"/>
      <c r="M129" s="433"/>
      <c r="N129" s="433"/>
      <c r="O129" s="433"/>
      <c r="P129" s="433"/>
      <c r="Q129" s="433"/>
      <c r="R129" s="433"/>
      <c r="S129" s="433"/>
      <c r="T129" s="433"/>
      <c r="U129" s="433"/>
      <c r="V129" s="433"/>
      <c r="W129" s="433"/>
      <c r="X129" s="433"/>
      <c r="Y129" s="433"/>
      <c r="Z129" s="433"/>
      <c r="AA129" s="433"/>
      <c r="AB129" s="433"/>
      <c r="AC129" s="433"/>
      <c r="AD129" s="433"/>
      <c r="AE129" s="433"/>
      <c r="AF129" s="433"/>
      <c r="AG129" s="433"/>
      <c r="AH129" s="433"/>
    </row>
    <row r="130" spans="2:34" x14ac:dyDescent="0.25">
      <c r="B130" s="433"/>
      <c r="C130" s="433"/>
      <c r="D130" s="433"/>
      <c r="E130" s="433"/>
      <c r="F130" s="433"/>
      <c r="G130" s="433"/>
      <c r="H130" s="433"/>
      <c r="I130" s="433"/>
      <c r="J130" s="433"/>
      <c r="K130" s="433"/>
      <c r="L130" s="433"/>
      <c r="M130" s="433"/>
      <c r="N130" s="433"/>
      <c r="O130" s="433"/>
      <c r="P130" s="433"/>
      <c r="Q130" s="433"/>
      <c r="R130" s="433"/>
      <c r="S130" s="433"/>
      <c r="T130" s="433"/>
      <c r="U130" s="433"/>
      <c r="V130" s="433"/>
      <c r="W130" s="433"/>
      <c r="X130" s="433"/>
      <c r="Y130" s="433"/>
      <c r="Z130" s="433"/>
      <c r="AA130" s="433"/>
      <c r="AB130" s="433"/>
      <c r="AC130" s="433"/>
      <c r="AD130" s="433"/>
      <c r="AE130" s="433"/>
      <c r="AF130" s="433"/>
      <c r="AG130" s="433"/>
      <c r="AH130" s="433"/>
    </row>
    <row r="131" spans="2:34" x14ac:dyDescent="0.25">
      <c r="B131" s="433"/>
      <c r="C131" s="433"/>
      <c r="D131" s="433"/>
      <c r="E131" s="433"/>
      <c r="F131" s="433"/>
      <c r="G131" s="433"/>
      <c r="H131" s="433"/>
      <c r="I131" s="433"/>
      <c r="J131" s="433"/>
      <c r="K131" s="433"/>
      <c r="L131" s="433"/>
      <c r="M131" s="433"/>
      <c r="N131" s="433"/>
      <c r="O131" s="433"/>
      <c r="P131" s="433"/>
      <c r="Q131" s="433"/>
      <c r="R131" s="433"/>
      <c r="S131" s="433"/>
      <c r="T131" s="433"/>
      <c r="U131" s="433"/>
      <c r="V131" s="433"/>
      <c r="W131" s="433"/>
      <c r="X131" s="433"/>
      <c r="Y131" s="433"/>
      <c r="Z131" s="433"/>
      <c r="AA131" s="433"/>
      <c r="AB131" s="433"/>
      <c r="AC131" s="433"/>
      <c r="AD131" s="433"/>
      <c r="AE131" s="433"/>
      <c r="AF131" s="433"/>
      <c r="AG131" s="433"/>
      <c r="AH131" s="433"/>
    </row>
    <row r="132" spans="2:34" x14ac:dyDescent="0.25">
      <c r="B132" s="433"/>
      <c r="C132" s="433"/>
      <c r="D132" s="433"/>
      <c r="E132" s="433"/>
      <c r="F132" s="433"/>
      <c r="G132" s="433"/>
      <c r="H132" s="433"/>
      <c r="I132" s="433"/>
      <c r="J132" s="433"/>
      <c r="K132" s="433"/>
      <c r="L132" s="433"/>
      <c r="M132" s="433"/>
      <c r="N132" s="433"/>
      <c r="O132" s="433"/>
      <c r="P132" s="433"/>
      <c r="Q132" s="433"/>
      <c r="R132" s="433"/>
      <c r="S132" s="433"/>
      <c r="T132" s="433"/>
      <c r="U132" s="433"/>
      <c r="V132" s="433"/>
      <c r="W132" s="433"/>
      <c r="X132" s="433"/>
      <c r="Y132" s="433"/>
      <c r="Z132" s="433"/>
      <c r="AA132" s="433"/>
      <c r="AB132" s="433"/>
      <c r="AC132" s="433"/>
      <c r="AD132" s="433"/>
      <c r="AE132" s="433"/>
      <c r="AF132" s="433"/>
      <c r="AG132" s="433"/>
      <c r="AH132" s="433"/>
    </row>
    <row r="133" spans="2:34" x14ac:dyDescent="0.25">
      <c r="B133" s="433"/>
      <c r="C133" s="433"/>
      <c r="D133" s="433"/>
      <c r="E133" s="433"/>
      <c r="F133" s="433"/>
      <c r="G133" s="433"/>
      <c r="H133" s="433"/>
      <c r="I133" s="433"/>
      <c r="J133" s="433"/>
      <c r="K133" s="433"/>
      <c r="L133" s="433"/>
      <c r="M133" s="433"/>
      <c r="N133" s="433"/>
      <c r="O133" s="433"/>
      <c r="P133" s="433"/>
      <c r="Q133" s="433"/>
      <c r="R133" s="433"/>
      <c r="S133" s="433"/>
      <c r="T133" s="433"/>
      <c r="U133" s="433"/>
      <c r="V133" s="433"/>
      <c r="W133" s="433"/>
      <c r="X133" s="433"/>
      <c r="Y133" s="433"/>
      <c r="Z133" s="433"/>
      <c r="AA133" s="433"/>
      <c r="AB133" s="433"/>
      <c r="AC133" s="433"/>
      <c r="AD133" s="433"/>
      <c r="AE133" s="433"/>
      <c r="AF133" s="433"/>
      <c r="AG133" s="433"/>
      <c r="AH133" s="433"/>
    </row>
    <row r="134" spans="2:34" x14ac:dyDescent="0.25">
      <c r="B134" s="433"/>
      <c r="C134" s="433"/>
      <c r="D134" s="433"/>
      <c r="E134" s="433"/>
      <c r="F134" s="433"/>
      <c r="G134" s="433"/>
      <c r="H134" s="433"/>
      <c r="I134" s="433"/>
      <c r="J134" s="433"/>
      <c r="K134" s="433"/>
      <c r="L134" s="433"/>
      <c r="M134" s="433"/>
      <c r="N134" s="433"/>
      <c r="O134" s="433"/>
      <c r="P134" s="433"/>
      <c r="Q134" s="433"/>
      <c r="R134" s="433"/>
      <c r="S134" s="433"/>
      <c r="T134" s="433"/>
      <c r="U134" s="433"/>
      <c r="V134" s="433"/>
      <c r="W134" s="433"/>
      <c r="X134" s="433"/>
      <c r="Y134" s="433"/>
      <c r="Z134" s="433"/>
      <c r="AA134" s="433"/>
      <c r="AB134" s="433"/>
      <c r="AC134" s="433"/>
      <c r="AD134" s="433"/>
      <c r="AE134" s="433"/>
      <c r="AF134" s="433"/>
      <c r="AG134" s="433"/>
      <c r="AH134" s="433"/>
    </row>
    <row r="135" spans="2:34" x14ac:dyDescent="0.25">
      <c r="B135" s="433"/>
      <c r="C135" s="433"/>
      <c r="D135" s="433"/>
      <c r="E135" s="433"/>
      <c r="F135" s="433"/>
      <c r="G135" s="433"/>
      <c r="H135" s="433"/>
      <c r="I135" s="433"/>
      <c r="J135" s="433"/>
      <c r="K135" s="433"/>
      <c r="L135" s="433"/>
      <c r="M135" s="433"/>
      <c r="N135" s="433"/>
      <c r="O135" s="433"/>
      <c r="P135" s="433"/>
      <c r="Q135" s="433"/>
      <c r="R135" s="433"/>
      <c r="S135" s="433"/>
      <c r="T135" s="433"/>
      <c r="U135" s="433"/>
      <c r="V135" s="433"/>
      <c r="W135" s="433"/>
      <c r="X135" s="433"/>
      <c r="Y135" s="433"/>
      <c r="Z135" s="433"/>
      <c r="AA135" s="433"/>
      <c r="AB135" s="433"/>
      <c r="AC135" s="433"/>
      <c r="AD135" s="433"/>
      <c r="AE135" s="433"/>
      <c r="AF135" s="433"/>
      <c r="AG135" s="433"/>
      <c r="AH135" s="433"/>
    </row>
    <row r="136" spans="2:34" x14ac:dyDescent="0.25">
      <c r="B136" s="433"/>
      <c r="C136" s="433"/>
      <c r="D136" s="433"/>
      <c r="E136" s="433"/>
      <c r="F136" s="433"/>
      <c r="G136" s="433"/>
      <c r="H136" s="433"/>
      <c r="I136" s="433"/>
      <c r="J136" s="433"/>
      <c r="K136" s="433"/>
      <c r="L136" s="433"/>
      <c r="M136" s="433"/>
      <c r="N136" s="433"/>
      <c r="O136" s="433"/>
      <c r="P136" s="433"/>
      <c r="Q136" s="433"/>
      <c r="R136" s="433"/>
      <c r="S136" s="433"/>
      <c r="T136" s="433"/>
      <c r="U136" s="433"/>
      <c r="V136" s="433"/>
      <c r="W136" s="433"/>
      <c r="X136" s="433"/>
      <c r="Y136" s="433"/>
      <c r="Z136" s="433"/>
      <c r="AA136" s="433"/>
      <c r="AB136" s="433"/>
      <c r="AC136" s="433"/>
      <c r="AD136" s="433"/>
      <c r="AE136" s="433"/>
      <c r="AF136" s="433"/>
      <c r="AG136" s="433"/>
      <c r="AH136" s="433"/>
    </row>
    <row r="137" spans="2:34" x14ac:dyDescent="0.25">
      <c r="B137" s="433"/>
      <c r="C137" s="433"/>
      <c r="D137" s="433"/>
      <c r="E137" s="433"/>
      <c r="F137" s="433"/>
      <c r="G137" s="433"/>
      <c r="H137" s="433"/>
      <c r="I137" s="433"/>
      <c r="J137" s="433"/>
      <c r="K137" s="433"/>
      <c r="L137" s="433"/>
      <c r="M137" s="433"/>
      <c r="N137" s="433"/>
      <c r="O137" s="433"/>
      <c r="P137" s="433"/>
      <c r="Q137" s="433"/>
      <c r="R137" s="433"/>
      <c r="S137" s="433"/>
      <c r="T137" s="433"/>
      <c r="U137" s="433"/>
      <c r="V137" s="433"/>
      <c r="W137" s="433"/>
      <c r="X137" s="433"/>
      <c r="Y137" s="433"/>
      <c r="Z137" s="433"/>
      <c r="AA137" s="433"/>
      <c r="AB137" s="433"/>
      <c r="AC137" s="433"/>
      <c r="AD137" s="433"/>
      <c r="AE137" s="433"/>
      <c r="AF137" s="433"/>
      <c r="AG137" s="433"/>
      <c r="AH137" s="433"/>
    </row>
    <row r="138" spans="2:34" x14ac:dyDescent="0.25">
      <c r="B138" s="433"/>
      <c r="C138" s="433"/>
      <c r="D138" s="433"/>
      <c r="E138" s="433"/>
      <c r="F138" s="433"/>
      <c r="G138" s="433"/>
      <c r="H138" s="433"/>
      <c r="I138" s="433"/>
      <c r="J138" s="433"/>
      <c r="K138" s="433"/>
      <c r="L138" s="433"/>
      <c r="M138" s="433"/>
      <c r="N138" s="433"/>
      <c r="O138" s="433"/>
      <c r="P138" s="433"/>
      <c r="Q138" s="433"/>
      <c r="R138" s="433"/>
      <c r="S138" s="433"/>
      <c r="T138" s="433"/>
      <c r="U138" s="433"/>
      <c r="V138" s="433"/>
      <c r="W138" s="433"/>
      <c r="X138" s="433"/>
      <c r="Y138" s="433"/>
      <c r="Z138" s="433"/>
      <c r="AA138" s="433"/>
      <c r="AB138" s="433"/>
      <c r="AC138" s="433"/>
      <c r="AD138" s="433"/>
      <c r="AE138" s="433"/>
      <c r="AF138" s="433"/>
      <c r="AG138" s="433"/>
      <c r="AH138" s="433"/>
    </row>
    <row r="139" spans="2:34" x14ac:dyDescent="0.25">
      <c r="B139" s="433"/>
      <c r="C139" s="433"/>
      <c r="D139" s="433"/>
      <c r="E139" s="433"/>
      <c r="F139" s="433"/>
      <c r="G139" s="433"/>
      <c r="H139" s="433"/>
      <c r="I139" s="433"/>
      <c r="J139" s="433"/>
      <c r="K139" s="433"/>
      <c r="L139" s="433"/>
      <c r="M139" s="433"/>
      <c r="N139" s="433"/>
      <c r="O139" s="433"/>
      <c r="P139" s="433"/>
      <c r="Q139" s="433"/>
      <c r="R139" s="433"/>
      <c r="S139" s="433"/>
      <c r="T139" s="433"/>
      <c r="U139" s="433"/>
      <c r="V139" s="433"/>
      <c r="W139" s="433"/>
      <c r="X139" s="433"/>
      <c r="Y139" s="433"/>
      <c r="Z139" s="433"/>
      <c r="AA139" s="433"/>
      <c r="AB139" s="433"/>
      <c r="AC139" s="433"/>
      <c r="AD139" s="433"/>
      <c r="AE139" s="433"/>
      <c r="AF139" s="433"/>
      <c r="AG139" s="433"/>
      <c r="AH139" s="433"/>
    </row>
    <row r="140" spans="2:34" x14ac:dyDescent="0.25">
      <c r="B140" s="433"/>
      <c r="C140" s="433"/>
      <c r="D140" s="433"/>
      <c r="E140" s="433"/>
      <c r="F140" s="433"/>
      <c r="G140" s="433"/>
      <c r="H140" s="433"/>
      <c r="I140" s="433"/>
      <c r="J140" s="433"/>
      <c r="K140" s="433"/>
      <c r="L140" s="433"/>
      <c r="M140" s="433"/>
      <c r="N140" s="433"/>
      <c r="O140" s="433"/>
      <c r="P140" s="433"/>
      <c r="Q140" s="433"/>
      <c r="R140" s="433"/>
      <c r="S140" s="433"/>
      <c r="T140" s="433"/>
      <c r="U140" s="433"/>
      <c r="V140" s="433"/>
      <c r="W140" s="433"/>
      <c r="X140" s="433"/>
      <c r="Y140" s="433"/>
      <c r="Z140" s="433"/>
      <c r="AA140" s="433"/>
      <c r="AB140" s="433"/>
      <c r="AC140" s="433"/>
      <c r="AD140" s="433"/>
      <c r="AE140" s="433"/>
      <c r="AF140" s="433"/>
      <c r="AG140" s="433"/>
      <c r="AH140" s="433"/>
    </row>
    <row r="141" spans="2:34" x14ac:dyDescent="0.25">
      <c r="B141" s="433"/>
      <c r="C141" s="433"/>
      <c r="D141" s="433"/>
      <c r="E141" s="433"/>
      <c r="F141" s="433"/>
      <c r="G141" s="433"/>
      <c r="H141" s="433"/>
      <c r="I141" s="433"/>
      <c r="J141" s="433"/>
      <c r="K141" s="433"/>
      <c r="L141" s="433"/>
      <c r="M141" s="433"/>
      <c r="N141" s="433"/>
      <c r="O141" s="433"/>
      <c r="P141" s="433"/>
      <c r="Q141" s="433"/>
      <c r="R141" s="433"/>
      <c r="S141" s="433"/>
      <c r="T141" s="433"/>
      <c r="U141" s="433"/>
      <c r="V141" s="433"/>
      <c r="W141" s="433"/>
      <c r="X141" s="433"/>
      <c r="Y141" s="433"/>
      <c r="Z141" s="433"/>
      <c r="AA141" s="433"/>
      <c r="AB141" s="433"/>
      <c r="AC141" s="433"/>
      <c r="AD141" s="433"/>
      <c r="AE141" s="433"/>
      <c r="AF141" s="433"/>
      <c r="AG141" s="433"/>
      <c r="AH141" s="433"/>
    </row>
    <row r="142" spans="2:34" x14ac:dyDescent="0.25">
      <c r="B142" s="433"/>
      <c r="C142" s="433"/>
      <c r="D142" s="433"/>
      <c r="E142" s="433"/>
      <c r="F142" s="433"/>
      <c r="G142" s="433"/>
      <c r="H142" s="433"/>
      <c r="I142" s="433"/>
      <c r="J142" s="433"/>
      <c r="K142" s="433"/>
      <c r="L142" s="433"/>
      <c r="M142" s="433"/>
      <c r="N142" s="433"/>
      <c r="O142" s="433"/>
      <c r="P142" s="433"/>
      <c r="Q142" s="433"/>
      <c r="R142" s="433"/>
      <c r="S142" s="433"/>
      <c r="T142" s="433"/>
      <c r="U142" s="433"/>
      <c r="V142" s="433"/>
      <c r="W142" s="433"/>
      <c r="X142" s="433"/>
      <c r="Y142" s="433"/>
      <c r="Z142" s="433"/>
      <c r="AA142" s="433"/>
      <c r="AB142" s="433"/>
      <c r="AC142" s="433"/>
      <c r="AD142" s="433"/>
      <c r="AE142" s="433"/>
      <c r="AF142" s="433"/>
      <c r="AG142" s="433"/>
      <c r="AH142" s="433"/>
    </row>
    <row r="143" spans="2:34" x14ac:dyDescent="0.25">
      <c r="B143" s="433"/>
      <c r="C143" s="433"/>
      <c r="D143" s="433"/>
      <c r="E143" s="433"/>
      <c r="F143" s="433"/>
      <c r="G143" s="433"/>
      <c r="H143" s="433"/>
      <c r="I143" s="433"/>
      <c r="J143" s="433"/>
      <c r="K143" s="433"/>
      <c r="L143" s="433"/>
      <c r="M143" s="433"/>
      <c r="N143" s="433"/>
      <c r="O143" s="433"/>
      <c r="P143" s="433"/>
      <c r="Q143" s="433"/>
      <c r="R143" s="433"/>
      <c r="S143" s="433"/>
      <c r="T143" s="433"/>
      <c r="U143" s="433"/>
      <c r="V143" s="433"/>
      <c r="W143" s="433"/>
      <c r="X143" s="433"/>
      <c r="Y143" s="433"/>
      <c r="Z143" s="433"/>
      <c r="AA143" s="433"/>
      <c r="AB143" s="433"/>
      <c r="AC143" s="433"/>
      <c r="AD143" s="433"/>
      <c r="AE143" s="433"/>
      <c r="AF143" s="433"/>
      <c r="AG143" s="433"/>
      <c r="AH143" s="433"/>
    </row>
    <row r="144" spans="2:34" x14ac:dyDescent="0.25">
      <c r="B144" s="433"/>
      <c r="C144" s="433"/>
      <c r="D144" s="433"/>
      <c r="E144" s="433"/>
      <c r="F144" s="433"/>
      <c r="G144" s="433"/>
      <c r="H144" s="433"/>
      <c r="I144" s="433"/>
      <c r="J144" s="433"/>
      <c r="K144" s="433"/>
      <c r="L144" s="433"/>
      <c r="M144" s="433"/>
      <c r="N144" s="433"/>
      <c r="O144" s="433"/>
      <c r="P144" s="433"/>
      <c r="Q144" s="433"/>
      <c r="R144" s="433"/>
      <c r="S144" s="433"/>
      <c r="T144" s="433"/>
      <c r="U144" s="433"/>
      <c r="V144" s="433"/>
      <c r="W144" s="433"/>
      <c r="X144" s="433"/>
      <c r="Y144" s="433"/>
      <c r="Z144" s="433"/>
      <c r="AA144" s="433"/>
      <c r="AB144" s="433"/>
      <c r="AC144" s="433"/>
      <c r="AD144" s="433"/>
      <c r="AE144" s="433"/>
      <c r="AF144" s="433"/>
      <c r="AG144" s="433"/>
      <c r="AH144" s="433"/>
    </row>
    <row r="145" spans="2:34" x14ac:dyDescent="0.25">
      <c r="B145" s="433"/>
      <c r="C145" s="433"/>
      <c r="D145" s="433"/>
      <c r="E145" s="433"/>
      <c r="F145" s="433"/>
      <c r="G145" s="433"/>
      <c r="H145" s="433"/>
      <c r="I145" s="433"/>
      <c r="J145" s="433"/>
      <c r="K145" s="433"/>
      <c r="L145" s="433"/>
      <c r="M145" s="433"/>
      <c r="N145" s="433"/>
      <c r="O145" s="433"/>
      <c r="P145" s="433"/>
      <c r="Q145" s="433"/>
      <c r="R145" s="433"/>
      <c r="S145" s="433"/>
      <c r="T145" s="433"/>
      <c r="U145" s="433"/>
      <c r="V145" s="433"/>
      <c r="W145" s="433"/>
      <c r="X145" s="433"/>
      <c r="Y145" s="433"/>
      <c r="Z145" s="433"/>
      <c r="AA145" s="433"/>
      <c r="AB145" s="433"/>
      <c r="AC145" s="433"/>
      <c r="AD145" s="433"/>
      <c r="AE145" s="433"/>
      <c r="AF145" s="433"/>
      <c r="AG145" s="433"/>
      <c r="AH145" s="433"/>
    </row>
    <row r="146" spans="2:34" x14ac:dyDescent="0.25">
      <c r="B146" s="433"/>
      <c r="C146" s="433"/>
      <c r="D146" s="433"/>
      <c r="E146" s="433"/>
      <c r="F146" s="433"/>
      <c r="G146" s="433"/>
      <c r="H146" s="433"/>
      <c r="I146" s="433"/>
      <c r="J146" s="433"/>
      <c r="K146" s="433"/>
      <c r="L146" s="433"/>
      <c r="M146" s="433"/>
      <c r="N146" s="433"/>
      <c r="O146" s="433"/>
      <c r="P146" s="433"/>
      <c r="Q146" s="433"/>
      <c r="R146" s="433"/>
      <c r="S146" s="433"/>
      <c r="T146" s="433"/>
      <c r="U146" s="433"/>
      <c r="V146" s="433"/>
      <c r="W146" s="433"/>
      <c r="X146" s="433"/>
      <c r="Y146" s="433"/>
      <c r="Z146" s="433"/>
      <c r="AA146" s="433"/>
      <c r="AB146" s="433"/>
      <c r="AC146" s="433"/>
      <c r="AD146" s="433"/>
      <c r="AE146" s="433"/>
      <c r="AF146" s="433"/>
      <c r="AG146" s="433"/>
      <c r="AH146" s="433"/>
    </row>
    <row r="147" spans="2:34" x14ac:dyDescent="0.25">
      <c r="B147" s="433"/>
      <c r="C147" s="433"/>
      <c r="D147" s="433"/>
      <c r="E147" s="433"/>
      <c r="F147" s="433"/>
      <c r="G147" s="433"/>
      <c r="H147" s="433"/>
      <c r="I147" s="433"/>
      <c r="J147" s="433"/>
      <c r="K147" s="433"/>
      <c r="L147" s="433"/>
      <c r="M147" s="433"/>
      <c r="N147" s="433"/>
      <c r="O147" s="433"/>
      <c r="P147" s="433"/>
      <c r="Q147" s="433"/>
      <c r="R147" s="433"/>
      <c r="S147" s="433"/>
      <c r="T147" s="433"/>
      <c r="U147" s="433"/>
      <c r="V147" s="433"/>
      <c r="W147" s="433"/>
      <c r="X147" s="433"/>
      <c r="Y147" s="433"/>
      <c r="Z147" s="433"/>
      <c r="AA147" s="433"/>
      <c r="AB147" s="433"/>
      <c r="AC147" s="433"/>
      <c r="AD147" s="433"/>
      <c r="AE147" s="433"/>
      <c r="AF147" s="433"/>
      <c r="AG147" s="433"/>
      <c r="AH147" s="433"/>
    </row>
    <row r="148" spans="2:34" x14ac:dyDescent="0.25">
      <c r="B148" s="433"/>
      <c r="C148" s="433"/>
      <c r="D148" s="433"/>
      <c r="E148" s="433"/>
      <c r="F148" s="433"/>
      <c r="G148" s="433"/>
      <c r="H148" s="433"/>
      <c r="I148" s="433"/>
      <c r="J148" s="433"/>
      <c r="K148" s="433"/>
      <c r="L148" s="433"/>
      <c r="M148" s="433"/>
      <c r="N148" s="433"/>
      <c r="O148" s="433"/>
      <c r="P148" s="433"/>
      <c r="Q148" s="433"/>
      <c r="R148" s="433"/>
      <c r="S148" s="433"/>
      <c r="T148" s="433"/>
      <c r="U148" s="433"/>
      <c r="V148" s="433"/>
      <c r="W148" s="433"/>
      <c r="X148" s="433"/>
      <c r="Y148" s="433"/>
      <c r="Z148" s="433"/>
      <c r="AA148" s="433"/>
      <c r="AB148" s="433"/>
      <c r="AC148" s="433"/>
      <c r="AD148" s="433"/>
      <c r="AE148" s="433"/>
      <c r="AF148" s="433"/>
      <c r="AG148" s="433"/>
      <c r="AH148" s="433"/>
    </row>
    <row r="149" spans="2:34" x14ac:dyDescent="0.25">
      <c r="B149" s="433"/>
      <c r="C149" s="433"/>
      <c r="D149" s="433"/>
      <c r="E149" s="433"/>
      <c r="F149" s="433"/>
      <c r="G149" s="433"/>
      <c r="H149" s="433"/>
      <c r="I149" s="433"/>
      <c r="J149" s="433"/>
      <c r="K149" s="433"/>
      <c r="L149" s="433"/>
      <c r="M149" s="433"/>
      <c r="N149" s="433"/>
      <c r="O149" s="433"/>
      <c r="P149" s="433"/>
      <c r="Q149" s="433"/>
      <c r="R149" s="433"/>
      <c r="S149" s="433"/>
      <c r="T149" s="433"/>
      <c r="U149" s="433"/>
      <c r="V149" s="433"/>
      <c r="W149" s="433"/>
      <c r="X149" s="433"/>
      <c r="Y149" s="433"/>
      <c r="Z149" s="433"/>
      <c r="AA149" s="433"/>
      <c r="AB149" s="433"/>
      <c r="AC149" s="433"/>
      <c r="AD149" s="433"/>
      <c r="AE149" s="433"/>
      <c r="AF149" s="433"/>
      <c r="AG149" s="433"/>
      <c r="AH149" s="433"/>
    </row>
    <row r="150" spans="2:34" x14ac:dyDescent="0.25">
      <c r="B150" s="433"/>
      <c r="C150" s="433"/>
      <c r="D150" s="433"/>
      <c r="E150" s="433"/>
      <c r="F150" s="433"/>
      <c r="G150" s="433"/>
      <c r="H150" s="433"/>
      <c r="I150" s="433"/>
      <c r="J150" s="433"/>
      <c r="K150" s="433"/>
      <c r="L150" s="433"/>
      <c r="M150" s="433"/>
      <c r="N150" s="433"/>
      <c r="O150" s="433"/>
      <c r="P150" s="433"/>
      <c r="Q150" s="433"/>
      <c r="R150" s="433"/>
      <c r="S150" s="433"/>
      <c r="T150" s="433"/>
      <c r="U150" s="433"/>
      <c r="V150" s="433"/>
      <c r="W150" s="433"/>
      <c r="X150" s="433"/>
      <c r="Y150" s="433"/>
      <c r="Z150" s="433"/>
      <c r="AA150" s="433"/>
      <c r="AB150" s="433"/>
      <c r="AC150" s="433"/>
      <c r="AD150" s="433"/>
      <c r="AE150" s="433"/>
      <c r="AF150" s="433"/>
      <c r="AG150" s="433"/>
      <c r="AH150" s="433"/>
    </row>
    <row r="151" spans="2:34" x14ac:dyDescent="0.25">
      <c r="B151" s="433"/>
      <c r="C151" s="433"/>
      <c r="D151" s="433"/>
      <c r="E151" s="433"/>
      <c r="F151" s="433"/>
      <c r="G151" s="433"/>
      <c r="H151" s="433"/>
      <c r="I151" s="433"/>
      <c r="J151" s="433"/>
      <c r="K151" s="433"/>
      <c r="L151" s="433"/>
      <c r="M151" s="433"/>
      <c r="N151" s="433"/>
      <c r="O151" s="433"/>
      <c r="P151" s="433"/>
      <c r="Q151" s="433"/>
      <c r="R151" s="433"/>
      <c r="S151" s="433"/>
      <c r="T151" s="433"/>
      <c r="U151" s="433"/>
      <c r="V151" s="433"/>
      <c r="W151" s="433"/>
      <c r="X151" s="433"/>
      <c r="Y151" s="433"/>
      <c r="Z151" s="433"/>
      <c r="AA151" s="433"/>
      <c r="AB151" s="433"/>
      <c r="AC151" s="433"/>
      <c r="AD151" s="433"/>
      <c r="AE151" s="433"/>
      <c r="AF151" s="433"/>
      <c r="AG151" s="433"/>
      <c r="AH151" s="433"/>
    </row>
    <row r="152" spans="2:34" x14ac:dyDescent="0.25">
      <c r="B152" s="433"/>
      <c r="C152" s="433"/>
      <c r="D152" s="433"/>
      <c r="E152" s="433"/>
      <c r="F152" s="433"/>
      <c r="G152" s="433"/>
      <c r="H152" s="433"/>
      <c r="I152" s="433"/>
      <c r="J152" s="433"/>
      <c r="K152" s="433"/>
      <c r="L152" s="433"/>
      <c r="M152" s="433"/>
      <c r="N152" s="433"/>
      <c r="O152" s="433"/>
      <c r="P152" s="433"/>
      <c r="Q152" s="433"/>
      <c r="R152" s="433"/>
      <c r="S152" s="433"/>
      <c r="T152" s="433"/>
      <c r="U152" s="433"/>
      <c r="V152" s="433"/>
      <c r="W152" s="433"/>
      <c r="X152" s="433"/>
      <c r="Y152" s="433"/>
      <c r="Z152" s="433"/>
      <c r="AA152" s="433"/>
      <c r="AB152" s="433"/>
      <c r="AC152" s="433"/>
      <c r="AD152" s="433"/>
      <c r="AE152" s="433"/>
      <c r="AF152" s="433"/>
      <c r="AG152" s="433"/>
      <c r="AH152" s="433"/>
    </row>
    <row r="153" spans="2:34" x14ac:dyDescent="0.25">
      <c r="B153" s="433"/>
      <c r="C153" s="433"/>
      <c r="D153" s="433"/>
      <c r="E153" s="433"/>
      <c r="F153" s="433"/>
      <c r="G153" s="433"/>
      <c r="H153" s="433"/>
      <c r="I153" s="433"/>
      <c r="J153" s="433"/>
      <c r="K153" s="433"/>
      <c r="L153" s="433"/>
      <c r="M153" s="433"/>
      <c r="N153" s="433"/>
      <c r="O153" s="433"/>
      <c r="P153" s="433"/>
      <c r="Q153" s="433"/>
      <c r="R153" s="433"/>
      <c r="S153" s="433"/>
      <c r="T153" s="433"/>
      <c r="U153" s="433"/>
      <c r="V153" s="433"/>
      <c r="W153" s="433"/>
      <c r="X153" s="433"/>
      <c r="Y153" s="433"/>
      <c r="Z153" s="433"/>
      <c r="AA153" s="433"/>
      <c r="AB153" s="433"/>
      <c r="AC153" s="433"/>
      <c r="AD153" s="433"/>
      <c r="AE153" s="433"/>
      <c r="AF153" s="433"/>
      <c r="AG153" s="433"/>
      <c r="AH153" s="433"/>
    </row>
    <row r="154" spans="2:34" x14ac:dyDescent="0.25">
      <c r="B154" s="433"/>
      <c r="C154" s="433"/>
      <c r="D154" s="433"/>
      <c r="E154" s="433"/>
      <c r="F154" s="433"/>
      <c r="G154" s="433"/>
      <c r="H154" s="433"/>
      <c r="I154" s="433"/>
      <c r="J154" s="433"/>
      <c r="K154" s="433"/>
      <c r="L154" s="433"/>
      <c r="M154" s="433"/>
      <c r="N154" s="433"/>
      <c r="O154" s="433"/>
      <c r="P154" s="433"/>
      <c r="Q154" s="433"/>
      <c r="R154" s="433"/>
      <c r="S154" s="433"/>
      <c r="T154" s="433"/>
      <c r="U154" s="433"/>
      <c r="V154" s="433"/>
      <c r="W154" s="433"/>
      <c r="X154" s="433"/>
      <c r="Y154" s="433"/>
      <c r="Z154" s="433"/>
      <c r="AA154" s="433"/>
      <c r="AB154" s="433"/>
      <c r="AC154" s="433"/>
      <c r="AD154" s="433"/>
      <c r="AE154" s="433"/>
      <c r="AF154" s="433"/>
      <c r="AG154" s="433"/>
      <c r="AH154" s="433"/>
    </row>
    <row r="155" spans="2:34" x14ac:dyDescent="0.25">
      <c r="B155" s="433"/>
      <c r="C155" s="433"/>
      <c r="D155" s="433"/>
      <c r="E155" s="433"/>
      <c r="F155" s="433"/>
      <c r="G155" s="433"/>
      <c r="H155" s="433"/>
      <c r="I155" s="433"/>
      <c r="J155" s="433"/>
      <c r="K155" s="433"/>
      <c r="L155" s="433"/>
      <c r="M155" s="433"/>
      <c r="N155" s="433"/>
      <c r="O155" s="433"/>
      <c r="P155" s="433"/>
      <c r="Q155" s="433"/>
      <c r="R155" s="433"/>
      <c r="S155" s="433"/>
      <c r="T155" s="433"/>
      <c r="U155" s="433"/>
      <c r="V155" s="433"/>
      <c r="W155" s="433"/>
      <c r="X155" s="433"/>
      <c r="Y155" s="433"/>
      <c r="Z155" s="433"/>
      <c r="AA155" s="433"/>
      <c r="AB155" s="433"/>
      <c r="AC155" s="433"/>
      <c r="AD155" s="433"/>
      <c r="AE155" s="433"/>
      <c r="AF155" s="433"/>
      <c r="AG155" s="433"/>
      <c r="AH155" s="433"/>
    </row>
    <row r="156" spans="2:34" x14ac:dyDescent="0.25">
      <c r="B156" s="433"/>
      <c r="C156" s="433"/>
      <c r="D156" s="433"/>
      <c r="E156" s="433"/>
      <c r="F156" s="433"/>
      <c r="G156" s="433"/>
      <c r="H156" s="433"/>
      <c r="I156" s="433"/>
      <c r="J156" s="433"/>
      <c r="K156" s="433"/>
      <c r="L156" s="433"/>
      <c r="M156" s="433"/>
      <c r="N156" s="433"/>
      <c r="O156" s="433"/>
      <c r="P156" s="433"/>
      <c r="Q156" s="433"/>
      <c r="R156" s="433"/>
      <c r="S156" s="433"/>
      <c r="T156" s="433"/>
      <c r="U156" s="433"/>
      <c r="V156" s="433"/>
      <c r="W156" s="433"/>
      <c r="X156" s="433"/>
      <c r="Y156" s="433"/>
      <c r="Z156" s="433"/>
      <c r="AA156" s="433"/>
      <c r="AB156" s="433"/>
      <c r="AC156" s="433"/>
      <c r="AD156" s="433"/>
      <c r="AE156" s="433"/>
      <c r="AF156" s="433"/>
      <c r="AG156" s="433"/>
      <c r="AH156" s="433"/>
    </row>
    <row r="157" spans="2:34" x14ac:dyDescent="0.25">
      <c r="B157" s="433"/>
      <c r="C157" s="433"/>
      <c r="D157" s="433"/>
      <c r="E157" s="433"/>
      <c r="F157" s="433"/>
      <c r="G157" s="433"/>
      <c r="H157" s="433"/>
      <c r="I157" s="433"/>
      <c r="J157" s="433"/>
      <c r="K157" s="433"/>
      <c r="L157" s="433"/>
      <c r="M157" s="433"/>
      <c r="N157" s="433"/>
      <c r="O157" s="433"/>
      <c r="P157" s="433"/>
      <c r="Q157" s="433"/>
      <c r="R157" s="433"/>
      <c r="S157" s="433"/>
      <c r="T157" s="433"/>
      <c r="U157" s="433"/>
      <c r="V157" s="433"/>
      <c r="W157" s="433"/>
      <c r="X157" s="433"/>
      <c r="Y157" s="433"/>
      <c r="Z157" s="433"/>
      <c r="AA157" s="433"/>
      <c r="AB157" s="433"/>
      <c r="AC157" s="433"/>
      <c r="AD157" s="433"/>
      <c r="AE157" s="433"/>
      <c r="AF157" s="433"/>
      <c r="AG157" s="433"/>
      <c r="AH157" s="433"/>
    </row>
    <row r="158" spans="2:34" x14ac:dyDescent="0.25">
      <c r="B158" s="433"/>
      <c r="C158" s="433"/>
      <c r="D158" s="433"/>
      <c r="E158" s="433"/>
      <c r="F158" s="433"/>
      <c r="G158" s="433"/>
      <c r="H158" s="433"/>
      <c r="I158" s="433"/>
      <c r="J158" s="433"/>
      <c r="K158" s="433"/>
      <c r="L158" s="433"/>
      <c r="M158" s="433"/>
      <c r="N158" s="433"/>
      <c r="O158" s="433"/>
      <c r="P158" s="433"/>
      <c r="Q158" s="433"/>
      <c r="R158" s="433"/>
      <c r="S158" s="433"/>
      <c r="T158" s="433"/>
      <c r="U158" s="433"/>
      <c r="V158" s="433"/>
      <c r="W158" s="433"/>
      <c r="X158" s="433"/>
      <c r="Y158" s="433"/>
      <c r="Z158" s="433"/>
      <c r="AA158" s="433"/>
      <c r="AB158" s="433"/>
      <c r="AC158" s="433"/>
      <c r="AD158" s="433"/>
      <c r="AE158" s="433"/>
      <c r="AF158" s="433"/>
      <c r="AG158" s="433"/>
      <c r="AH158" s="433"/>
    </row>
    <row r="159" spans="2:34" x14ac:dyDescent="0.25">
      <c r="B159" s="433"/>
      <c r="C159" s="433"/>
      <c r="D159" s="433"/>
      <c r="E159" s="433"/>
      <c r="F159" s="433"/>
      <c r="G159" s="433"/>
      <c r="H159" s="433"/>
      <c r="I159" s="433"/>
      <c r="J159" s="433"/>
      <c r="K159" s="433"/>
      <c r="L159" s="433"/>
      <c r="M159" s="433"/>
      <c r="N159" s="433"/>
      <c r="O159" s="433"/>
      <c r="P159" s="433"/>
      <c r="Q159" s="433"/>
      <c r="R159" s="433"/>
      <c r="S159" s="433"/>
      <c r="T159" s="433"/>
      <c r="U159" s="433"/>
      <c r="V159" s="433"/>
      <c r="W159" s="433"/>
      <c r="X159" s="433"/>
      <c r="Y159" s="433"/>
      <c r="Z159" s="433"/>
      <c r="AA159" s="433"/>
      <c r="AB159" s="433"/>
      <c r="AC159" s="433"/>
      <c r="AD159" s="433"/>
      <c r="AE159" s="433"/>
      <c r="AF159" s="433"/>
      <c r="AG159" s="433"/>
      <c r="AH159" s="433"/>
    </row>
    <row r="160" spans="2:34" x14ac:dyDescent="0.25">
      <c r="B160" s="433"/>
      <c r="C160" s="433"/>
      <c r="D160" s="433"/>
      <c r="E160" s="433"/>
      <c r="F160" s="433"/>
      <c r="G160" s="433"/>
      <c r="H160" s="433"/>
      <c r="I160" s="433"/>
      <c r="J160" s="433"/>
      <c r="K160" s="433"/>
      <c r="L160" s="433"/>
      <c r="M160" s="433"/>
      <c r="N160" s="433"/>
      <c r="O160" s="433"/>
      <c r="P160" s="433"/>
      <c r="Q160" s="433"/>
      <c r="R160" s="433"/>
      <c r="S160" s="433"/>
      <c r="T160" s="433"/>
      <c r="U160" s="433"/>
      <c r="V160" s="433"/>
      <c r="W160" s="433"/>
      <c r="X160" s="433"/>
      <c r="Y160" s="433"/>
      <c r="Z160" s="433"/>
      <c r="AA160" s="433"/>
      <c r="AB160" s="433"/>
      <c r="AC160" s="433"/>
      <c r="AD160" s="433"/>
      <c r="AE160" s="433"/>
      <c r="AF160" s="433"/>
      <c r="AG160" s="433"/>
      <c r="AH160" s="433"/>
    </row>
    <row r="161" spans="2:34" x14ac:dyDescent="0.25">
      <c r="B161" s="433"/>
      <c r="C161" s="433"/>
      <c r="D161" s="433"/>
      <c r="E161" s="433"/>
      <c r="F161" s="433"/>
      <c r="G161" s="433"/>
      <c r="H161" s="433"/>
      <c r="I161" s="433"/>
      <c r="J161" s="433"/>
      <c r="K161" s="433"/>
      <c r="L161" s="433"/>
      <c r="M161" s="433"/>
      <c r="N161" s="433"/>
      <c r="O161" s="433"/>
      <c r="P161" s="433"/>
      <c r="Q161" s="433"/>
      <c r="R161" s="433"/>
      <c r="S161" s="433"/>
      <c r="T161" s="433"/>
      <c r="U161" s="433"/>
      <c r="V161" s="433"/>
      <c r="W161" s="433"/>
      <c r="X161" s="433"/>
      <c r="Y161" s="433"/>
      <c r="Z161" s="433"/>
      <c r="AA161" s="433"/>
      <c r="AB161" s="433"/>
      <c r="AC161" s="433"/>
      <c r="AD161" s="433"/>
      <c r="AE161" s="433"/>
      <c r="AF161" s="433"/>
      <c r="AG161" s="433"/>
      <c r="AH161" s="433"/>
    </row>
  </sheetData>
  <sheetProtection sheet="1" objects="1" scenarios="1" formatCells="0" formatColumns="0" formatRows="0"/>
  <mergeCells count="9">
    <mergeCell ref="T1:V1"/>
    <mergeCell ref="Z1:AA1"/>
    <mergeCell ref="AB1:AD1"/>
    <mergeCell ref="C1:D1"/>
    <mergeCell ref="E1:G1"/>
    <mergeCell ref="H1:J1"/>
    <mergeCell ref="K1:M1"/>
    <mergeCell ref="N1:P1"/>
    <mergeCell ref="Q1:S1"/>
  </mergeCells>
  <conditionalFormatting sqref="H3:V42 Z3:AD42">
    <cfRule type="expression" dxfId="0" priority="1" stopIfTrue="1">
      <formula>$W3&lt;&gt;0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autoFill="0" autoPict="0" macro="[1]!Ribbon_Solve">
                <anchor moveWithCells="1" sizeWithCells="1">
                  <from>
                    <xdr:col>11</xdr:col>
                    <xdr:colOff>449580</xdr:colOff>
                    <xdr:row>55</xdr:row>
                    <xdr:rowOff>0</xdr:rowOff>
                  </from>
                  <to>
                    <xdr:col>13</xdr:col>
                    <xdr:colOff>68580</xdr:colOff>
                    <xdr:row>56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BI121"/>
  <sheetViews>
    <sheetView zoomScale="60" zoomScaleNormal="60" workbookViewId="0">
      <selection activeCell="AB3" sqref="AB3"/>
    </sheetView>
  </sheetViews>
  <sheetFormatPr baseColWidth="10" defaultColWidth="11.44140625" defaultRowHeight="13.2" x14ac:dyDescent="0.25"/>
  <cols>
    <col min="1" max="1" width="6.44140625" style="1" customWidth="1"/>
    <col min="2" max="12" width="11.44140625" style="1"/>
    <col min="13" max="13" width="4.33203125" style="1" customWidth="1"/>
    <col min="14" max="15" width="10.44140625" style="1" customWidth="1"/>
    <col min="16" max="17" width="11.44140625" style="1" customWidth="1"/>
    <col min="18" max="25" width="11.44140625" style="1"/>
    <col min="26" max="26" width="3.44140625" style="64" customWidth="1"/>
    <col min="27" max="41" width="11.44140625" style="1"/>
    <col min="42" max="42" width="3.5546875" style="1" customWidth="1"/>
    <col min="43" max="16384" width="11.44140625" style="1"/>
  </cols>
  <sheetData>
    <row r="1" spans="1:61" ht="27" customHeight="1" thickBot="1" x14ac:dyDescent="0.45">
      <c r="A1" s="63" t="s">
        <v>21</v>
      </c>
      <c r="B1" s="63"/>
      <c r="AB1" s="2">
        <f>COLUMN(AB5)</f>
        <v>28</v>
      </c>
      <c r="AC1" s="2" t="s">
        <v>1</v>
      </c>
      <c r="AE1" s="4" t="s">
        <v>2</v>
      </c>
      <c r="AF1" s="5">
        <f>[1]Normalkraft!D6</f>
        <v>9.3289792702901525E-2</v>
      </c>
      <c r="AH1" s="4" t="s">
        <v>3</v>
      </c>
      <c r="AI1" s="5">
        <f>(MAX(AB3:AL42)+MIN(AB3:AL42))/2</f>
        <v>4.8644634167118985</v>
      </c>
      <c r="AJ1" s="4" t="s">
        <v>4</v>
      </c>
      <c r="AK1" s="5">
        <f>(MAX(AB3:AL42)-MIN(AB3:AL42))/2</f>
        <v>10.270226545725009</v>
      </c>
      <c r="AR1" s="7">
        <f>COLUMN(AR4)</f>
        <v>44</v>
      </c>
      <c r="AS1" s="4" t="s">
        <v>5</v>
      </c>
      <c r="AT1" s="6">
        <f>(MAX(AR3:BB42)+MIN(AR3:BB42))/2</f>
        <v>3.6706861009503031</v>
      </c>
      <c r="AU1" s="4" t="s">
        <v>6</v>
      </c>
      <c r="AV1" s="5">
        <f>(MAX(AR3:BB42)-MIN(AR3:BB42))/2</f>
        <v>7.1232686904308098</v>
      </c>
      <c r="AW1" s="2" t="s">
        <v>7</v>
      </c>
      <c r="AX1" s="1">
        <f>SQRT(AK1^2+AV1^2)</f>
        <v>12.49874034199393</v>
      </c>
      <c r="BG1" s="2" t="s">
        <v>22</v>
      </c>
    </row>
    <row r="2" spans="1:61" ht="13.8" thickBot="1" x14ac:dyDescent="0.3">
      <c r="A2" s="65" t="s">
        <v>9</v>
      </c>
      <c r="B2" s="66">
        <v>0</v>
      </c>
      <c r="C2" s="67">
        <v>0</v>
      </c>
      <c r="D2" s="67">
        <v>0.2</v>
      </c>
      <c r="E2" s="67">
        <v>0.3</v>
      </c>
      <c r="F2" s="67">
        <v>0.4</v>
      </c>
      <c r="G2" s="67">
        <v>0.5</v>
      </c>
      <c r="H2" s="67">
        <v>0.6</v>
      </c>
      <c r="I2" s="67">
        <v>0.7</v>
      </c>
      <c r="J2" s="67">
        <v>0.8</v>
      </c>
      <c r="K2" s="67">
        <v>0.9</v>
      </c>
      <c r="L2" s="68">
        <v>1</v>
      </c>
      <c r="N2" s="65" t="s">
        <v>10</v>
      </c>
      <c r="O2" s="66">
        <v>0</v>
      </c>
      <c r="P2" s="67">
        <v>0.1</v>
      </c>
      <c r="Q2" s="67">
        <v>0.2</v>
      </c>
      <c r="R2" s="67">
        <v>0.3</v>
      </c>
      <c r="S2" s="67">
        <v>0.4</v>
      </c>
      <c r="T2" s="67">
        <v>0.5</v>
      </c>
      <c r="U2" s="67">
        <v>0.6</v>
      </c>
      <c r="V2" s="67">
        <v>0.7</v>
      </c>
      <c r="W2" s="67">
        <v>0.8</v>
      </c>
      <c r="X2" s="67">
        <v>0.9</v>
      </c>
      <c r="Y2" s="68">
        <v>1</v>
      </c>
      <c r="AA2" s="58" t="s">
        <v>9</v>
      </c>
      <c r="AB2" s="9">
        <v>0</v>
      </c>
      <c r="AC2" s="10">
        <v>0.1</v>
      </c>
      <c r="AD2" s="10">
        <v>0.2</v>
      </c>
      <c r="AE2" s="10">
        <v>0.3</v>
      </c>
      <c r="AF2" s="10">
        <v>0.4</v>
      </c>
      <c r="AG2" s="10">
        <v>0.5</v>
      </c>
      <c r="AH2" s="10">
        <v>0.6</v>
      </c>
      <c r="AI2" s="10">
        <v>0.7</v>
      </c>
      <c r="AJ2" s="10">
        <v>0.8</v>
      </c>
      <c r="AK2" s="10">
        <v>0.9</v>
      </c>
      <c r="AL2" s="11">
        <v>1</v>
      </c>
      <c r="AM2" s="69">
        <v>1</v>
      </c>
      <c r="AN2" s="13">
        <v>0</v>
      </c>
      <c r="AO2" s="5">
        <v>0</v>
      </c>
      <c r="AQ2" s="70" t="s">
        <v>10</v>
      </c>
      <c r="AR2" s="9">
        <v>0</v>
      </c>
      <c r="AS2" s="10">
        <v>0.1</v>
      </c>
      <c r="AT2" s="10">
        <v>0.2</v>
      </c>
      <c r="AU2" s="10">
        <v>0.3</v>
      </c>
      <c r="AV2" s="10">
        <v>0.4</v>
      </c>
      <c r="AW2" s="10">
        <v>0.5</v>
      </c>
      <c r="AX2" s="10">
        <v>0.6</v>
      </c>
      <c r="AY2" s="10">
        <v>0.7</v>
      </c>
      <c r="AZ2" s="10">
        <v>0.8</v>
      </c>
      <c r="BA2" s="10">
        <v>0.9</v>
      </c>
      <c r="BB2" s="11">
        <v>1</v>
      </c>
      <c r="BC2" s="71">
        <v>1</v>
      </c>
      <c r="BD2" s="72">
        <v>0</v>
      </c>
      <c r="BE2" s="73">
        <v>0</v>
      </c>
      <c r="BG2" s="18" t="s">
        <v>3</v>
      </c>
      <c r="BH2" s="19">
        <f>ROUNDUP(PlotN!$AI$1,1)</f>
        <v>4.8999999999999995</v>
      </c>
      <c r="BI2" s="20"/>
    </row>
    <row r="3" spans="1:61" x14ac:dyDescent="0.25">
      <c r="A3" s="74">
        <v>1</v>
      </c>
      <c r="B3" s="75">
        <v>-15.068777497341236</v>
      </c>
      <c r="C3" s="19">
        <v>-15.068777497341236</v>
      </c>
      <c r="D3" s="19">
        <v>-15.068777497341236</v>
      </c>
      <c r="E3" s="19">
        <v>-15.068777497341236</v>
      </c>
      <c r="F3" s="19">
        <v>-15.068777497341236</v>
      </c>
      <c r="G3" s="19">
        <v>-15.068777497341236</v>
      </c>
      <c r="H3" s="19">
        <v>-15.068777497341236</v>
      </c>
      <c r="I3" s="19">
        <v>-15.068777497341236</v>
      </c>
      <c r="J3" s="19">
        <v>-15.068777497341236</v>
      </c>
      <c r="K3" s="19">
        <v>-15.068777497341236</v>
      </c>
      <c r="L3" s="76">
        <v>-15.068777497341236</v>
      </c>
      <c r="N3" s="74">
        <v>1</v>
      </c>
      <c r="O3" s="22">
        <v>-6.027513419720214</v>
      </c>
      <c r="P3" s="23">
        <v>-6.027513419720214</v>
      </c>
      <c r="Q3" s="23">
        <v>-6.027513419720214</v>
      </c>
      <c r="R3" s="23">
        <v>-6.027513419720214</v>
      </c>
      <c r="S3" s="23">
        <v>-6.027513419720214</v>
      </c>
      <c r="T3" s="23">
        <v>-6.027513419720214</v>
      </c>
      <c r="U3" s="23">
        <v>-6.027513419720214</v>
      </c>
      <c r="V3" s="23">
        <v>-6.027513419720214</v>
      </c>
      <c r="W3" s="23">
        <v>-6.027513419720214</v>
      </c>
      <c r="X3" s="23">
        <v>-6.027513419720214</v>
      </c>
      <c r="Y3" s="20">
        <v>-6.027513419720214</v>
      </c>
      <c r="AA3" s="24">
        <v>1</v>
      </c>
      <c r="AB3" s="57">
        <f>IF(ISNUMBER([1]System!$C4),[1]PlotData!B4+ [1]Normalkraft!$E$2*$AF$1*B3,[1]PlotData!$CB$3)</f>
        <v>-5.4057631290131116</v>
      </c>
      <c r="AC3" s="28">
        <f>IF(ISNUMBER([1]System!$C4),[1]PlotData!C4+ [1]Normalkraft!$E$2*$AF$1*C3,[1]PlotData!$CB$3)</f>
        <v>-5.2563690290131113</v>
      </c>
      <c r="AD3" s="28">
        <f>IF(ISNUMBER([1]System!$C4),[1]PlotData!D4+ [1]Normalkraft!$E$2*$AF$1*D3,[1]PlotData!$CB$3)</f>
        <v>-5.106974929013111</v>
      </c>
      <c r="AE3" s="28">
        <f>IF(ISNUMBER([1]System!$C4),[1]PlotData!E4+ [1]Normalkraft!$E$2*$AF$1*E3,[1]PlotData!$CB$3)</f>
        <v>-4.9575808290131116</v>
      </c>
      <c r="AF3" s="28">
        <f>IF(ISNUMBER([1]System!$C4),[1]PlotData!F4+[1]Normalkraft!$E$2* $AF$1*F3,[1]PlotData!$CB$3)</f>
        <v>-4.8081867290131122</v>
      </c>
      <c r="AG3" s="28">
        <f>IF(ISNUMBER([1]System!$C4),[1]PlotData!G4+ [1]Normalkraft!$E$2*$AF$1*G3,[1]PlotData!$CB$3)</f>
        <v>-4.6587926290131119</v>
      </c>
      <c r="AH3" s="28">
        <f>IF(ISNUMBER([1]System!$C4),[1]PlotData!H4+ [1]Normalkraft!$E$2*$AF$1*H3,[1]PlotData!$CB$3)</f>
        <v>-4.5093985290131116</v>
      </c>
      <c r="AI3" s="28">
        <f>IF(ISNUMBER([1]System!$C4),[1]PlotData!I4+ [1]Normalkraft!$E$2*$AF$1*I3,[1]PlotData!$CB$3)</f>
        <v>-4.3600044290131121</v>
      </c>
      <c r="AJ3" s="28">
        <f>IF(ISNUMBER([1]System!$C4),[1]PlotData!J4+ [1]Normalkraft!$E$2*$AF$1*J3,[1]PlotData!$CB$3)</f>
        <v>-4.2106103290131127</v>
      </c>
      <c r="AK3" s="28">
        <f>IF(ISNUMBER([1]System!$C4),[1]PlotData!K4+[1]Normalkraft!$E$2* $AF$1*K3,[1]PlotData!$CB$3)</f>
        <v>-4.0612162290131124</v>
      </c>
      <c r="AL3" s="29">
        <f>IF(ISNUMBER([1]System!$C4),[1]PlotData!L4+[1]Normalkraft!$E$2* $AF$1*L3,[1]PlotData!$CB$3)</f>
        <v>-3.9118221290131125</v>
      </c>
      <c r="AM3" s="22">
        <f>IF(ISNUMBER([1]System!$C4),[1]PlotData!L4,[1]PlotData!$CB$3)</f>
        <v>-2.5060590000000014</v>
      </c>
      <c r="AN3" s="23">
        <f>IF(ISNUMBER([1]System!$C4),[1]PlotData!B4,[1]PlotData!$CB$3)</f>
        <v>-4</v>
      </c>
      <c r="AO3" s="26">
        <f>IF(ISNUMBER([1]System!$C4),AB3,[1]PlotData!$CB$3)</f>
        <v>-5.4057631290131116</v>
      </c>
      <c r="AQ3" s="21">
        <v>1</v>
      </c>
      <c r="AR3" s="22">
        <f>IF(ISNUMBER([1]System!$C4),[1]PlotData!O4+ [1]Normalkraft!$E$2*$AF$1*O3,[1]PlotData!$CB$4)</f>
        <v>9.4376945225603439</v>
      </c>
      <c r="AS3" s="23">
        <f>IF(ISNUMBER([1]System!$C4),[1]PlotData!P4+ [1]Normalkraft!$E$2*$AF$1*P3,[1]PlotData!$CB$4)</f>
        <v>9.064209422560344</v>
      </c>
      <c r="AT3" s="23">
        <f>IF(ISNUMBER([1]System!$C4),[1]PlotData!Q4+ [1]Normalkraft!$E$2*$AF$1*Q3,[1]PlotData!$CB$4)</f>
        <v>8.6907243225603441</v>
      </c>
      <c r="AU3" s="23">
        <f>IF(ISNUMBER([1]System!$C4),[1]PlotData!R4+ [1]Normalkraft!$E$2*$AF$1*R3,[1]PlotData!$CB$4)</f>
        <v>8.3172392225603442</v>
      </c>
      <c r="AV3" s="23">
        <f>IF(ISNUMBER([1]System!$C4),[1]PlotData!S4+[1]Normalkraft!$E$2* $AF$1*S3,[1]PlotData!$CB$4)</f>
        <v>7.9437541225603443</v>
      </c>
      <c r="AW3" s="23">
        <f>IF(ISNUMBER([1]System!$C4),[1]PlotData!T4+ [1]Normalkraft!$E$2*$AF$1*T3,[1]PlotData!$CB$4)</f>
        <v>7.5702690225603444</v>
      </c>
      <c r="AX3" s="23">
        <f>IF(ISNUMBER([1]System!$C4),[1]PlotData!U4+[1]Normalkraft!$E$2* $AF$1*U3,[1]PlotData!$CB$4)</f>
        <v>7.1967839225603445</v>
      </c>
      <c r="AY3" s="23">
        <f>IF(ISNUMBER([1]System!$C4),[1]PlotData!V4+ [1]Normalkraft!$E$2*$AF$1*V3,[1]PlotData!$CB$4)</f>
        <v>6.8232988225603446</v>
      </c>
      <c r="AZ3" s="23">
        <f>IF(ISNUMBER([1]System!$C4),[1]PlotData!W4+ [1]Normalkraft!$E$2*$AF$1*W3,[1]PlotData!$CB$4)</f>
        <v>6.4498137225603447</v>
      </c>
      <c r="BA3" s="23">
        <f>IF(ISNUMBER([1]System!$C4),[1]PlotData!X4+ [1]Normalkraft!$E$2*$AF$1*X3,[1]PlotData!$CB$4)</f>
        <v>6.0763286225603448</v>
      </c>
      <c r="BB3" s="20">
        <f>IF(ISNUMBER([1]System!$C4),[1]PlotData!Y4+[1]Normalkraft!$E$2*$AF$1*Y3,[1]PlotData!$CB$4)</f>
        <v>5.7028435225603449</v>
      </c>
      <c r="BC3" s="22">
        <f>IF(ISNUMBER([1]System!$C4),[1]PlotData!Y4, [1]PlotData!CB$4)</f>
        <v>6.265149000000001</v>
      </c>
      <c r="BD3" s="23">
        <f>IF(ISNUMBER([1]System!$C4),[1]PlotData!O4, [1]PlotData!$CB$4)</f>
        <v>10</v>
      </c>
      <c r="BE3" s="20">
        <f>IF(ISNUMBER([1]System!$C4), AR3,[1]PlotData!$CB$4)</f>
        <v>9.4376945225603439</v>
      </c>
      <c r="BG3" s="30" t="s">
        <v>11</v>
      </c>
      <c r="BH3" s="31">
        <f>ROUNDUP(PlotN!$AT$1,1)</f>
        <v>3.7</v>
      </c>
      <c r="BI3" s="32"/>
    </row>
    <row r="4" spans="1:61" x14ac:dyDescent="0.25">
      <c r="A4" s="77">
        <v>2</v>
      </c>
      <c r="B4" s="78">
        <v>-2.6590764120719963</v>
      </c>
      <c r="C4" s="79">
        <v>-2.6554440591308199</v>
      </c>
      <c r="D4" s="79">
        <v>-2.6518117061896431</v>
      </c>
      <c r="E4" s="79">
        <v>-2.6481793532484668</v>
      </c>
      <c r="F4" s="79">
        <v>-2.64454700030729</v>
      </c>
      <c r="G4" s="79">
        <v>-2.6409146473661136</v>
      </c>
      <c r="H4" s="79">
        <v>-2.6372822944249377</v>
      </c>
      <c r="I4" s="79">
        <v>-2.6336499414837613</v>
      </c>
      <c r="J4" s="79">
        <v>-2.6300175885425849</v>
      </c>
      <c r="K4" s="79">
        <v>-2.6263852356014081</v>
      </c>
      <c r="L4" s="80">
        <v>-2.6227528826602313</v>
      </c>
      <c r="N4" s="77">
        <v>2</v>
      </c>
      <c r="O4" s="34">
        <v>-34.567993356935958</v>
      </c>
      <c r="P4" s="31">
        <v>-34.52077276870066</v>
      </c>
      <c r="Q4" s="31">
        <v>-34.473552180465362</v>
      </c>
      <c r="R4" s="31">
        <v>-34.426331592230071</v>
      </c>
      <c r="S4" s="31">
        <v>-34.379111003994772</v>
      </c>
      <c r="T4" s="31">
        <v>-34.331890415759482</v>
      </c>
      <c r="U4" s="31">
        <v>-34.284669827524198</v>
      </c>
      <c r="V4" s="31">
        <v>-34.2374492392889</v>
      </c>
      <c r="W4" s="31">
        <v>-34.190228651053609</v>
      </c>
      <c r="X4" s="31">
        <v>-34.143008062818303</v>
      </c>
      <c r="Y4" s="32">
        <v>-34.095787474583013</v>
      </c>
      <c r="AA4" s="35">
        <v>2</v>
      </c>
      <c r="AB4" s="34">
        <f>IF(ISNUMBER([1]System!$C5),[1]PlotData!B5+ [1]Normalkraft!$E$2*$AF$1*B4,[1]PlotData!$CB$3)</f>
        <v>-0.24806468726337169</v>
      </c>
      <c r="AC4" s="31">
        <f>IF(ISNUMBER([1]System!$C5),[1]PlotData!C5+ [1]Normalkraft!$E$2*$AF$1*C4,[1]PlotData!$CB$3)</f>
        <v>6.1024174189534458E-2</v>
      </c>
      <c r="AD4" s="31">
        <f>IF(ISNUMBER([1]System!$C5),[1]PlotData!D5+ [1]Normalkraft!$E$2*$AF$1*D4,[1]PlotData!$CB$3)</f>
        <v>0.37011303564244064</v>
      </c>
      <c r="AE4" s="31">
        <f>IF(ISNUMBER([1]System!$C5),[1]PlotData!E5+ [1]Normalkraft!$E$2*$AF$1*E4,[1]PlotData!$CB$3)</f>
        <v>0.67920189709534673</v>
      </c>
      <c r="AF4" s="31">
        <f>IF(ISNUMBER([1]System!$C5),[1]PlotData!F5+[1]Normalkraft!$E$2* $AF$1*F4,[1]PlotData!$CB$3)</f>
        <v>0.98829075854825299</v>
      </c>
      <c r="AG4" s="31">
        <f>IF(ISNUMBER([1]System!$C5),[1]PlotData!G5+ [1]Normalkraft!$E$2*$AF$1*G4,[1]PlotData!$CB$3)</f>
        <v>1.2973796200011591</v>
      </c>
      <c r="AH4" s="31">
        <f>IF(ISNUMBER([1]System!$C5),[1]PlotData!H5+ [1]Normalkraft!$E$2*$AF$1*H4,[1]PlotData!$CB$3)</f>
        <v>1.6064684814540653</v>
      </c>
      <c r="AI4" s="31">
        <f>IF(ISNUMBER([1]System!$C5),[1]PlotData!I5+ [1]Normalkraft!$E$2*$AF$1*I4,[1]PlotData!$CB$3)</f>
        <v>1.9155573429069714</v>
      </c>
      <c r="AJ4" s="31">
        <f>IF(ISNUMBER([1]System!$C5),[1]PlotData!J5+ [1]Normalkraft!$E$2*$AF$1*J4,[1]PlotData!$CB$3)</f>
        <v>2.2246462043598774</v>
      </c>
      <c r="AK4" s="31">
        <f>IF(ISNUMBER([1]System!$C5),[1]PlotData!K5+[1]Normalkraft!$E$2* $AF$1*K4,[1]PlotData!$CB$3)</f>
        <v>2.5337350658127837</v>
      </c>
      <c r="AL4" s="32">
        <f>IF(ISNUMBER([1]System!$C5),[1]PlotData!L5+[1]Normalkraft!$E$2* $AF$1*L4,[1]PlotData!$CB$3)</f>
        <v>2.8428239272656897</v>
      </c>
      <c r="AM4" s="34">
        <f>IF(ISNUMBER([1]System!$C5),[1]PlotData!L5,[1]PlotData!$CB$3)</f>
        <v>3.0874999999999999</v>
      </c>
      <c r="AN4" s="31">
        <f>IF(ISNUMBER([1]System!$C5),[1]PlotData!B5,[1]PlotData!$CB$3)</f>
        <v>0</v>
      </c>
      <c r="AO4" s="37">
        <f>IF(ISNUMBER([1]System!$C5),AB4,[1]PlotData!$CB$3)</f>
        <v>-0.24806468726337169</v>
      </c>
      <c r="AQ4" s="33">
        <v>2</v>
      </c>
      <c r="AR4" s="34">
        <f>IF(ISNUMBER([1]System!$C5),[1]PlotData!O5+ [1]Normalkraft!$E$2*$AF$1*O4,[1]PlotData!$CB$4)</f>
        <v>-3.2248409344238325</v>
      </c>
      <c r="AS4" s="31">
        <f>IF(ISNUMBER([1]System!$C5),[1]PlotData!P5+ [1]Normalkraft!$E$2*$AF$1*P4,[1]PlotData!$CB$4)</f>
        <v>-3.2441857355360528</v>
      </c>
      <c r="AT4" s="31">
        <f>IF(ISNUMBER([1]System!$C5),[1]PlotData!Q5+ [1]Normalkraft!$E$2*$AF$1*Q4,[1]PlotData!$CB$4)</f>
        <v>-3.2635305366482723</v>
      </c>
      <c r="AU4" s="31">
        <f>IF(ISNUMBER([1]System!$C5),[1]PlotData!R5+ [1]Normalkraft!$E$2*$AF$1*R4,[1]PlotData!$CB$4)</f>
        <v>-3.2828753377604931</v>
      </c>
      <c r="AV4" s="31">
        <f>IF(ISNUMBER([1]System!$C5),[1]PlotData!S5+[1]Normalkraft!$E$2* $AF$1*S4,[1]PlotData!$CB$4)</f>
        <v>-3.302220138872713</v>
      </c>
      <c r="AW4" s="31">
        <f>IF(ISNUMBER([1]System!$C5),[1]PlotData!T5+ [1]Normalkraft!$E$2*$AF$1*T4,[1]PlotData!$CB$4)</f>
        <v>-3.3215649399849334</v>
      </c>
      <c r="AX4" s="31">
        <f>IF(ISNUMBER([1]System!$C5),[1]PlotData!U5+[1]Normalkraft!$E$2* $AF$1*U4,[1]PlotData!$CB$4)</f>
        <v>-3.3409097410971551</v>
      </c>
      <c r="AY4" s="31">
        <f>IF(ISNUMBER([1]System!$C5),[1]PlotData!V5+ [1]Normalkraft!$E$2*$AF$1*V4,[1]PlotData!$CB$4)</f>
        <v>-3.3602545422093746</v>
      </c>
      <c r="AZ4" s="31">
        <f>IF(ISNUMBER([1]System!$C5),[1]PlotData!W5+ [1]Normalkraft!$E$2*$AF$1*W4,[1]PlotData!$CB$4)</f>
        <v>-3.3795993433215954</v>
      </c>
      <c r="BA4" s="31">
        <f>IF(ISNUMBER([1]System!$C5),[1]PlotData!X5+ [1]Normalkraft!$E$2*$AF$1*X4,[1]PlotData!$CB$4)</f>
        <v>-3.3989441444338149</v>
      </c>
      <c r="BB4" s="32">
        <f>IF(ISNUMBER([1]System!$C5),[1]PlotData!Y5+[1]Normalkraft!$E$2*$AF$1*Y4,[1]PlotData!$CB$4)</f>
        <v>-3.4182889455460352</v>
      </c>
      <c r="BC4" s="34">
        <f>IF(ISNUMBER([1]System!$C5),[1]PlotData!Y5, [1]PlotData!CB$4)</f>
        <v>-0.23749999999999996</v>
      </c>
      <c r="BD4" s="31">
        <f>IF(ISNUMBER([1]System!$C5),[1]PlotData!O5, [1]PlotData!$CB$4)</f>
        <v>0</v>
      </c>
      <c r="BE4" s="32">
        <f>IF(ISNUMBER([1]System!$C5), AR4,[1]PlotData!$CB$4)</f>
        <v>-3.2248409344238325</v>
      </c>
      <c r="BG4" s="30" t="s">
        <v>7</v>
      </c>
      <c r="BH4" s="31">
        <f>ROUNDUP(BH5  * PlotN!$AX$1,1)</f>
        <v>12.5</v>
      </c>
      <c r="BI4" s="32"/>
    </row>
    <row r="5" spans="1:61" x14ac:dyDescent="0.25">
      <c r="A5" s="77">
        <v>3</v>
      </c>
      <c r="B5" s="78">
        <v>22.882352941175679</v>
      </c>
      <c r="C5" s="79">
        <v>22.882352941175679</v>
      </c>
      <c r="D5" s="79">
        <v>22.882352941175679</v>
      </c>
      <c r="E5" s="79">
        <v>22.882352941175679</v>
      </c>
      <c r="F5" s="79">
        <v>22.882352941175679</v>
      </c>
      <c r="G5" s="79">
        <v>22.882352941175679</v>
      </c>
      <c r="H5" s="79">
        <v>22.882352941175679</v>
      </c>
      <c r="I5" s="79">
        <v>22.882352941175679</v>
      </c>
      <c r="J5" s="79">
        <v>22.882352941175679</v>
      </c>
      <c r="K5" s="79">
        <v>22.882352941175679</v>
      </c>
      <c r="L5" s="80">
        <v>22.882352941175679</v>
      </c>
      <c r="N5" s="77">
        <v>3</v>
      </c>
      <c r="O5" s="34">
        <v>0</v>
      </c>
      <c r="P5" s="31">
        <v>0</v>
      </c>
      <c r="Q5" s="31">
        <v>0</v>
      </c>
      <c r="R5" s="31">
        <v>0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 s="31">
        <v>0</v>
      </c>
      <c r="Y5" s="32">
        <v>0</v>
      </c>
      <c r="AA5" s="35">
        <v>3</v>
      </c>
      <c r="AB5" s="34">
        <f>IF(ISNUMBER([1]System!$C6),[1]PlotData!B6+ [1]Normalkraft!$E$2*$AF$1*B5,[1]PlotData!$CB$3)</f>
        <v>15.134689962436909</v>
      </c>
      <c r="AC5" s="31">
        <f>IF(ISNUMBER([1]System!$C6),[1]PlotData!C6+ [1]Normalkraft!$E$2*$AF$1*C5,[1]PlotData!$CB$3)</f>
        <v>15.134689962436909</v>
      </c>
      <c r="AD5" s="31">
        <f>IF(ISNUMBER([1]System!$C6),[1]PlotData!D6+ [1]Normalkraft!$E$2*$AF$1*D5,[1]PlotData!$CB$3)</f>
        <v>15.134689962436909</v>
      </c>
      <c r="AE5" s="31">
        <f>IF(ISNUMBER([1]System!$C6),[1]PlotData!E6+ [1]Normalkraft!$E$2*$AF$1*E5,[1]PlotData!$CB$3)</f>
        <v>15.134689962436909</v>
      </c>
      <c r="AF5" s="31">
        <f>IF(ISNUMBER([1]System!$C6),[1]PlotData!F6+[1]Normalkraft!$E$2* $AF$1*F5,[1]PlotData!$CB$3)</f>
        <v>15.134689962436909</v>
      </c>
      <c r="AG5" s="31">
        <f>IF(ISNUMBER([1]System!$C6),[1]PlotData!G6+ [1]Normalkraft!$E$2*$AF$1*G5,[1]PlotData!$CB$3)</f>
        <v>15.134689962436909</v>
      </c>
      <c r="AH5" s="31">
        <f>IF(ISNUMBER([1]System!$C6),[1]PlotData!H6+ [1]Normalkraft!$E$2*$AF$1*H5,[1]PlotData!$CB$3)</f>
        <v>15.134689962436909</v>
      </c>
      <c r="AI5" s="31">
        <f>IF(ISNUMBER([1]System!$C6),[1]PlotData!I6+ [1]Normalkraft!$E$2*$AF$1*I5,[1]PlotData!$CB$3)</f>
        <v>15.134689962436909</v>
      </c>
      <c r="AJ5" s="31">
        <f>IF(ISNUMBER([1]System!$C6),[1]PlotData!J6+ [1]Normalkraft!$E$2*$AF$1*J5,[1]PlotData!$CB$3)</f>
        <v>15.134689962436909</v>
      </c>
      <c r="AK5" s="31">
        <f>IF(ISNUMBER([1]System!$C6),[1]PlotData!K6+[1]Normalkraft!$E$2* $AF$1*K5,[1]PlotData!$CB$3)</f>
        <v>15.134689962436909</v>
      </c>
      <c r="AL5" s="32">
        <f>IF(ISNUMBER([1]System!$C6),[1]PlotData!L6+[1]Normalkraft!$E$2* $AF$1*L5,[1]PlotData!$CB$3)</f>
        <v>15.134689962436909</v>
      </c>
      <c r="AM5" s="34">
        <f>IF(ISNUMBER([1]System!$C6),[1]PlotData!L6,[1]PlotData!$CB$3)</f>
        <v>13</v>
      </c>
      <c r="AN5" s="31">
        <f>IF(ISNUMBER([1]System!$C6),[1]PlotData!B6,[1]PlotData!$CB$3)</f>
        <v>13</v>
      </c>
      <c r="AO5" s="37">
        <f>IF(ISNUMBER([1]System!$C6),AB5,[1]PlotData!$CB$3)</f>
        <v>15.134689962436909</v>
      </c>
      <c r="AQ5" s="33">
        <v>3</v>
      </c>
      <c r="AR5" s="34">
        <f>IF(ISNUMBER([1]System!$C6),[1]PlotData!O6+ [1]Normalkraft!$E$2*$AF$1*O5,[1]PlotData!$CB$4)</f>
        <v>-1</v>
      </c>
      <c r="AS5" s="31">
        <f>IF(ISNUMBER([1]System!$C6),[1]PlotData!P6+ [1]Normalkraft!$E$2*$AF$1*P5,[1]PlotData!$CB$4)</f>
        <v>0.10000000000000009</v>
      </c>
      <c r="AT5" s="31">
        <f>IF(ISNUMBER([1]System!$C6),[1]PlotData!Q6+ [1]Normalkraft!$E$2*$AF$1*Q5,[1]PlotData!$CB$4)</f>
        <v>1.2000000000000002</v>
      </c>
      <c r="AU5" s="31">
        <f>IF(ISNUMBER([1]System!$C6),[1]PlotData!R6+ [1]Normalkraft!$E$2*$AF$1*R5,[1]PlotData!$CB$4)</f>
        <v>2.3000000000000003</v>
      </c>
      <c r="AV5" s="31">
        <f>IF(ISNUMBER([1]System!$C6),[1]PlotData!S6+[1]Normalkraft!$E$2* $AF$1*S5,[1]PlotData!$CB$4)</f>
        <v>3.4000000000000004</v>
      </c>
      <c r="AW5" s="31">
        <f>IF(ISNUMBER([1]System!$C6),[1]PlotData!T6+ [1]Normalkraft!$E$2*$AF$1*T5,[1]PlotData!$CB$4)</f>
        <v>4.5</v>
      </c>
      <c r="AX5" s="31">
        <f>IF(ISNUMBER([1]System!$C6),[1]PlotData!U6+[1]Normalkraft!$E$2* $AF$1*U5,[1]PlotData!$CB$4)</f>
        <v>5.6</v>
      </c>
      <c r="AY5" s="31">
        <f>IF(ISNUMBER([1]System!$C6),[1]PlotData!V6+ [1]Normalkraft!$E$2*$AF$1*V5,[1]PlotData!$CB$4)</f>
        <v>6.6999999999999993</v>
      </c>
      <c r="AZ5" s="31">
        <f>IF(ISNUMBER([1]System!$C6),[1]PlotData!W6+ [1]Normalkraft!$E$2*$AF$1*W5,[1]PlotData!$CB$4)</f>
        <v>7.7999999999999989</v>
      </c>
      <c r="BA5" s="31">
        <f>IF(ISNUMBER([1]System!$C6),[1]PlotData!X6+ [1]Normalkraft!$E$2*$AF$1*X5,[1]PlotData!$CB$4)</f>
        <v>8.8999999999999986</v>
      </c>
      <c r="BB5" s="32">
        <f>IF(ISNUMBER([1]System!$C6),[1]PlotData!Y6+[1]Normalkraft!$E$2*$AF$1*Y5,[1]PlotData!$CB$4)</f>
        <v>9.9999999999999982</v>
      </c>
      <c r="BC5" s="34">
        <f>IF(ISNUMBER([1]System!$C6),[1]PlotData!Y6, [1]PlotData!CB$4)</f>
        <v>9.9999999999999982</v>
      </c>
      <c r="BD5" s="31">
        <f>IF(ISNUMBER([1]System!$C6),[1]PlotData!O6, [1]PlotData!$CB$4)</f>
        <v>-1</v>
      </c>
      <c r="BE5" s="32">
        <f>IF(ISNUMBER([1]System!$C6), AR5,[1]PlotData!$CB$4)</f>
        <v>-1</v>
      </c>
      <c r="BG5" s="30" t="s">
        <v>12</v>
      </c>
      <c r="BH5" s="31">
        <f>1/[1]Normalkraft!$G$2</f>
        <v>1</v>
      </c>
      <c r="BI5" s="32"/>
    </row>
    <row r="6" spans="1:61" x14ac:dyDescent="0.25">
      <c r="A6" s="77">
        <v>4</v>
      </c>
      <c r="B6" s="78">
        <v>12.293132759633028</v>
      </c>
      <c r="C6" s="79">
        <v>12.293132759633028</v>
      </c>
      <c r="D6" s="79">
        <v>12.293132759633028</v>
      </c>
      <c r="E6" s="79">
        <v>12.293132759633028</v>
      </c>
      <c r="F6" s="79">
        <v>12.293132759633028</v>
      </c>
      <c r="G6" s="79">
        <v>12.293132759633028</v>
      </c>
      <c r="H6" s="79">
        <v>12.293132759633028</v>
      </c>
      <c r="I6" s="79">
        <v>12.293132759633028</v>
      </c>
      <c r="J6" s="79">
        <v>12.293132759633028</v>
      </c>
      <c r="K6" s="79">
        <v>12.293132759633028</v>
      </c>
      <c r="L6" s="80">
        <v>12.293132759633028</v>
      </c>
      <c r="N6" s="77">
        <v>4</v>
      </c>
      <c r="O6" s="34">
        <v>8.5106287448789484</v>
      </c>
      <c r="P6" s="31">
        <v>8.5106287448789484</v>
      </c>
      <c r="Q6" s="31">
        <v>8.5106287448789484</v>
      </c>
      <c r="R6" s="31">
        <v>8.5106287448789484</v>
      </c>
      <c r="S6" s="31">
        <v>8.5106287448789484</v>
      </c>
      <c r="T6" s="31">
        <v>8.5106287448789484</v>
      </c>
      <c r="U6" s="31">
        <v>8.5106287448789484</v>
      </c>
      <c r="V6" s="31">
        <v>8.5106287448789484</v>
      </c>
      <c r="W6" s="31">
        <v>8.5106287448789484</v>
      </c>
      <c r="X6" s="31">
        <v>8.5106287448789484</v>
      </c>
      <c r="Y6" s="32">
        <v>8.5106287448789484</v>
      </c>
      <c r="AA6" s="35">
        <v>4</v>
      </c>
      <c r="AB6" s="34">
        <f>IF(ISNUMBER([1]System!$C7),[1]PlotData!B7+ [1]Normalkraft!$E$2*$AF$1*B6,[1]PlotData!$CB$3)</f>
        <v>-2.8531761931845869</v>
      </c>
      <c r="AC6" s="31">
        <f>IF(ISNUMBER([1]System!$C7),[1]PlotData!C7+ [1]Normalkraft!$E$2*$AF$1*C6,[1]PlotData!$CB$3)</f>
        <v>-2.571544093184587</v>
      </c>
      <c r="AD6" s="31">
        <f>IF(ISNUMBER([1]System!$C7),[1]PlotData!D7+ [1]Normalkraft!$E$2*$AF$1*D6,[1]PlotData!$CB$3)</f>
        <v>-2.289911993184587</v>
      </c>
      <c r="AE6" s="31">
        <f>IF(ISNUMBER([1]System!$C7),[1]PlotData!E7+ [1]Normalkraft!$E$2*$AF$1*E6,[1]PlotData!$CB$3)</f>
        <v>-2.0082798931845871</v>
      </c>
      <c r="AF6" s="31">
        <f>IF(ISNUMBER([1]System!$C7),[1]PlotData!F7+[1]Normalkraft!$E$2* $AF$1*F6,[1]PlotData!$CB$3)</f>
        <v>-1.7266477931845872</v>
      </c>
      <c r="AG6" s="31">
        <f>IF(ISNUMBER([1]System!$C7),[1]PlotData!G7+ [1]Normalkraft!$E$2*$AF$1*G6,[1]PlotData!$CB$3)</f>
        <v>-1.4450156931845872</v>
      </c>
      <c r="AH6" s="31">
        <f>IF(ISNUMBER([1]System!$C7),[1]PlotData!H7+ [1]Normalkraft!$E$2*$AF$1*H6,[1]PlotData!$CB$3)</f>
        <v>-1.1633835931845873</v>
      </c>
      <c r="AI6" s="31">
        <f>IF(ISNUMBER([1]System!$C7),[1]PlotData!I7+ [1]Normalkraft!$E$2*$AF$1*I6,[1]PlotData!$CB$3)</f>
        <v>-0.88175149318458734</v>
      </c>
      <c r="AJ6" s="31">
        <f>IF(ISNUMBER([1]System!$C7),[1]PlotData!J7+ [1]Normalkraft!$E$2*$AF$1*J6,[1]PlotData!$CB$3)</f>
        <v>-0.6001193931845874</v>
      </c>
      <c r="AK6" s="31">
        <f>IF(ISNUMBER([1]System!$C7),[1]PlotData!K7+[1]Normalkraft!$E$2* $AF$1*K6,[1]PlotData!$CB$3)</f>
        <v>-0.31848729318458746</v>
      </c>
      <c r="AL6" s="32">
        <f>IF(ISNUMBER([1]System!$C7),[1]PlotData!L7+[1]Normalkraft!$E$2* $AF$1*L6,[1]PlotData!$CB$3)</f>
        <v>-3.685519318458752E-2</v>
      </c>
      <c r="AM6" s="34">
        <f>IF(ISNUMBER([1]System!$C7),[1]PlotData!L7,[1]PlotData!$CB$3)</f>
        <v>-1.1836790000000006</v>
      </c>
      <c r="AN6" s="31">
        <f>IF(ISNUMBER([1]System!$C7),[1]PlotData!B7,[1]PlotData!$CB$3)</f>
        <v>-4</v>
      </c>
      <c r="AO6" s="37">
        <f>IF(ISNUMBER([1]System!$C7),AB6,[1]PlotData!$CB$3)</f>
        <v>-2.8531761931845869</v>
      </c>
      <c r="AQ6" s="33">
        <v>4</v>
      </c>
      <c r="AR6" s="34">
        <f>IF(ISNUMBER([1]System!$C7),[1]PlotData!O7+ [1]Normalkraft!$E$2*$AF$1*O6,[1]PlotData!$CB$4)</f>
        <v>10.793954791381113</v>
      </c>
      <c r="AS6" s="31">
        <f>IF(ISNUMBER([1]System!$C7),[1]PlotData!P7+ [1]Normalkraft!$E$2*$AF$1*P6,[1]PlotData!$CB$4)</f>
        <v>10.387152791381112</v>
      </c>
      <c r="AT6" s="31">
        <f>IF(ISNUMBER([1]System!$C7),[1]PlotData!Q7+ [1]Normalkraft!$E$2*$AF$1*Q6,[1]PlotData!$CB$4)</f>
        <v>9.9803507913811114</v>
      </c>
      <c r="AU6" s="31">
        <f>IF(ISNUMBER([1]System!$C7),[1]PlotData!R7+ [1]Normalkraft!$E$2*$AF$1*R6,[1]PlotData!$CB$4)</f>
        <v>9.5735487913811106</v>
      </c>
      <c r="AV6" s="31">
        <f>IF(ISNUMBER([1]System!$C7),[1]PlotData!S7+[1]Normalkraft!$E$2* $AF$1*S6,[1]PlotData!$CB$4)</f>
        <v>9.1667467913811098</v>
      </c>
      <c r="AW6" s="31">
        <f>IF(ISNUMBER([1]System!$C7),[1]PlotData!T7+ [1]Normalkraft!$E$2*$AF$1*T6,[1]PlotData!$CB$4)</f>
        <v>8.759944791381109</v>
      </c>
      <c r="AX6" s="31">
        <f>IF(ISNUMBER([1]System!$C7),[1]PlotData!U7+[1]Normalkraft!$E$2* $AF$1*U6,[1]PlotData!$CB$4)</f>
        <v>8.35314279138111</v>
      </c>
      <c r="AY6" s="31">
        <f>IF(ISNUMBER([1]System!$C7),[1]PlotData!V7+ [1]Normalkraft!$E$2*$AF$1*V6,[1]PlotData!$CB$4)</f>
        <v>7.9463407913811093</v>
      </c>
      <c r="AZ6" s="31">
        <f>IF(ISNUMBER([1]System!$C7),[1]PlotData!W7+ [1]Normalkraft!$E$2*$AF$1*W6,[1]PlotData!$CB$4)</f>
        <v>7.5395387913811094</v>
      </c>
      <c r="BA6" s="31">
        <f>IF(ISNUMBER([1]System!$C7),[1]PlotData!X7+ [1]Normalkraft!$E$2*$AF$1*X6,[1]PlotData!$CB$4)</f>
        <v>7.1327367913811095</v>
      </c>
      <c r="BB6" s="32">
        <f>IF(ISNUMBER([1]System!$C7),[1]PlotData!Y7+[1]Normalkraft!$E$2*$AF$1*Y6,[1]PlotData!$CB$4)</f>
        <v>6.7259347913811096</v>
      </c>
      <c r="BC6" s="34">
        <f>IF(ISNUMBER([1]System!$C7),[1]PlotData!Y7, [1]PlotData!CB$4)</f>
        <v>5.9319799999999976</v>
      </c>
      <c r="BD6" s="31">
        <f>IF(ISNUMBER([1]System!$C7),[1]PlotData!O7, [1]PlotData!$CB$4)</f>
        <v>10</v>
      </c>
      <c r="BE6" s="32">
        <f>IF(ISNUMBER([1]System!$C7), AR6,[1]PlotData!$CB$4)</f>
        <v>10.793954791381113</v>
      </c>
      <c r="BG6" s="30" t="s">
        <v>13</v>
      </c>
      <c r="BH6" s="31">
        <f>BH2-BH4</f>
        <v>-7.6000000000000005</v>
      </c>
      <c r="BI6" s="32">
        <f>BH3+BH4</f>
        <v>16.2</v>
      </c>
    </row>
    <row r="7" spans="1:61" x14ac:dyDescent="0.25">
      <c r="A7" s="77">
        <v>5</v>
      </c>
      <c r="B7" s="78">
        <v>1.3985587599111093</v>
      </c>
      <c r="C7" s="79">
        <v>1.3985587599111093</v>
      </c>
      <c r="D7" s="79">
        <v>1.3985587599111093</v>
      </c>
      <c r="E7" s="79">
        <v>1.3985587599111093</v>
      </c>
      <c r="F7" s="79">
        <v>1.3985587599111093</v>
      </c>
      <c r="G7" s="79">
        <v>1.3985587599111093</v>
      </c>
      <c r="H7" s="79">
        <v>1.3985587599111093</v>
      </c>
      <c r="I7" s="79">
        <v>1.3985587599111093</v>
      </c>
      <c r="J7" s="79">
        <v>1.3985587599111093</v>
      </c>
      <c r="K7" s="79">
        <v>1.3985587599111093</v>
      </c>
      <c r="L7" s="80">
        <v>1.3985587599111093</v>
      </c>
      <c r="N7" s="77">
        <v>5</v>
      </c>
      <c r="O7" s="34">
        <v>0.96823303882443479</v>
      </c>
      <c r="P7" s="31">
        <v>0.96823303882443479</v>
      </c>
      <c r="Q7" s="31">
        <v>0.96823303882443479</v>
      </c>
      <c r="R7" s="31">
        <v>0.96823303882443479</v>
      </c>
      <c r="S7" s="31">
        <v>0.96823303882443479</v>
      </c>
      <c r="T7" s="31">
        <v>0.96823303882443479</v>
      </c>
      <c r="U7" s="31">
        <v>0.96823303882443479</v>
      </c>
      <c r="V7" s="31">
        <v>0.96823303882443479</v>
      </c>
      <c r="W7" s="31">
        <v>0.96823303882443479</v>
      </c>
      <c r="X7" s="31">
        <v>0.96823303882443479</v>
      </c>
      <c r="Y7" s="32">
        <v>0.96823303882443479</v>
      </c>
      <c r="AA7" s="35">
        <v>5</v>
      </c>
      <c r="AB7" s="34">
        <f>IF(ISNUMBER([1]System!$C8),[1]PlotData!B8+ [1]Normalkraft!$E$2*$AF$1*B7,[1]PlotData!$CB$3)</f>
        <v>1.7631142567949345</v>
      </c>
      <c r="AC7" s="31">
        <f>IF(ISNUMBER([1]System!$C8),[1]PlotData!C8+ [1]Normalkraft!$E$2*$AF$1*C7,[1]PlotData!$CB$3)</f>
        <v>1.9085999567949345</v>
      </c>
      <c r="AD7" s="31">
        <f>IF(ISNUMBER([1]System!$C8),[1]PlotData!D8+ [1]Normalkraft!$E$2*$AF$1*D7,[1]PlotData!$CB$3)</f>
        <v>2.0540856567949346</v>
      </c>
      <c r="AE7" s="31">
        <f>IF(ISNUMBER([1]System!$C8),[1]PlotData!E8+ [1]Normalkraft!$E$2*$AF$1*E7,[1]PlotData!$CB$3)</f>
        <v>2.1995713567949342</v>
      </c>
      <c r="AF7" s="31">
        <f>IF(ISNUMBER([1]System!$C8),[1]PlotData!F8+[1]Normalkraft!$E$2* $AF$1*F7,[1]PlotData!$CB$3)</f>
        <v>2.3450570567949343</v>
      </c>
      <c r="AG7" s="31">
        <f>IF(ISNUMBER([1]System!$C8),[1]PlotData!G8+ [1]Normalkraft!$E$2*$AF$1*G7,[1]PlotData!$CB$3)</f>
        <v>2.4905427567949343</v>
      </c>
      <c r="AH7" s="31">
        <f>IF(ISNUMBER([1]System!$C8),[1]PlotData!H8+ [1]Normalkraft!$E$2*$AF$1*H7,[1]PlotData!$CB$3)</f>
        <v>2.6360284567949344</v>
      </c>
      <c r="AI7" s="31">
        <f>IF(ISNUMBER([1]System!$C8),[1]PlotData!I8+ [1]Normalkraft!$E$2*$AF$1*I7,[1]PlotData!$CB$3)</f>
        <v>2.7815141567949344</v>
      </c>
      <c r="AJ7" s="31">
        <f>IF(ISNUMBER([1]System!$C8),[1]PlotData!J8+ [1]Normalkraft!$E$2*$AF$1*J7,[1]PlotData!$CB$3)</f>
        <v>2.9269998567949345</v>
      </c>
      <c r="AK7" s="31">
        <f>IF(ISNUMBER([1]System!$C8),[1]PlotData!K8+[1]Normalkraft!$E$2* $AF$1*K7,[1]PlotData!$CB$3)</f>
        <v>3.0724855567949345</v>
      </c>
      <c r="AL7" s="32">
        <f>IF(ISNUMBER([1]System!$C8),[1]PlotData!L8+[1]Normalkraft!$E$2* $AF$1*L7,[1]PlotData!$CB$3)</f>
        <v>3.2179712567949346</v>
      </c>
      <c r="AM7" s="34">
        <f>IF(ISNUMBER([1]System!$C8),[1]PlotData!L8,[1]PlotData!$CB$3)</f>
        <v>3.0875000000000004</v>
      </c>
      <c r="AN7" s="31">
        <f>IF(ISNUMBER([1]System!$C8),[1]PlotData!B8,[1]PlotData!$CB$3)</f>
        <v>1.6326430000000001</v>
      </c>
      <c r="AO7" s="37">
        <f>IF(ISNUMBER([1]System!$C8),AB7,[1]PlotData!$CB$3)</f>
        <v>1.7631142567949345</v>
      </c>
      <c r="AQ7" s="33">
        <v>5</v>
      </c>
      <c r="AR7" s="34">
        <f>IF(ISNUMBER([1]System!$C8),[1]PlotData!O8+ [1]Normalkraft!$E$2*$AF$1*O7,[1]PlotData!$CB$4)</f>
        <v>1.9542862594800319</v>
      </c>
      <c r="AS7" s="31">
        <f>IF(ISNUMBER([1]System!$C8),[1]PlotData!P8+ [1]Normalkraft!$E$2*$AF$1*P7,[1]PlotData!$CB$4)</f>
        <v>1.7441402594800319</v>
      </c>
      <c r="AT7" s="31">
        <f>IF(ISNUMBER([1]System!$C8),[1]PlotData!Q8+ [1]Normalkraft!$E$2*$AF$1*Q7,[1]PlotData!$CB$4)</f>
        <v>1.533994259480032</v>
      </c>
      <c r="AU7" s="31">
        <f>IF(ISNUMBER([1]System!$C8),[1]PlotData!R8+ [1]Normalkraft!$E$2*$AF$1*R7,[1]PlotData!$CB$4)</f>
        <v>1.323848259480032</v>
      </c>
      <c r="AV7" s="31">
        <f>IF(ISNUMBER([1]System!$C8),[1]PlotData!S8+[1]Normalkraft!$E$2* $AF$1*S7,[1]PlotData!$CB$4)</f>
        <v>1.1137022594800321</v>
      </c>
      <c r="AW7" s="31">
        <f>IF(ISNUMBER([1]System!$C8),[1]PlotData!T8+ [1]Normalkraft!$E$2*$AF$1*T7,[1]PlotData!$CB$4)</f>
        <v>0.90355625948003215</v>
      </c>
      <c r="AX7" s="31">
        <f>IF(ISNUMBER([1]System!$C8),[1]PlotData!U8+[1]Normalkraft!$E$2* $AF$1*U7,[1]PlotData!$CB$4)</f>
        <v>0.6934102594800321</v>
      </c>
      <c r="AY7" s="31">
        <f>IF(ISNUMBER([1]System!$C8),[1]PlotData!V8+ [1]Normalkraft!$E$2*$AF$1*V7,[1]PlotData!$CB$4)</f>
        <v>0.48326425948003204</v>
      </c>
      <c r="AZ7" s="31">
        <f>IF(ISNUMBER([1]System!$C8),[1]PlotData!W8+ [1]Normalkraft!$E$2*$AF$1*W7,[1]PlotData!$CB$4)</f>
        <v>0.27311825948003199</v>
      </c>
      <c r="BA7" s="31">
        <f>IF(ISNUMBER([1]System!$C8),[1]PlotData!X8+ [1]Normalkraft!$E$2*$AF$1*X7,[1]PlotData!$CB$4)</f>
        <v>6.2972259480031989E-2</v>
      </c>
      <c r="BB7" s="32">
        <f>IF(ISNUMBER([1]System!$C8),[1]PlotData!Y8+[1]Normalkraft!$E$2*$AF$1*Y7,[1]PlotData!$CB$4)</f>
        <v>-0.14717374051996804</v>
      </c>
      <c r="BC7" s="34">
        <f>IF(ISNUMBER([1]System!$C8),[1]PlotData!Y8, [1]PlotData!CB$4)</f>
        <v>-0.23749999999999996</v>
      </c>
      <c r="BD7" s="31">
        <f>IF(ISNUMBER([1]System!$C8),[1]PlotData!O8, [1]PlotData!$CB$4)</f>
        <v>1.8639600000000001</v>
      </c>
      <c r="BE7" s="32">
        <f>IF(ISNUMBER([1]System!$C8), AR7,[1]PlotData!$CB$4)</f>
        <v>1.9542862594800319</v>
      </c>
      <c r="BG7" s="30" t="s">
        <v>14</v>
      </c>
      <c r="BH7" s="31">
        <f>BH2+BH4</f>
        <v>17.399999999999999</v>
      </c>
      <c r="BI7" s="32">
        <f>BH3+BH4</f>
        <v>16.2</v>
      </c>
    </row>
    <row r="8" spans="1:61" x14ac:dyDescent="0.25">
      <c r="A8" s="77">
        <v>6</v>
      </c>
      <c r="B8" s="78">
        <v>9.5449527662339086</v>
      </c>
      <c r="C8" s="79">
        <v>9.5449527662339086</v>
      </c>
      <c r="D8" s="79">
        <v>9.5449527662339086</v>
      </c>
      <c r="E8" s="79">
        <v>9.5449527662339086</v>
      </c>
      <c r="F8" s="79">
        <v>9.5449527662339086</v>
      </c>
      <c r="G8" s="79">
        <v>9.5449527662339086</v>
      </c>
      <c r="H8" s="79">
        <v>9.5449527662339086</v>
      </c>
      <c r="I8" s="79">
        <v>9.5449527662339086</v>
      </c>
      <c r="J8" s="79">
        <v>9.5449527662339086</v>
      </c>
      <c r="K8" s="79">
        <v>9.5449527662339086</v>
      </c>
      <c r="L8" s="80">
        <v>9.5449527662339086</v>
      </c>
      <c r="N8" s="77">
        <v>6</v>
      </c>
      <c r="O8" s="34">
        <v>37.884913230968877</v>
      </c>
      <c r="P8" s="31">
        <v>37.884913230968877</v>
      </c>
      <c r="Q8" s="31">
        <v>37.884913230968877</v>
      </c>
      <c r="R8" s="31">
        <v>37.884913230968877</v>
      </c>
      <c r="S8" s="31">
        <v>37.884913230968877</v>
      </c>
      <c r="T8" s="31">
        <v>37.884913230968877</v>
      </c>
      <c r="U8" s="31">
        <v>37.884913230968877</v>
      </c>
      <c r="V8" s="31">
        <v>37.884913230968877</v>
      </c>
      <c r="W8" s="31">
        <v>37.884913230968877</v>
      </c>
      <c r="X8" s="31">
        <v>37.884913230968877</v>
      </c>
      <c r="Y8" s="32">
        <v>37.884913230968877</v>
      </c>
      <c r="AA8" s="35">
        <v>6</v>
      </c>
      <c r="AB8" s="34">
        <f>IF(ISNUMBER([1]System!$C9),[1]PlotData!B9+ [1]Normalkraft!$E$2*$AF$1*B8,[1]PlotData!$CB$3)</f>
        <v>2.5230896649209478</v>
      </c>
      <c r="AC8" s="31">
        <f>IF(ISNUMBER([1]System!$C9),[1]PlotData!C9+ [1]Normalkraft!$E$2*$AF$1*C8,[1]PlotData!$CB$3)</f>
        <v>3.0914574649209481</v>
      </c>
      <c r="AD8" s="31">
        <f>IF(ISNUMBER([1]System!$C9),[1]PlotData!D9+ [1]Normalkraft!$E$2*$AF$1*D8,[1]PlotData!$CB$3)</f>
        <v>3.6598252649209484</v>
      </c>
      <c r="AE8" s="31">
        <f>IF(ISNUMBER([1]System!$C9),[1]PlotData!E9+ [1]Normalkraft!$E$2*$AF$1*E8,[1]PlotData!$CB$3)</f>
        <v>4.2281930649209478</v>
      </c>
      <c r="AF8" s="31">
        <f>IF(ISNUMBER([1]System!$C9),[1]PlotData!F9+[1]Normalkraft!$E$2* $AF$1*F8,[1]PlotData!$CB$3)</f>
        <v>4.7965608649209477</v>
      </c>
      <c r="AG8" s="31">
        <f>IF(ISNUMBER([1]System!$C9),[1]PlotData!G9+ [1]Normalkraft!$E$2*$AF$1*G8,[1]PlotData!$CB$3)</f>
        <v>5.3649286649209476</v>
      </c>
      <c r="AH8" s="31">
        <f>IF(ISNUMBER([1]System!$C9),[1]PlotData!H9+ [1]Normalkraft!$E$2*$AF$1*H8,[1]PlotData!$CB$3)</f>
        <v>5.9332964649209474</v>
      </c>
      <c r="AI8" s="31">
        <f>IF(ISNUMBER([1]System!$C9),[1]PlotData!I9+ [1]Normalkraft!$E$2*$AF$1*I8,[1]PlotData!$CB$3)</f>
        <v>6.5016642649209473</v>
      </c>
      <c r="AJ8" s="31">
        <f>IF(ISNUMBER([1]System!$C9),[1]PlotData!J9+ [1]Normalkraft!$E$2*$AF$1*J8,[1]PlotData!$CB$3)</f>
        <v>7.0700320649209472</v>
      </c>
      <c r="AK8" s="31">
        <f>IF(ISNUMBER([1]System!$C9),[1]PlotData!K9+[1]Normalkraft!$E$2* $AF$1*K8,[1]PlotData!$CB$3)</f>
        <v>7.638399864920947</v>
      </c>
      <c r="AL8" s="32">
        <f>IF(ISNUMBER([1]System!$C9),[1]PlotData!L9+[1]Normalkraft!$E$2* $AF$1*L8,[1]PlotData!$CB$3)</f>
        <v>8.2067676649209478</v>
      </c>
      <c r="AM8" s="34">
        <f>IF(ISNUMBER([1]System!$C9),[1]PlotData!L9,[1]PlotData!$CB$3)</f>
        <v>7.3163209999999994</v>
      </c>
      <c r="AN8" s="31">
        <f>IF(ISNUMBER([1]System!$C9),[1]PlotData!B9,[1]PlotData!$CB$3)</f>
        <v>1.6326430000000001</v>
      </c>
      <c r="AO8" s="37">
        <f>IF(ISNUMBER([1]System!$C9),AB8,[1]PlotData!$CB$3)</f>
        <v>2.5230896649209478</v>
      </c>
      <c r="AQ8" s="33">
        <v>6</v>
      </c>
      <c r="AR8" s="34">
        <f>IF(ISNUMBER([1]System!$C9),[1]PlotData!O9+ [1]Normalkraft!$E$2*$AF$1*O8,[1]PlotData!$CB$4)</f>
        <v>5.3982357018844978</v>
      </c>
      <c r="AS8" s="31">
        <f>IF(ISNUMBER([1]System!$C9),[1]PlotData!P9+ [1]Normalkraft!$E$2*$AF$1*P8,[1]PlotData!$CB$4)</f>
        <v>5.2550377018844978</v>
      </c>
      <c r="AT8" s="31">
        <f>IF(ISNUMBER([1]System!$C9),[1]PlotData!Q9+ [1]Normalkraft!$E$2*$AF$1*Q8,[1]PlotData!$CB$4)</f>
        <v>5.1118397018844979</v>
      </c>
      <c r="AU8" s="31">
        <f>IF(ISNUMBER([1]System!$C9),[1]PlotData!R9+ [1]Normalkraft!$E$2*$AF$1*R8,[1]PlotData!$CB$4)</f>
        <v>4.9686417018844979</v>
      </c>
      <c r="AV8" s="31">
        <f>IF(ISNUMBER([1]System!$C9),[1]PlotData!S9+[1]Normalkraft!$E$2* $AF$1*S8,[1]PlotData!$CB$4)</f>
        <v>4.825443701884498</v>
      </c>
      <c r="AW8" s="31">
        <f>IF(ISNUMBER([1]System!$C9),[1]PlotData!T9+ [1]Normalkraft!$E$2*$AF$1*T8,[1]PlotData!$CB$4)</f>
        <v>4.6822457018844981</v>
      </c>
      <c r="AX8" s="31">
        <f>IF(ISNUMBER([1]System!$C9),[1]PlotData!U9+[1]Normalkraft!$E$2* $AF$1*U8,[1]PlotData!$CB$4)</f>
        <v>4.5390477018844981</v>
      </c>
      <c r="AY8" s="31">
        <f>IF(ISNUMBER([1]System!$C9),[1]PlotData!V9+ [1]Normalkraft!$E$2*$AF$1*V8,[1]PlotData!$CB$4)</f>
        <v>4.3958497018844982</v>
      </c>
      <c r="AZ8" s="31">
        <f>IF(ISNUMBER([1]System!$C9),[1]PlotData!W9+ [1]Normalkraft!$E$2*$AF$1*W8,[1]PlotData!$CB$4)</f>
        <v>4.2526517018844983</v>
      </c>
      <c r="BA8" s="31">
        <f>IF(ISNUMBER([1]System!$C9),[1]PlotData!X9+ [1]Normalkraft!$E$2*$AF$1*X8,[1]PlotData!$CB$4)</f>
        <v>4.1094537018844983</v>
      </c>
      <c r="BB8" s="32">
        <f>IF(ISNUMBER([1]System!$C9),[1]PlotData!Y9+[1]Normalkraft!$E$2*$AF$1*Y8,[1]PlotData!$CB$4)</f>
        <v>3.9662557018844979</v>
      </c>
      <c r="BC8" s="34">
        <f>IF(ISNUMBER([1]System!$C9),[1]PlotData!Y9, [1]PlotData!CB$4)</f>
        <v>0.43198000000000025</v>
      </c>
      <c r="BD8" s="31">
        <f>IF(ISNUMBER([1]System!$C9),[1]PlotData!O9, [1]PlotData!$CB$4)</f>
        <v>1.8639600000000001</v>
      </c>
      <c r="BE8" s="32">
        <f>IF(ISNUMBER([1]System!$C9), AR8,[1]PlotData!$CB$4)</f>
        <v>5.3982357018844978</v>
      </c>
      <c r="BG8" s="30" t="s">
        <v>15</v>
      </c>
      <c r="BH8" s="31">
        <f>BH7</f>
        <v>17.399999999999999</v>
      </c>
      <c r="BI8" s="32">
        <f>BH3-BH4</f>
        <v>-8.8000000000000007</v>
      </c>
    </row>
    <row r="9" spans="1:61" ht="13.8" thickBot="1" x14ac:dyDescent="0.3">
      <c r="A9" s="77">
        <v>7</v>
      </c>
      <c r="B9" s="78">
        <v>-32.002818860640545</v>
      </c>
      <c r="C9" s="79">
        <v>-32.002818860640545</v>
      </c>
      <c r="D9" s="79">
        <v>-32.002818860640545</v>
      </c>
      <c r="E9" s="79">
        <v>-32.002818860640545</v>
      </c>
      <c r="F9" s="79">
        <v>-32.002818860640545</v>
      </c>
      <c r="G9" s="79">
        <v>-32.002818860640545</v>
      </c>
      <c r="H9" s="79">
        <v>-32.002818860640545</v>
      </c>
      <c r="I9" s="79">
        <v>-32.002818860640545</v>
      </c>
      <c r="J9" s="79">
        <v>-32.002818860640545</v>
      </c>
      <c r="K9" s="79">
        <v>-32.002818860640545</v>
      </c>
      <c r="L9" s="80">
        <v>-32.002818860640545</v>
      </c>
      <c r="N9" s="77">
        <v>7</v>
      </c>
      <c r="O9" s="34">
        <v>-12.801130073826371</v>
      </c>
      <c r="P9" s="31">
        <v>-12.801130073826371</v>
      </c>
      <c r="Q9" s="31">
        <v>-12.801130073826371</v>
      </c>
      <c r="R9" s="31">
        <v>-12.801130073826371</v>
      </c>
      <c r="S9" s="31">
        <v>-12.801130073826371</v>
      </c>
      <c r="T9" s="31">
        <v>-12.801130073826371</v>
      </c>
      <c r="U9" s="31">
        <v>-12.801130073826371</v>
      </c>
      <c r="V9" s="31">
        <v>-12.801130073826371</v>
      </c>
      <c r="W9" s="31">
        <v>-12.801130073826371</v>
      </c>
      <c r="X9" s="31">
        <v>-12.801130073826371</v>
      </c>
      <c r="Y9" s="32">
        <v>-12.801130073826371</v>
      </c>
      <c r="AA9" s="35">
        <v>7</v>
      </c>
      <c r="AB9" s="34">
        <f>IF(ISNUMBER([1]System!$C10),[1]PlotData!B10+ [1]Normalkraft!$E$2*$AF$1*B9,[1]PlotData!$CB$3)</f>
        <v>-3.9976553374176635</v>
      </c>
      <c r="AC9" s="31">
        <f>IF(ISNUMBER([1]System!$C10),[1]PlotData!C10+ [1]Normalkraft!$E$2*$AF$1*C9,[1]PlotData!$CB$3)</f>
        <v>-3.8964434374176635</v>
      </c>
      <c r="AD9" s="31">
        <f>IF(ISNUMBER([1]System!$C10),[1]PlotData!D10+ [1]Normalkraft!$E$2*$AF$1*D9,[1]PlotData!$CB$3)</f>
        <v>-3.7952315374176635</v>
      </c>
      <c r="AE9" s="31">
        <f>IF(ISNUMBER([1]System!$C10),[1]PlotData!E10+ [1]Normalkraft!$E$2*$AF$1*E9,[1]PlotData!$CB$3)</f>
        <v>-3.6940196374176635</v>
      </c>
      <c r="AF9" s="31">
        <f>IF(ISNUMBER([1]System!$C10),[1]PlotData!F10+[1]Normalkraft!$E$2* $AF$1*F9,[1]PlotData!$CB$3)</f>
        <v>-3.5928077374176635</v>
      </c>
      <c r="AG9" s="31">
        <f>IF(ISNUMBER([1]System!$C10),[1]PlotData!G10+ [1]Normalkraft!$E$2*$AF$1*G9,[1]PlotData!$CB$3)</f>
        <v>-3.4915958374176634</v>
      </c>
      <c r="AH9" s="31">
        <f>IF(ISNUMBER([1]System!$C10),[1]PlotData!H10+ [1]Normalkraft!$E$2*$AF$1*H9,[1]PlotData!$CB$3)</f>
        <v>-3.3903839374176634</v>
      </c>
      <c r="AI9" s="31">
        <f>IF(ISNUMBER([1]System!$C10),[1]PlotData!I10+ [1]Normalkraft!$E$2*$AF$1*I9,[1]PlotData!$CB$3)</f>
        <v>-3.2891720374176634</v>
      </c>
      <c r="AJ9" s="31">
        <f>IF(ISNUMBER([1]System!$C10),[1]PlotData!J10+ [1]Normalkraft!$E$2*$AF$1*J9,[1]PlotData!$CB$3)</f>
        <v>-3.1879601374176634</v>
      </c>
      <c r="AK9" s="31">
        <f>IF(ISNUMBER([1]System!$C10),[1]PlotData!K10+[1]Normalkraft!$E$2* $AF$1*K9,[1]PlotData!$CB$3)</f>
        <v>-3.0867482374176638</v>
      </c>
      <c r="AL9" s="32">
        <f>IF(ISNUMBER([1]System!$C10),[1]PlotData!L10+[1]Normalkraft!$E$2* $AF$1*L9,[1]PlotData!$CB$3)</f>
        <v>-2.9855363374176638</v>
      </c>
      <c r="AM9" s="34">
        <f>IF(ISNUMBER([1]System!$C10),[1]PlotData!L10,[1]PlotData!$CB$3)</f>
        <v>1.9428902930940239E-16</v>
      </c>
      <c r="AN9" s="31">
        <f>IF(ISNUMBER([1]System!$C10),[1]PlotData!B10,[1]PlotData!$CB$3)</f>
        <v>-1.012119</v>
      </c>
      <c r="AO9" s="37">
        <f>IF(ISNUMBER([1]System!$C10),AB9,[1]PlotData!$CB$3)</f>
        <v>-3.9976553374176635</v>
      </c>
      <c r="AQ9" s="33">
        <v>7</v>
      </c>
      <c r="AR9" s="34">
        <f>IF(ISNUMBER([1]System!$C10),[1]PlotData!O10+ [1]Normalkraft!$E$2*$AF$1*O9,[1]PlotData!$CB$4)</f>
        <v>1.3360822290498593</v>
      </c>
      <c r="AS9" s="31">
        <f>IF(ISNUMBER([1]System!$C10),[1]PlotData!P10+ [1]Normalkraft!$E$2*$AF$1*P9,[1]PlotData!$CB$4)</f>
        <v>1.0830525290498594</v>
      </c>
      <c r="AT9" s="31">
        <f>IF(ISNUMBER([1]System!$C10),[1]PlotData!Q10+ [1]Normalkraft!$E$2*$AF$1*Q9,[1]PlotData!$CB$4)</f>
        <v>0.83002282904985947</v>
      </c>
      <c r="AU9" s="31">
        <f>IF(ISNUMBER([1]System!$C10),[1]PlotData!R10+ [1]Normalkraft!$E$2*$AF$1*R9,[1]PlotData!$CB$4)</f>
        <v>0.57699312904985955</v>
      </c>
      <c r="AV9" s="31">
        <f>IF(ISNUMBER([1]System!$C10),[1]PlotData!S10+[1]Normalkraft!$E$2* $AF$1*S9,[1]PlotData!$CB$4)</f>
        <v>0.32396342904985964</v>
      </c>
      <c r="AW9" s="31">
        <f>IF(ISNUMBER([1]System!$C10),[1]PlotData!T10+ [1]Normalkraft!$E$2*$AF$1*T9,[1]PlotData!$CB$4)</f>
        <v>7.0933729049859728E-2</v>
      </c>
      <c r="AX9" s="31">
        <f>IF(ISNUMBER([1]System!$C10),[1]PlotData!U10+[1]Normalkraft!$E$2* $AF$1*U9,[1]PlotData!$CB$4)</f>
        <v>-0.18209597095014018</v>
      </c>
      <c r="AY9" s="31">
        <f>IF(ISNUMBER([1]System!$C10),[1]PlotData!V10+ [1]Normalkraft!$E$2*$AF$1*V9,[1]PlotData!$CB$4)</f>
        <v>-0.43512567095014021</v>
      </c>
      <c r="AZ9" s="31">
        <f>IF(ISNUMBER([1]System!$C10),[1]PlotData!W10+ [1]Normalkraft!$E$2*$AF$1*W9,[1]PlotData!$CB$4)</f>
        <v>-0.68815537095014023</v>
      </c>
      <c r="BA9" s="31">
        <f>IF(ISNUMBER([1]System!$C10),[1]PlotData!X10+ [1]Normalkraft!$E$2*$AF$1*X9,[1]PlotData!$CB$4)</f>
        <v>-0.94118507095014026</v>
      </c>
      <c r="BB9" s="32">
        <f>IF(ISNUMBER([1]System!$C10),[1]PlotData!Y10+[1]Normalkraft!$E$2*$AF$1*Y9,[1]PlotData!$CB$4)</f>
        <v>-1.1942147709501403</v>
      </c>
      <c r="BC9" s="34">
        <f>IF(ISNUMBER([1]System!$C10),[1]PlotData!Y10, [1]PlotData!CB$4)</f>
        <v>4.4408920985006262E-16</v>
      </c>
      <c r="BD9" s="31">
        <f>IF(ISNUMBER([1]System!$C10),[1]PlotData!O10, [1]PlotData!$CB$4)</f>
        <v>2.530297</v>
      </c>
      <c r="BE9" s="32">
        <f>IF(ISNUMBER([1]System!$C10), AR9,[1]PlotData!$CB$4)</f>
        <v>1.3360822290498593</v>
      </c>
      <c r="BG9" s="38" t="s">
        <v>16</v>
      </c>
      <c r="BH9" s="39">
        <f>BH6</f>
        <v>-7.6000000000000005</v>
      </c>
      <c r="BI9" s="40">
        <f>BI8</f>
        <v>-8.8000000000000007</v>
      </c>
    </row>
    <row r="10" spans="1:61" x14ac:dyDescent="0.25">
      <c r="A10" s="77">
        <v>8</v>
      </c>
      <c r="B10" s="78">
        <v>1.1461858576714576</v>
      </c>
      <c r="C10" s="79">
        <v>1.1461858576714576</v>
      </c>
      <c r="D10" s="79">
        <v>1.1461858576714576</v>
      </c>
      <c r="E10" s="79">
        <v>1.1461858576714576</v>
      </c>
      <c r="F10" s="79">
        <v>1.1461858576714576</v>
      </c>
      <c r="G10" s="79">
        <v>1.1461858576714576</v>
      </c>
      <c r="H10" s="79">
        <v>1.1461858576714576</v>
      </c>
      <c r="I10" s="79">
        <v>1.1461858576714576</v>
      </c>
      <c r="J10" s="79">
        <v>1.1461858576714576</v>
      </c>
      <c r="K10" s="79">
        <v>1.1461858576714576</v>
      </c>
      <c r="L10" s="80">
        <v>1.1461858576714576</v>
      </c>
      <c r="N10" s="77">
        <v>8</v>
      </c>
      <c r="O10" s="34">
        <v>4.5493328470531873</v>
      </c>
      <c r="P10" s="31">
        <v>4.5493328470531873</v>
      </c>
      <c r="Q10" s="31">
        <v>4.5493328470531873</v>
      </c>
      <c r="R10" s="31">
        <v>4.5493328470531873</v>
      </c>
      <c r="S10" s="31">
        <v>4.5493328470531873</v>
      </c>
      <c r="T10" s="31">
        <v>4.5493328470531873</v>
      </c>
      <c r="U10" s="31">
        <v>4.5493328470531873</v>
      </c>
      <c r="V10" s="31">
        <v>4.5493328470531873</v>
      </c>
      <c r="W10" s="31">
        <v>4.5493328470531873</v>
      </c>
      <c r="X10" s="31">
        <v>4.5493328470531873</v>
      </c>
      <c r="Y10" s="32">
        <v>4.5493328470531873</v>
      </c>
      <c r="AA10" s="35">
        <v>8</v>
      </c>
      <c r="AB10" s="34">
        <f>IF(ISNUMBER([1]System!$C11),[1]PlotData!B11+ [1]Normalkraft!$E$2*$AF$1*B10,[1]PlotData!$CB$3)</f>
        <v>-0.9051915589388323</v>
      </c>
      <c r="AC10" s="31">
        <f>IF(ISNUMBER([1]System!$C11),[1]PlotData!C11+ [1]Normalkraft!$E$2*$AF$1*C10,[1]PlotData!$CB$3)</f>
        <v>-0.64071535893883225</v>
      </c>
      <c r="AD10" s="31">
        <f>IF(ISNUMBER([1]System!$C11),[1]PlotData!D11+ [1]Normalkraft!$E$2*$AF$1*D10,[1]PlotData!$CB$3)</f>
        <v>-0.37623915893883225</v>
      </c>
      <c r="AE10" s="31">
        <f>IF(ISNUMBER([1]System!$C11),[1]PlotData!E11+ [1]Normalkraft!$E$2*$AF$1*E10,[1]PlotData!$CB$3)</f>
        <v>-0.11176295893883227</v>
      </c>
      <c r="AF10" s="31">
        <f>IF(ISNUMBER([1]System!$C11),[1]PlotData!F11+[1]Normalkraft!$E$2* $AF$1*F10,[1]PlotData!$CB$3)</f>
        <v>0.15271324106116774</v>
      </c>
      <c r="AG10" s="31">
        <f>IF(ISNUMBER([1]System!$C11),[1]PlotData!G11+ [1]Normalkraft!$E$2*$AF$1*G10,[1]PlotData!$CB$3)</f>
        <v>0.41718944106116773</v>
      </c>
      <c r="AH10" s="31">
        <f>IF(ISNUMBER([1]System!$C11),[1]PlotData!H11+ [1]Normalkraft!$E$2*$AF$1*H10,[1]PlotData!$CB$3)</f>
        <v>0.68166564106116778</v>
      </c>
      <c r="AI10" s="31">
        <f>IF(ISNUMBER([1]System!$C11),[1]PlotData!I11+ [1]Normalkraft!$E$2*$AF$1*I10,[1]PlotData!$CB$3)</f>
        <v>0.94614184106116783</v>
      </c>
      <c r="AJ10" s="31">
        <f>IF(ISNUMBER([1]System!$C11),[1]PlotData!J11+ [1]Normalkraft!$E$2*$AF$1*J10,[1]PlotData!$CB$3)</f>
        <v>1.2106180410611678</v>
      </c>
      <c r="AK10" s="31">
        <f>IF(ISNUMBER([1]System!$C11),[1]PlotData!K11+[1]Normalkraft!$E$2* $AF$1*K10,[1]PlotData!$CB$3)</f>
        <v>1.4750942410611678</v>
      </c>
      <c r="AL10" s="32">
        <f>IF(ISNUMBER([1]System!$C11),[1]PlotData!L11+[1]Normalkraft!$E$2* $AF$1*L10,[1]PlotData!$CB$3)</f>
        <v>1.7395704410611679</v>
      </c>
      <c r="AM10" s="34">
        <f>IF(ISNUMBER([1]System!$C11),[1]PlotData!L11,[1]PlotData!$CB$3)</f>
        <v>1.6326430000000003</v>
      </c>
      <c r="AN10" s="31">
        <f>IF(ISNUMBER([1]System!$C11),[1]PlotData!B11,[1]PlotData!$CB$3)</f>
        <v>-1.012119</v>
      </c>
      <c r="AO10" s="37">
        <f>IF(ISNUMBER([1]System!$C11),AB10,[1]PlotData!$CB$3)</f>
        <v>-0.9051915589388323</v>
      </c>
      <c r="AQ10" s="33">
        <v>8</v>
      </c>
      <c r="AR10" s="34">
        <f>IF(ISNUMBER([1]System!$C11),[1]PlotData!O11+ [1]Normalkraft!$E$2*$AF$1*O10,[1]PlotData!$CB$4)</f>
        <v>2.9547033182380926</v>
      </c>
      <c r="AS10" s="31">
        <f>IF(ISNUMBER([1]System!$C11),[1]PlotData!P11+ [1]Normalkraft!$E$2*$AF$1*P10,[1]PlotData!$CB$4)</f>
        <v>2.8880696182380925</v>
      </c>
      <c r="AT10" s="31">
        <f>IF(ISNUMBER([1]System!$C11),[1]PlotData!Q11+ [1]Normalkraft!$E$2*$AF$1*Q10,[1]PlotData!$CB$4)</f>
        <v>2.8214359182380924</v>
      </c>
      <c r="AU10" s="31">
        <f>IF(ISNUMBER([1]System!$C11),[1]PlotData!R11+ [1]Normalkraft!$E$2*$AF$1*R10,[1]PlotData!$CB$4)</f>
        <v>2.7548022182380922</v>
      </c>
      <c r="AV10" s="31">
        <f>IF(ISNUMBER([1]System!$C11),[1]PlotData!S11+[1]Normalkraft!$E$2* $AF$1*S10,[1]PlotData!$CB$4)</f>
        <v>2.6881685182380921</v>
      </c>
      <c r="AW10" s="31">
        <f>IF(ISNUMBER([1]System!$C11),[1]PlotData!T11+ [1]Normalkraft!$E$2*$AF$1*T10,[1]PlotData!$CB$4)</f>
        <v>2.621534818238092</v>
      </c>
      <c r="AX10" s="31">
        <f>IF(ISNUMBER([1]System!$C11),[1]PlotData!U11+[1]Normalkraft!$E$2* $AF$1*U10,[1]PlotData!$CB$4)</f>
        <v>2.5549011182380919</v>
      </c>
      <c r="AY10" s="31">
        <f>IF(ISNUMBER([1]System!$C11),[1]PlotData!V11+ [1]Normalkraft!$E$2*$AF$1*V10,[1]PlotData!$CB$4)</f>
        <v>2.4882674182380917</v>
      </c>
      <c r="AZ10" s="31">
        <f>IF(ISNUMBER([1]System!$C11),[1]PlotData!W11+ [1]Normalkraft!$E$2*$AF$1*W10,[1]PlotData!$CB$4)</f>
        <v>2.421633718238092</v>
      </c>
      <c r="BA10" s="31">
        <f>IF(ISNUMBER([1]System!$C11),[1]PlotData!X11+ [1]Normalkraft!$E$2*$AF$1*X10,[1]PlotData!$CB$4)</f>
        <v>2.3550000182380919</v>
      </c>
      <c r="BB10" s="32">
        <f>IF(ISNUMBER([1]System!$C11),[1]PlotData!Y11+[1]Normalkraft!$E$2*$AF$1*Y10,[1]PlotData!$CB$4)</f>
        <v>2.2883663182380922</v>
      </c>
      <c r="BC10" s="34">
        <f>IF(ISNUMBER([1]System!$C11),[1]PlotData!Y11, [1]PlotData!CB$4)</f>
        <v>1.8639599999999994</v>
      </c>
      <c r="BD10" s="31">
        <f>IF(ISNUMBER([1]System!$C11),[1]PlotData!O11, [1]PlotData!$CB$4)</f>
        <v>2.530297</v>
      </c>
      <c r="BE10" s="32">
        <f>IF(ISNUMBER([1]System!$C11), AR10,[1]PlotData!$CB$4)</f>
        <v>2.9547033182380926</v>
      </c>
      <c r="BH10" s="1">
        <f>BH6</f>
        <v>-7.6000000000000005</v>
      </c>
      <c r="BI10" s="1">
        <f>BI6</f>
        <v>16.2</v>
      </c>
    </row>
    <row r="11" spans="1:61" x14ac:dyDescent="0.25">
      <c r="A11" s="77">
        <v>9</v>
      </c>
      <c r="B11" s="78">
        <v>-2.3949752041907062</v>
      </c>
      <c r="C11" s="79">
        <v>-2.3891443218377653</v>
      </c>
      <c r="D11" s="79">
        <v>-2.3833134394848243</v>
      </c>
      <c r="E11" s="79">
        <v>-2.3774825571318829</v>
      </c>
      <c r="F11" s="79">
        <v>-2.3716516747789416</v>
      </c>
      <c r="G11" s="79">
        <v>-2.3658207924260006</v>
      </c>
      <c r="H11" s="79">
        <v>-2.3599899100730592</v>
      </c>
      <c r="I11" s="79">
        <v>-2.3541590277201183</v>
      </c>
      <c r="J11" s="79">
        <v>-2.3483281453671769</v>
      </c>
      <c r="K11" s="79">
        <v>-2.3424972630142356</v>
      </c>
      <c r="L11" s="80">
        <v>-2.3366663806612946</v>
      </c>
      <c r="N11" s="77">
        <v>9</v>
      </c>
      <c r="O11" s="34">
        <v>-31.134677654479173</v>
      </c>
      <c r="P11" s="31">
        <v>-31.058876183890938</v>
      </c>
      <c r="Q11" s="31">
        <v>-30.983074713302706</v>
      </c>
      <c r="R11" s="31">
        <v>-30.907273242714467</v>
      </c>
      <c r="S11" s="31">
        <v>-30.831471772126232</v>
      </c>
      <c r="T11" s="31">
        <v>-30.755670301537997</v>
      </c>
      <c r="U11" s="31">
        <v>-30.679868830949765</v>
      </c>
      <c r="V11" s="31">
        <v>-30.60406736036153</v>
      </c>
      <c r="W11" s="31">
        <v>-30.528265889773291</v>
      </c>
      <c r="X11" s="31">
        <v>-30.452464419185056</v>
      </c>
      <c r="Y11" s="32">
        <v>-30.37666294859682</v>
      </c>
      <c r="AA11" s="35">
        <v>9</v>
      </c>
      <c r="AB11" s="34">
        <f>IF(ISNUMBER([1]System!$C12),[1]PlotData!B12+ [1]Normalkraft!$E$2*$AF$1*B11,[1]PlotData!$CB$3)</f>
        <v>2.8640732596724598</v>
      </c>
      <c r="AC11" s="31">
        <f>IF(ISNUMBER([1]System!$C12),[1]PlotData!C12+ [1]Normalkraft!$E$2*$AF$1*C11,[1]PlotData!$CB$3)</f>
        <v>3.3602422214784404</v>
      </c>
      <c r="AD11" s="31">
        <f>IF(ISNUMBER([1]System!$C12),[1]PlotData!D12+ [1]Normalkraft!$E$2*$AF$1*D11,[1]PlotData!$CB$3)</f>
        <v>3.856411183284421</v>
      </c>
      <c r="AE11" s="31">
        <f>IF(ISNUMBER([1]System!$C12),[1]PlotData!E12+ [1]Normalkraft!$E$2*$AF$1*E11,[1]PlotData!$CB$3)</f>
        <v>4.3525801450904025</v>
      </c>
      <c r="AF11" s="31">
        <f>IF(ISNUMBER([1]System!$C12),[1]PlotData!F12+[1]Normalkraft!$E$2* $AF$1*F11,[1]PlotData!$CB$3)</f>
        <v>4.8487491068963839</v>
      </c>
      <c r="AG11" s="31">
        <f>IF(ISNUMBER([1]System!$C12),[1]PlotData!G12+ [1]Normalkraft!$E$2*$AF$1*G11,[1]PlotData!$CB$3)</f>
        <v>5.3449180687023645</v>
      </c>
      <c r="AH11" s="31">
        <f>IF(ISNUMBER([1]System!$C12),[1]PlotData!H12+ [1]Normalkraft!$E$2*$AF$1*H11,[1]PlotData!$CB$3)</f>
        <v>5.841087030508346</v>
      </c>
      <c r="AI11" s="31">
        <f>IF(ISNUMBER([1]System!$C12),[1]PlotData!I12+ [1]Normalkraft!$E$2*$AF$1*I11,[1]PlotData!$CB$3)</f>
        <v>6.3372559923143275</v>
      </c>
      <c r="AJ11" s="31">
        <f>IF(ISNUMBER([1]System!$C12),[1]PlotData!J12+ [1]Normalkraft!$E$2*$AF$1*J11,[1]PlotData!$CB$3)</f>
        <v>6.8334249541203089</v>
      </c>
      <c r="AK11" s="31">
        <f>IF(ISNUMBER([1]System!$C12),[1]PlotData!K12+[1]Normalkraft!$E$2* $AF$1*K11,[1]PlotData!$CB$3)</f>
        <v>7.3295939159262904</v>
      </c>
      <c r="AL11" s="32">
        <f>IF(ISNUMBER([1]System!$C12),[1]PlotData!L12+[1]Normalkraft!$E$2* $AF$1*L11,[1]PlotData!$CB$3)</f>
        <v>7.8257628777322719</v>
      </c>
      <c r="AM11" s="34">
        <f>IF(ISNUMBER([1]System!$C12),[1]PlotData!L12,[1]PlotData!$CB$3)</f>
        <v>8.0437500000000028</v>
      </c>
      <c r="AN11" s="31">
        <f>IF(ISNUMBER([1]System!$C12),[1]PlotData!B12,[1]PlotData!$CB$3)</f>
        <v>3.0874999999999999</v>
      </c>
      <c r="AO11" s="37">
        <f>IF(ISNUMBER([1]System!$C12),AB11,[1]PlotData!$CB$3)</f>
        <v>2.8640732596724598</v>
      </c>
      <c r="AQ11" s="33">
        <v>9</v>
      </c>
      <c r="AR11" s="34">
        <f>IF(ISNUMBER([1]System!$C12),[1]PlotData!O12+ [1]Normalkraft!$E$2*$AF$1*O11,[1]PlotData!$CB$4)</f>
        <v>-3.142047624258022</v>
      </c>
      <c r="AS11" s="31">
        <f>IF(ISNUMBER([1]System!$C12),[1]PlotData!P12+ [1]Normalkraft!$E$2*$AF$1*P11,[1]PlotData!$CB$4)</f>
        <v>-3.1731011207802711</v>
      </c>
      <c r="AT11" s="31">
        <f>IF(ISNUMBER([1]System!$C12),[1]PlotData!Q12+ [1]Normalkraft!$E$2*$AF$1*Q11,[1]PlotData!$CB$4)</f>
        <v>-3.2041546173025197</v>
      </c>
      <c r="AU11" s="31">
        <f>IF(ISNUMBER([1]System!$C12),[1]PlotData!R12+ [1]Normalkraft!$E$2*$AF$1*R11,[1]PlotData!$CB$4)</f>
        <v>-3.2352081138247679</v>
      </c>
      <c r="AV11" s="31">
        <f>IF(ISNUMBER([1]System!$C12),[1]PlotData!S12+[1]Normalkraft!$E$2* $AF$1*S11,[1]PlotData!$CB$4)</f>
        <v>-3.2662616103470161</v>
      </c>
      <c r="AW11" s="31">
        <f>IF(ISNUMBER([1]System!$C12),[1]PlotData!T12+ [1]Normalkraft!$E$2*$AF$1*T11,[1]PlotData!$CB$4)</f>
        <v>-3.2973151068692648</v>
      </c>
      <c r="AX11" s="31">
        <f>IF(ISNUMBER([1]System!$C12),[1]PlotData!U12+[1]Normalkraft!$E$2* $AF$1*U11,[1]PlotData!$CB$4)</f>
        <v>-3.3283686033915134</v>
      </c>
      <c r="AY11" s="31">
        <f>IF(ISNUMBER([1]System!$C12),[1]PlotData!V12+ [1]Normalkraft!$E$2*$AF$1*V11,[1]PlotData!$CB$4)</f>
        <v>-3.3594220999137616</v>
      </c>
      <c r="AZ11" s="31">
        <f>IF(ISNUMBER([1]System!$C12),[1]PlotData!W12+ [1]Normalkraft!$E$2*$AF$1*W11,[1]PlotData!$CB$4)</f>
        <v>-3.3904755964360098</v>
      </c>
      <c r="BA11" s="31">
        <f>IF(ISNUMBER([1]System!$C12),[1]PlotData!X12+ [1]Normalkraft!$E$2*$AF$1*X11,[1]PlotData!$CB$4)</f>
        <v>-3.4215290929582585</v>
      </c>
      <c r="BB11" s="32">
        <f>IF(ISNUMBER([1]System!$C12),[1]PlotData!Y12+[1]Normalkraft!$E$2*$AF$1*Y11,[1]PlotData!$CB$4)</f>
        <v>-3.4525825894805067</v>
      </c>
      <c r="BC11" s="34">
        <f>IF(ISNUMBER([1]System!$C12),[1]PlotData!Y12, [1]PlotData!CB$4)</f>
        <v>-0.61875000000000002</v>
      </c>
      <c r="BD11" s="31">
        <f>IF(ISNUMBER([1]System!$C12),[1]PlotData!O12, [1]PlotData!$CB$4)</f>
        <v>-0.23749999999999999</v>
      </c>
      <c r="BE11" s="32">
        <f>IF(ISNUMBER([1]System!$C12), AR11,[1]PlotData!$CB$4)</f>
        <v>-3.142047624258022</v>
      </c>
    </row>
    <row r="12" spans="1:61" x14ac:dyDescent="0.25">
      <c r="A12" s="77">
        <v>10</v>
      </c>
      <c r="B12" s="78">
        <v>-7.7294787012065589</v>
      </c>
      <c r="C12" s="79">
        <v>-7.7294787012065589</v>
      </c>
      <c r="D12" s="79">
        <v>-7.7294787012065589</v>
      </c>
      <c r="E12" s="79">
        <v>-7.7294787012065589</v>
      </c>
      <c r="F12" s="79">
        <v>-7.7294787012065589</v>
      </c>
      <c r="G12" s="79">
        <v>-7.7294787012065589</v>
      </c>
      <c r="H12" s="79">
        <v>-7.7294787012065589</v>
      </c>
      <c r="I12" s="79">
        <v>-7.7294787012065589</v>
      </c>
      <c r="J12" s="79">
        <v>-7.7294787012065589</v>
      </c>
      <c r="K12" s="79">
        <v>-7.7294787012065589</v>
      </c>
      <c r="L12" s="80">
        <v>-7.7294787012065589</v>
      </c>
      <c r="N12" s="77">
        <v>10</v>
      </c>
      <c r="O12" s="34">
        <v>6.7702522023938165</v>
      </c>
      <c r="P12" s="31">
        <v>6.7702522023938165</v>
      </c>
      <c r="Q12" s="31">
        <v>6.7702522023938165</v>
      </c>
      <c r="R12" s="31">
        <v>6.7702522023938165</v>
      </c>
      <c r="S12" s="31">
        <v>6.7702522023938165</v>
      </c>
      <c r="T12" s="31">
        <v>6.7702522023938165</v>
      </c>
      <c r="U12" s="31">
        <v>6.7702522023938165</v>
      </c>
      <c r="V12" s="31">
        <v>6.7702522023938165</v>
      </c>
      <c r="W12" s="31">
        <v>6.7702522023938165</v>
      </c>
      <c r="X12" s="31">
        <v>6.7702522023938165</v>
      </c>
      <c r="Y12" s="32">
        <v>6.7702522023938165</v>
      </c>
      <c r="AA12" s="35">
        <v>10</v>
      </c>
      <c r="AB12" s="34">
        <f>IF(ISNUMBER([1]System!$C13),[1]PlotData!B13+ [1]Normalkraft!$E$2*$AF$1*B12,[1]PlotData!$CB$3)</f>
        <v>-0.72108146573705234</v>
      </c>
      <c r="AC12" s="31">
        <f>IF(ISNUMBER([1]System!$C13),[1]PlotData!C13+ [1]Normalkraft!$E$2*$AF$1*C12,[1]PlotData!$CB$3)</f>
        <v>-0.55781716573705231</v>
      </c>
      <c r="AD12" s="31">
        <f>IF(ISNUMBER([1]System!$C13),[1]PlotData!D13+ [1]Normalkraft!$E$2*$AF$1*D12,[1]PlotData!$CB$3)</f>
        <v>-0.39455286573705228</v>
      </c>
      <c r="AE12" s="31">
        <f>IF(ISNUMBER([1]System!$C13),[1]PlotData!E13+ [1]Normalkraft!$E$2*$AF$1*E12,[1]PlotData!$CB$3)</f>
        <v>-0.23128856573705225</v>
      </c>
      <c r="AF12" s="31">
        <f>IF(ISNUMBER([1]System!$C13),[1]PlotData!F13+[1]Normalkraft!$E$2* $AF$1*F12,[1]PlotData!$CB$3)</f>
        <v>-6.8024265737052225E-2</v>
      </c>
      <c r="AG12" s="31">
        <f>IF(ISNUMBER([1]System!$C13),[1]PlotData!G13+ [1]Normalkraft!$E$2*$AF$1*G12,[1]PlotData!$CB$3)</f>
        <v>9.5240034262947804E-2</v>
      </c>
      <c r="AH12" s="31">
        <f>IF(ISNUMBER([1]System!$C13),[1]PlotData!H13+ [1]Normalkraft!$E$2*$AF$1*H12,[1]PlotData!$CB$3)</f>
        <v>0.25850433426294783</v>
      </c>
      <c r="AI12" s="31">
        <f>IF(ISNUMBER([1]System!$C13),[1]PlotData!I13+ [1]Normalkraft!$E$2*$AF$1*I12,[1]PlotData!$CB$3)</f>
        <v>0.42176863426294786</v>
      </c>
      <c r="AJ12" s="31">
        <f>IF(ISNUMBER([1]System!$C13),[1]PlotData!J13+ [1]Normalkraft!$E$2*$AF$1*J12,[1]PlotData!$CB$3)</f>
        <v>0.58503293426294789</v>
      </c>
      <c r="AK12" s="31">
        <f>IF(ISNUMBER([1]System!$C13),[1]PlotData!K13+[1]Normalkraft!$E$2* $AF$1*K12,[1]PlotData!$CB$3)</f>
        <v>0.74829723426294792</v>
      </c>
      <c r="AL12" s="32">
        <f>IF(ISNUMBER([1]System!$C13),[1]PlotData!L13+[1]Normalkraft!$E$2* $AF$1*L12,[1]PlotData!$CB$3)</f>
        <v>0.91156153426294795</v>
      </c>
      <c r="AM12" s="34">
        <f>IF(ISNUMBER([1]System!$C13),[1]PlotData!L13,[1]PlotData!$CB$3)</f>
        <v>1.6326430000000003</v>
      </c>
      <c r="AN12" s="31">
        <f>IF(ISNUMBER([1]System!$C13),[1]PlotData!B13,[1]PlotData!$CB$3)</f>
        <v>0</v>
      </c>
      <c r="AO12" s="37">
        <f>IF(ISNUMBER([1]System!$C13),AB12,[1]PlotData!$CB$3)</f>
        <v>-0.72108146573705234</v>
      </c>
      <c r="AQ12" s="33">
        <v>10</v>
      </c>
      <c r="AR12" s="34">
        <f>IF(ISNUMBER([1]System!$C13),[1]PlotData!O13+ [1]Normalkraft!$E$2*$AF$1*O12,[1]PlotData!$CB$4)</f>
        <v>0.63159542450768169</v>
      </c>
      <c r="AS12" s="31">
        <f>IF(ISNUMBER([1]System!$C13),[1]PlotData!P13+ [1]Normalkraft!$E$2*$AF$1*P12,[1]PlotData!$CB$4)</f>
        <v>0.8179914245076817</v>
      </c>
      <c r="AT12" s="31">
        <f>IF(ISNUMBER([1]System!$C13),[1]PlotData!Q13+ [1]Normalkraft!$E$2*$AF$1*Q12,[1]PlotData!$CB$4)</f>
        <v>1.0043874245076818</v>
      </c>
      <c r="AU12" s="31">
        <f>IF(ISNUMBER([1]System!$C13),[1]PlotData!R13+ [1]Normalkraft!$E$2*$AF$1*R12,[1]PlotData!$CB$4)</f>
        <v>1.1907834245076816</v>
      </c>
      <c r="AV12" s="31">
        <f>IF(ISNUMBER([1]System!$C13),[1]PlotData!S13+[1]Normalkraft!$E$2* $AF$1*S12,[1]PlotData!$CB$4)</f>
        <v>1.3771794245076818</v>
      </c>
      <c r="AW12" s="31">
        <f>IF(ISNUMBER([1]System!$C13),[1]PlotData!T13+ [1]Normalkraft!$E$2*$AF$1*T12,[1]PlotData!$CB$4)</f>
        <v>1.5635754245076816</v>
      </c>
      <c r="AX12" s="31">
        <f>IF(ISNUMBER([1]System!$C13),[1]PlotData!U13+[1]Normalkraft!$E$2* $AF$1*U12,[1]PlotData!$CB$4)</f>
        <v>1.7499714245076818</v>
      </c>
      <c r="AY12" s="31">
        <f>IF(ISNUMBER([1]System!$C13),[1]PlotData!V13+ [1]Normalkraft!$E$2*$AF$1*V12,[1]PlotData!$CB$4)</f>
        <v>1.9363674245076816</v>
      </c>
      <c r="AZ12" s="31">
        <f>IF(ISNUMBER([1]System!$C13),[1]PlotData!W13+ [1]Normalkraft!$E$2*$AF$1*W12,[1]PlotData!$CB$4)</f>
        <v>2.1227634245076819</v>
      </c>
      <c r="BA12" s="31">
        <f>IF(ISNUMBER([1]System!$C13),[1]PlotData!X13+ [1]Normalkraft!$E$2*$AF$1*X12,[1]PlotData!$CB$4)</f>
        <v>2.3091594245076816</v>
      </c>
      <c r="BB12" s="32">
        <f>IF(ISNUMBER([1]System!$C13),[1]PlotData!Y13+[1]Normalkraft!$E$2*$AF$1*Y12,[1]PlotData!$CB$4)</f>
        <v>2.4955554245076819</v>
      </c>
      <c r="BC12" s="34">
        <f>IF(ISNUMBER([1]System!$C13),[1]PlotData!Y13, [1]PlotData!CB$4)</f>
        <v>1.8639600000000001</v>
      </c>
      <c r="BD12" s="31">
        <f>IF(ISNUMBER([1]System!$C13),[1]PlotData!O13, [1]PlotData!$CB$4)</f>
        <v>0</v>
      </c>
      <c r="BE12" s="32">
        <f>IF(ISNUMBER([1]System!$C13), AR12,[1]PlotData!$CB$4)</f>
        <v>0.63159542450768169</v>
      </c>
    </row>
    <row r="13" spans="1:61" x14ac:dyDescent="0.25">
      <c r="A13" s="77">
        <v>11</v>
      </c>
      <c r="B13" s="78">
        <v>-27.519837285256258</v>
      </c>
      <c r="C13" s="79">
        <v>-27.519837285256258</v>
      </c>
      <c r="D13" s="79">
        <v>-27.519837285256258</v>
      </c>
      <c r="E13" s="79">
        <v>-27.519837285256258</v>
      </c>
      <c r="F13" s="79">
        <v>-27.519837285256258</v>
      </c>
      <c r="G13" s="79">
        <v>-27.519837285256258</v>
      </c>
      <c r="H13" s="79">
        <v>-27.519837285256258</v>
      </c>
      <c r="I13" s="79">
        <v>-27.519837285256258</v>
      </c>
      <c r="J13" s="79">
        <v>-27.519837285256258</v>
      </c>
      <c r="K13" s="79">
        <v>-27.519837285256258</v>
      </c>
      <c r="L13" s="80">
        <v>-27.519837285256258</v>
      </c>
      <c r="N13" s="77">
        <v>11</v>
      </c>
      <c r="O13" s="34">
        <v>-11.007929019392396</v>
      </c>
      <c r="P13" s="31">
        <v>-11.007929019392396</v>
      </c>
      <c r="Q13" s="31">
        <v>-11.007929019392396</v>
      </c>
      <c r="R13" s="31">
        <v>-11.007929019392396</v>
      </c>
      <c r="S13" s="31">
        <v>-11.007929019392396</v>
      </c>
      <c r="T13" s="31">
        <v>-11.007929019392396</v>
      </c>
      <c r="U13" s="31">
        <v>-11.007929019392396</v>
      </c>
      <c r="V13" s="31">
        <v>-11.007929019392396</v>
      </c>
      <c r="W13" s="31">
        <v>-11.007929019392396</v>
      </c>
      <c r="X13" s="31">
        <v>-11.007929019392396</v>
      </c>
      <c r="Y13" s="32">
        <v>-11.007929019392396</v>
      </c>
      <c r="AA13" s="35">
        <v>11</v>
      </c>
      <c r="AB13" s="34">
        <f>IF(ISNUMBER([1]System!$C14),[1]PlotData!B14+ [1]Normalkraft!$E$2*$AF$1*B13,[1]PlotData!$CB$3)</f>
        <v>-5.073378915559136</v>
      </c>
      <c r="AC13" s="31">
        <f>IF(ISNUMBER([1]System!$C14),[1]PlotData!C14+ [1]Normalkraft!$E$2*$AF$1*C13,[1]PlotData!$CB$3)</f>
        <v>-4.9239849155591369</v>
      </c>
      <c r="AD13" s="31">
        <f>IF(ISNUMBER([1]System!$C14),[1]PlotData!D14+ [1]Normalkraft!$E$2*$AF$1*D13,[1]PlotData!$CB$3)</f>
        <v>-4.774590915559136</v>
      </c>
      <c r="AE13" s="31">
        <f>IF(ISNUMBER([1]System!$C14),[1]PlotData!E14+ [1]Normalkraft!$E$2*$AF$1*E13,[1]PlotData!$CB$3)</f>
        <v>-4.6251969155591368</v>
      </c>
      <c r="AF13" s="31">
        <f>IF(ISNUMBER([1]System!$C14),[1]PlotData!F14+[1]Normalkraft!$E$2* $AF$1*F13,[1]PlotData!$CB$3)</f>
        <v>-4.4758029155591359</v>
      </c>
      <c r="AG13" s="31">
        <f>IF(ISNUMBER([1]System!$C14),[1]PlotData!G14+ [1]Normalkraft!$E$2*$AF$1*G13,[1]PlotData!$CB$3)</f>
        <v>-4.3264089155591368</v>
      </c>
      <c r="AH13" s="31">
        <f>IF(ISNUMBER([1]System!$C14),[1]PlotData!H14+ [1]Normalkraft!$E$2*$AF$1*H13,[1]PlotData!$CB$3)</f>
        <v>-4.1770149155591358</v>
      </c>
      <c r="AI13" s="31">
        <f>IF(ISNUMBER([1]System!$C14),[1]PlotData!I14+ [1]Normalkraft!$E$2*$AF$1*I13,[1]PlotData!$CB$3)</f>
        <v>-4.0276209155591367</v>
      </c>
      <c r="AJ13" s="31">
        <f>IF(ISNUMBER([1]System!$C14),[1]PlotData!J14+ [1]Normalkraft!$E$2*$AF$1*J13,[1]PlotData!$CB$3)</f>
        <v>-3.8782269155591362</v>
      </c>
      <c r="AK13" s="31">
        <f>IF(ISNUMBER([1]System!$C14),[1]PlotData!K14+[1]Normalkraft!$E$2* $AF$1*K13,[1]PlotData!$CB$3)</f>
        <v>-3.7288329155591362</v>
      </c>
      <c r="AL13" s="32">
        <f>IF(ISNUMBER([1]System!$C14),[1]PlotData!L14+[1]Normalkraft!$E$2* $AF$1*L13,[1]PlotData!$CB$3)</f>
        <v>-3.5794389155591362</v>
      </c>
      <c r="AM13" s="34">
        <f>IF(ISNUMBER([1]System!$C14),[1]PlotData!L14,[1]PlotData!$CB$3)</f>
        <v>-1.0121189999999998</v>
      </c>
      <c r="AN13" s="31">
        <f>IF(ISNUMBER([1]System!$C14),[1]PlotData!B14,[1]PlotData!$CB$3)</f>
        <v>-2.506059</v>
      </c>
      <c r="AO13" s="37">
        <f>IF(ISNUMBER([1]System!$C14),AB13,[1]PlotData!$CB$3)</f>
        <v>-5.073378915559136</v>
      </c>
      <c r="AQ13" s="33">
        <v>11</v>
      </c>
      <c r="AR13" s="34">
        <f>IF(ISNUMBER([1]System!$C14),[1]PlotData!O14+ [1]Normalkraft!$E$2*$AF$1*O13,[1]PlotData!$CB$4)</f>
        <v>5.2382215836926296</v>
      </c>
      <c r="AS13" s="31">
        <f>IF(ISNUMBER([1]System!$C14),[1]PlotData!P14+ [1]Normalkraft!$E$2*$AF$1*P13,[1]PlotData!$CB$4)</f>
        <v>4.8647363836926294</v>
      </c>
      <c r="AT13" s="31">
        <f>IF(ISNUMBER([1]System!$C14),[1]PlotData!Q14+ [1]Normalkraft!$E$2*$AF$1*Q13,[1]PlotData!$CB$4)</f>
        <v>4.4912511836926292</v>
      </c>
      <c r="AU13" s="31">
        <f>IF(ISNUMBER([1]System!$C14),[1]PlotData!R14+ [1]Normalkraft!$E$2*$AF$1*R13,[1]PlotData!$CB$4)</f>
        <v>4.117765983692629</v>
      </c>
      <c r="AV13" s="31">
        <f>IF(ISNUMBER([1]System!$C14),[1]PlotData!S14+[1]Normalkraft!$E$2* $AF$1*S13,[1]PlotData!$CB$4)</f>
        <v>3.7442807836926288</v>
      </c>
      <c r="AW13" s="31">
        <f>IF(ISNUMBER([1]System!$C14),[1]PlotData!T14+ [1]Normalkraft!$E$2*$AF$1*T13,[1]PlotData!$CB$4)</f>
        <v>3.3707955836926287</v>
      </c>
      <c r="AX13" s="31">
        <f>IF(ISNUMBER([1]System!$C14),[1]PlotData!U14+[1]Normalkraft!$E$2* $AF$1*U13,[1]PlotData!$CB$4)</f>
        <v>2.9973103836926285</v>
      </c>
      <c r="AY13" s="31">
        <f>IF(ISNUMBER([1]System!$C14),[1]PlotData!V14+ [1]Normalkraft!$E$2*$AF$1*V13,[1]PlotData!$CB$4)</f>
        <v>2.6238251836926283</v>
      </c>
      <c r="AZ13" s="31">
        <f>IF(ISNUMBER([1]System!$C14),[1]PlotData!W14+ [1]Normalkraft!$E$2*$AF$1*W13,[1]PlotData!$CB$4)</f>
        <v>2.2503399836926281</v>
      </c>
      <c r="BA13" s="31">
        <f>IF(ISNUMBER([1]System!$C14),[1]PlotData!X14+ [1]Normalkraft!$E$2*$AF$1*X13,[1]PlotData!$CB$4)</f>
        <v>1.8768547836926277</v>
      </c>
      <c r="BB13" s="32">
        <f>IF(ISNUMBER([1]System!$C14),[1]PlotData!Y14+[1]Normalkraft!$E$2*$AF$1*Y13,[1]PlotData!$CB$4)</f>
        <v>1.5033695836926275</v>
      </c>
      <c r="BC13" s="34">
        <f>IF(ISNUMBER([1]System!$C14),[1]PlotData!Y14, [1]PlotData!CB$4)</f>
        <v>2.5302969999999982</v>
      </c>
      <c r="BD13" s="31">
        <f>IF(ISNUMBER([1]System!$C14),[1]PlotData!O14, [1]PlotData!$CB$4)</f>
        <v>6.2651490000000001</v>
      </c>
      <c r="BE13" s="32">
        <f>IF(ISNUMBER([1]System!$C14), AR13,[1]PlotData!$CB$4)</f>
        <v>5.2382215836926296</v>
      </c>
      <c r="BH13" s="1">
        <f>ROUNDUP(BH2,1)</f>
        <v>4.9000000000000004</v>
      </c>
    </row>
    <row r="14" spans="1:61" x14ac:dyDescent="0.25">
      <c r="A14" s="77">
        <v>12</v>
      </c>
      <c r="B14" s="78">
        <v>29.308500712510597</v>
      </c>
      <c r="C14" s="79">
        <v>29.308500712510597</v>
      </c>
      <c r="D14" s="79">
        <v>29.308500712510597</v>
      </c>
      <c r="E14" s="79">
        <v>29.308500712510597</v>
      </c>
      <c r="F14" s="79">
        <v>29.308500712510597</v>
      </c>
      <c r="G14" s="79">
        <v>29.308500712510597</v>
      </c>
      <c r="H14" s="79">
        <v>29.308500712510597</v>
      </c>
      <c r="I14" s="79">
        <v>29.308500712510597</v>
      </c>
      <c r="J14" s="79">
        <v>29.308500712510597</v>
      </c>
      <c r="K14" s="79">
        <v>29.308500712510597</v>
      </c>
      <c r="L14" s="80">
        <v>29.308500712510597</v>
      </c>
      <c r="N14" s="77">
        <v>12</v>
      </c>
      <c r="O14" s="34">
        <v>20.290503818481536</v>
      </c>
      <c r="P14" s="31">
        <v>20.290503818481536</v>
      </c>
      <c r="Q14" s="31">
        <v>20.290503818481536</v>
      </c>
      <c r="R14" s="31">
        <v>20.290503818481536</v>
      </c>
      <c r="S14" s="31">
        <v>20.290503818481536</v>
      </c>
      <c r="T14" s="31">
        <v>20.290503818481536</v>
      </c>
      <c r="U14" s="31">
        <v>20.290503818481536</v>
      </c>
      <c r="V14" s="31">
        <v>20.290503818481536</v>
      </c>
      <c r="W14" s="31">
        <v>20.290503818481536</v>
      </c>
      <c r="X14" s="31">
        <v>20.290503818481536</v>
      </c>
      <c r="Y14" s="32">
        <v>20.290503818481536</v>
      </c>
      <c r="AA14" s="35">
        <v>12</v>
      </c>
      <c r="AB14" s="34">
        <f>IF(ISNUMBER([1]System!$C15),[1]PlotData!B15+ [1]Normalkraft!$E$2*$AF$1*B14,[1]PlotData!$CB$3)</f>
        <v>1.5505049559029553</v>
      </c>
      <c r="AC14" s="31">
        <f>IF(ISNUMBER([1]System!$C15),[1]PlotData!C15+ [1]Normalkraft!$E$2*$AF$1*C14,[1]PlotData!$CB$3)</f>
        <v>1.8321371559029553</v>
      </c>
      <c r="AD14" s="31">
        <f>IF(ISNUMBER([1]System!$C15),[1]PlotData!D15+ [1]Normalkraft!$E$2*$AF$1*D14,[1]PlotData!$CB$3)</f>
        <v>2.1137693559029556</v>
      </c>
      <c r="AE14" s="31">
        <f>IF(ISNUMBER([1]System!$C15),[1]PlotData!E15+ [1]Normalkraft!$E$2*$AF$1*E14,[1]PlotData!$CB$3)</f>
        <v>2.3954015559029553</v>
      </c>
      <c r="AF14" s="31">
        <f>IF(ISNUMBER([1]System!$C15),[1]PlotData!F15+[1]Normalkraft!$E$2* $AF$1*F14,[1]PlotData!$CB$3)</f>
        <v>2.6770337559029551</v>
      </c>
      <c r="AG14" s="31">
        <f>IF(ISNUMBER([1]System!$C15),[1]PlotData!G15+ [1]Normalkraft!$E$2*$AF$1*G14,[1]PlotData!$CB$3)</f>
        <v>2.9586659559029553</v>
      </c>
      <c r="AH14" s="31">
        <f>IF(ISNUMBER([1]System!$C15),[1]PlotData!H15+ [1]Normalkraft!$E$2*$AF$1*H14,[1]PlotData!$CB$3)</f>
        <v>3.2402981559029556</v>
      </c>
      <c r="AI14" s="31">
        <f>IF(ISNUMBER([1]System!$C15),[1]PlotData!I15+ [1]Normalkraft!$E$2*$AF$1*I14,[1]PlotData!$CB$3)</f>
        <v>3.5219303559029553</v>
      </c>
      <c r="AJ14" s="31">
        <f>IF(ISNUMBER([1]System!$C15),[1]PlotData!J15+ [1]Normalkraft!$E$2*$AF$1*J14,[1]PlotData!$CB$3)</f>
        <v>3.8035625559029551</v>
      </c>
      <c r="AK14" s="31">
        <f>IF(ISNUMBER([1]System!$C15),[1]PlotData!K15+[1]Normalkraft!$E$2* $AF$1*K14,[1]PlotData!$CB$3)</f>
        <v>4.0851947559029558</v>
      </c>
      <c r="AL14" s="32">
        <f>IF(ISNUMBER([1]System!$C15),[1]PlotData!L15+[1]Normalkraft!$E$2* $AF$1*L14,[1]PlotData!$CB$3)</f>
        <v>4.3668269559029556</v>
      </c>
      <c r="AM14" s="34">
        <f>IF(ISNUMBER([1]System!$C15),[1]PlotData!L15,[1]PlotData!$CB$3)</f>
        <v>1.6326430000000001</v>
      </c>
      <c r="AN14" s="31">
        <f>IF(ISNUMBER([1]System!$C15),[1]PlotData!B15,[1]PlotData!$CB$3)</f>
        <v>-1.1836789999999999</v>
      </c>
      <c r="AO14" s="37">
        <f>IF(ISNUMBER([1]System!$C15),AB14,[1]PlotData!$CB$3)</f>
        <v>1.5505049559029553</v>
      </c>
      <c r="AQ14" s="33">
        <v>12</v>
      </c>
      <c r="AR14" s="34">
        <f>IF(ISNUMBER([1]System!$C15),[1]PlotData!O15+ [1]Normalkraft!$E$2*$AF$1*O14,[1]PlotData!$CB$4)</f>
        <v>7.824876895063575</v>
      </c>
      <c r="AS14" s="31">
        <f>IF(ISNUMBER([1]System!$C15),[1]PlotData!P15+ [1]Normalkraft!$E$2*$AF$1*P14,[1]PlotData!$CB$4)</f>
        <v>7.4180748950635742</v>
      </c>
      <c r="AT14" s="31">
        <f>IF(ISNUMBER([1]System!$C15),[1]PlotData!Q15+ [1]Normalkraft!$E$2*$AF$1*Q14,[1]PlotData!$CB$4)</f>
        <v>7.0112728950635752</v>
      </c>
      <c r="AU14" s="31">
        <f>IF(ISNUMBER([1]System!$C15),[1]PlotData!R15+ [1]Normalkraft!$E$2*$AF$1*R14,[1]PlotData!$CB$4)</f>
        <v>6.6044708950635744</v>
      </c>
      <c r="AV14" s="31">
        <f>IF(ISNUMBER([1]System!$C15),[1]PlotData!S15+[1]Normalkraft!$E$2* $AF$1*S14,[1]PlotData!$CB$4)</f>
        <v>6.1976688950635754</v>
      </c>
      <c r="AW14" s="31">
        <f>IF(ISNUMBER([1]System!$C15),[1]PlotData!T15+ [1]Normalkraft!$E$2*$AF$1*T14,[1]PlotData!$CB$4)</f>
        <v>5.7908668950635747</v>
      </c>
      <c r="AX14" s="31">
        <f>IF(ISNUMBER([1]System!$C15),[1]PlotData!U15+[1]Normalkraft!$E$2* $AF$1*U14,[1]PlotData!$CB$4)</f>
        <v>5.3840648950635757</v>
      </c>
      <c r="AY14" s="31">
        <f>IF(ISNUMBER([1]System!$C15),[1]PlotData!V15+ [1]Normalkraft!$E$2*$AF$1*V14,[1]PlotData!$CB$4)</f>
        <v>4.9772628950635749</v>
      </c>
      <c r="AZ14" s="31">
        <f>IF(ISNUMBER([1]System!$C15),[1]PlotData!W15+ [1]Normalkraft!$E$2*$AF$1*W14,[1]PlotData!$CB$4)</f>
        <v>4.5704608950635759</v>
      </c>
      <c r="BA14" s="31">
        <f>IF(ISNUMBER([1]System!$C15),[1]PlotData!X15+ [1]Normalkraft!$E$2*$AF$1*X14,[1]PlotData!$CB$4)</f>
        <v>4.1636588950635751</v>
      </c>
      <c r="BB14" s="32">
        <f>IF(ISNUMBER([1]System!$C15),[1]PlotData!Y15+[1]Normalkraft!$E$2*$AF$1*Y14,[1]PlotData!$CB$4)</f>
        <v>3.7568568950635752</v>
      </c>
      <c r="BC14" s="34">
        <f>IF(ISNUMBER([1]System!$C15),[1]PlotData!Y15, [1]PlotData!CB$4)</f>
        <v>1.8639600000000012</v>
      </c>
      <c r="BD14" s="31">
        <f>IF(ISNUMBER([1]System!$C15),[1]PlotData!O15, [1]PlotData!$CB$4)</f>
        <v>5.9319800000000003</v>
      </c>
      <c r="BE14" s="32">
        <f>IF(ISNUMBER([1]System!$C15), AR14,[1]PlotData!$CB$4)</f>
        <v>7.824876895063575</v>
      </c>
      <c r="BH14" s="1">
        <f>ROUNDUP(BH3,1)</f>
        <v>3.7</v>
      </c>
    </row>
    <row r="15" spans="1:61" x14ac:dyDescent="0.25">
      <c r="A15" s="77">
        <v>13</v>
      </c>
      <c r="B15" s="78">
        <v>4.3375380153123162</v>
      </c>
      <c r="C15" s="79">
        <v>4.3375380153123162</v>
      </c>
      <c r="D15" s="79">
        <v>4.3375380153123162</v>
      </c>
      <c r="E15" s="79">
        <v>4.3375380153123162</v>
      </c>
      <c r="F15" s="79">
        <v>4.3375380153123162</v>
      </c>
      <c r="G15" s="79">
        <v>4.3375380153123162</v>
      </c>
      <c r="H15" s="79">
        <v>4.3375380153123162</v>
      </c>
      <c r="I15" s="79">
        <v>4.3375380153123162</v>
      </c>
      <c r="J15" s="79">
        <v>4.3375380153123162</v>
      </c>
      <c r="K15" s="79">
        <v>4.3375380153123162</v>
      </c>
      <c r="L15" s="80">
        <v>4.3375380153123162</v>
      </c>
      <c r="N15" s="77">
        <v>13</v>
      </c>
      <c r="O15" s="34">
        <v>17.21614389120818</v>
      </c>
      <c r="P15" s="31">
        <v>17.21614389120818</v>
      </c>
      <c r="Q15" s="31">
        <v>17.21614389120818</v>
      </c>
      <c r="R15" s="31">
        <v>17.21614389120818</v>
      </c>
      <c r="S15" s="31">
        <v>17.21614389120818</v>
      </c>
      <c r="T15" s="31">
        <v>17.21614389120818</v>
      </c>
      <c r="U15" s="31">
        <v>17.21614389120818</v>
      </c>
      <c r="V15" s="31">
        <v>17.21614389120818</v>
      </c>
      <c r="W15" s="31">
        <v>17.21614389120818</v>
      </c>
      <c r="X15" s="31">
        <v>17.21614389120818</v>
      </c>
      <c r="Y15" s="32">
        <v>17.21614389120818</v>
      </c>
      <c r="AA15" s="35">
        <v>13</v>
      </c>
      <c r="AB15" s="34">
        <f>IF(ISNUMBER([1]System!$C16),[1]PlotData!B16+ [1]Normalkraft!$E$2*$AF$1*B15,[1]PlotData!$CB$3)</f>
        <v>7.7209690222894416</v>
      </c>
      <c r="AC15" s="31">
        <f>IF(ISNUMBER([1]System!$C16),[1]PlotData!C16+ [1]Normalkraft!$E$2*$AF$1*C15,[1]PlotData!$CB$3)</f>
        <v>8.2893369222894417</v>
      </c>
      <c r="AD15" s="31">
        <f>IF(ISNUMBER([1]System!$C16),[1]PlotData!D16+ [1]Normalkraft!$E$2*$AF$1*D15,[1]PlotData!$CB$3)</f>
        <v>8.8577048222894419</v>
      </c>
      <c r="AE15" s="31">
        <f>IF(ISNUMBER([1]System!$C16),[1]PlotData!E16+ [1]Normalkraft!$E$2*$AF$1*E15,[1]PlotData!$CB$3)</f>
        <v>9.426072722289442</v>
      </c>
      <c r="AF15" s="31">
        <f>IF(ISNUMBER([1]System!$C16),[1]PlotData!F16+[1]Normalkraft!$E$2* $AF$1*F15,[1]PlotData!$CB$3)</f>
        <v>9.9944406222894422</v>
      </c>
      <c r="AG15" s="31">
        <f>IF(ISNUMBER([1]System!$C16),[1]PlotData!G16+ [1]Normalkraft!$E$2*$AF$1*G15,[1]PlotData!$CB$3)</f>
        <v>10.562808522289442</v>
      </c>
      <c r="AH15" s="31">
        <f>IF(ISNUMBER([1]System!$C16),[1]PlotData!H16+ [1]Normalkraft!$E$2*$AF$1*H15,[1]PlotData!$CB$3)</f>
        <v>11.131176422289442</v>
      </c>
      <c r="AI15" s="31">
        <f>IF(ISNUMBER([1]System!$C16),[1]PlotData!I16+ [1]Normalkraft!$E$2*$AF$1*I15,[1]PlotData!$CB$3)</f>
        <v>11.699544322289443</v>
      </c>
      <c r="AJ15" s="31">
        <f>IF(ISNUMBER([1]System!$C16),[1]PlotData!J16+ [1]Normalkraft!$E$2*$AF$1*J15,[1]PlotData!$CB$3)</f>
        <v>12.267912222289443</v>
      </c>
      <c r="AK15" s="31">
        <f>IF(ISNUMBER([1]System!$C16),[1]PlotData!K16+[1]Normalkraft!$E$2* $AF$1*K15,[1]PlotData!$CB$3)</f>
        <v>12.836280122289443</v>
      </c>
      <c r="AL15" s="32">
        <f>IF(ISNUMBER([1]System!$C16),[1]PlotData!L16+[1]Normalkraft!$E$2* $AF$1*L15,[1]PlotData!$CB$3)</f>
        <v>13.404648022289443</v>
      </c>
      <c r="AM15" s="34">
        <f>IF(ISNUMBER([1]System!$C16),[1]PlotData!L16,[1]PlotData!$CB$3)</f>
        <v>13.000000000000002</v>
      </c>
      <c r="AN15" s="31">
        <f>IF(ISNUMBER([1]System!$C16),[1]PlotData!B16,[1]PlotData!$CB$3)</f>
        <v>7.3163210000000003</v>
      </c>
      <c r="AO15" s="37">
        <f>IF(ISNUMBER([1]System!$C16),AB15,[1]PlotData!$CB$3)</f>
        <v>7.7209690222894416</v>
      </c>
      <c r="AQ15" s="33">
        <v>13</v>
      </c>
      <c r="AR15" s="34">
        <f>IF(ISNUMBER([1]System!$C16),[1]PlotData!O16+ [1]Normalkraft!$E$2*$AF$1*O15,[1]PlotData!$CB$4)</f>
        <v>2.0380704947541353</v>
      </c>
      <c r="AS15" s="31">
        <f>IF(ISNUMBER([1]System!$C16),[1]PlotData!P16+ [1]Normalkraft!$E$2*$AF$1*P15,[1]PlotData!$CB$4)</f>
        <v>1.8948724947541353</v>
      </c>
      <c r="AT15" s="31">
        <f>IF(ISNUMBER([1]System!$C16),[1]PlotData!Q16+ [1]Normalkraft!$E$2*$AF$1*Q15,[1]PlotData!$CB$4)</f>
        <v>1.7516744947541354</v>
      </c>
      <c r="AU15" s="31">
        <f>IF(ISNUMBER([1]System!$C16),[1]PlotData!R16+ [1]Normalkraft!$E$2*$AF$1*R15,[1]PlotData!$CB$4)</f>
        <v>1.6084764947541355</v>
      </c>
      <c r="AV15" s="31">
        <f>IF(ISNUMBER([1]System!$C16),[1]PlotData!S16+[1]Normalkraft!$E$2* $AF$1*S15,[1]PlotData!$CB$4)</f>
        <v>1.4652784947541355</v>
      </c>
      <c r="AW15" s="31">
        <f>IF(ISNUMBER([1]System!$C16),[1]PlotData!T16+ [1]Normalkraft!$E$2*$AF$1*T15,[1]PlotData!$CB$4)</f>
        <v>1.3220804947541356</v>
      </c>
      <c r="AX15" s="31">
        <f>IF(ISNUMBER([1]System!$C16),[1]PlotData!U16+[1]Normalkraft!$E$2* $AF$1*U15,[1]PlotData!$CB$4)</f>
        <v>1.1788824947541354</v>
      </c>
      <c r="AY15" s="31">
        <f>IF(ISNUMBER([1]System!$C16),[1]PlotData!V16+ [1]Normalkraft!$E$2*$AF$1*V15,[1]PlotData!$CB$4)</f>
        <v>1.0356844947541355</v>
      </c>
      <c r="AZ15" s="31">
        <f>IF(ISNUMBER([1]System!$C16),[1]PlotData!W16+ [1]Normalkraft!$E$2*$AF$1*W15,[1]PlotData!$CB$4)</f>
        <v>0.89248649475413555</v>
      </c>
      <c r="BA15" s="31">
        <f>IF(ISNUMBER([1]System!$C16),[1]PlotData!X16+ [1]Normalkraft!$E$2*$AF$1*X15,[1]PlotData!$CB$4)</f>
        <v>0.74928849475413561</v>
      </c>
      <c r="BB15" s="32">
        <f>IF(ISNUMBER([1]System!$C16),[1]PlotData!Y16+[1]Normalkraft!$E$2*$AF$1*Y15,[1]PlotData!$CB$4)</f>
        <v>0.60609049475413568</v>
      </c>
      <c r="BC15" s="34">
        <f>IF(ISNUMBER([1]System!$C16),[1]PlotData!Y16, [1]PlotData!CB$4)</f>
        <v>-0.99999999999999978</v>
      </c>
      <c r="BD15" s="31">
        <f>IF(ISNUMBER([1]System!$C16),[1]PlotData!O16, [1]PlotData!$CB$4)</f>
        <v>0.43197999999999998</v>
      </c>
      <c r="BE15" s="32">
        <f>IF(ISNUMBER([1]System!$C16), AR15,[1]PlotData!$CB$4)</f>
        <v>2.0380704947541353</v>
      </c>
      <c r="BH15" s="1">
        <f>ROUNDUP(BH4,1)</f>
        <v>12.5</v>
      </c>
    </row>
    <row r="16" spans="1:61" x14ac:dyDescent="0.25">
      <c r="A16" s="77">
        <v>14</v>
      </c>
      <c r="B16" s="78">
        <v>-1.1924034405218069</v>
      </c>
      <c r="C16" s="79">
        <v>-1.1865725581688658</v>
      </c>
      <c r="D16" s="79">
        <v>-1.1807416758159246</v>
      </c>
      <c r="E16" s="79">
        <v>-1.1749107934629834</v>
      </c>
      <c r="F16" s="79">
        <v>-1.1690799111100421</v>
      </c>
      <c r="G16" s="79">
        <v>-1.1632490287571011</v>
      </c>
      <c r="H16" s="79">
        <v>-1.15741814640416</v>
      </c>
      <c r="I16" s="79">
        <v>-1.1515872640512186</v>
      </c>
      <c r="J16" s="79">
        <v>-1.1457563816982776</v>
      </c>
      <c r="K16" s="79">
        <v>-1.1399254993453363</v>
      </c>
      <c r="L16" s="80">
        <v>-1.1340946169923951</v>
      </c>
      <c r="N16" s="77">
        <v>14</v>
      </c>
      <c r="O16" s="34">
        <v>-15.501244726783492</v>
      </c>
      <c r="P16" s="31">
        <v>-15.425443256195258</v>
      </c>
      <c r="Q16" s="31">
        <v>-15.349641785607021</v>
      </c>
      <c r="R16" s="31">
        <v>-15.273840315018788</v>
      </c>
      <c r="S16" s="31">
        <v>-15.198038844430551</v>
      </c>
      <c r="T16" s="31">
        <v>-15.122237373842317</v>
      </c>
      <c r="U16" s="31">
        <v>-15.046435903254082</v>
      </c>
      <c r="V16" s="31">
        <v>-14.970634432665845</v>
      </c>
      <c r="W16" s="31">
        <v>-14.894832962077611</v>
      </c>
      <c r="X16" s="31">
        <v>-14.819031491489374</v>
      </c>
      <c r="Y16" s="32">
        <v>-14.743230020901141</v>
      </c>
      <c r="AA16" s="35">
        <v>14</v>
      </c>
      <c r="AB16" s="34">
        <f>IF(ISNUMBER([1]System!$C17),[1]PlotData!B17+ [1]Normalkraft!$E$2*$AF$1*B16,[1]PlotData!$CB$3)</f>
        <v>7.9325109302154937</v>
      </c>
      <c r="AC16" s="31">
        <f>IF(ISNUMBER([1]System!$C17),[1]PlotData!C17+ [1]Normalkraft!$E$2*$AF$1*C16,[1]PlotData!$CB$3)</f>
        <v>8.4286798920214743</v>
      </c>
      <c r="AD16" s="31">
        <f>IF(ISNUMBER([1]System!$C17),[1]PlotData!D17+ [1]Normalkraft!$E$2*$AF$1*D16,[1]PlotData!$CB$3)</f>
        <v>8.9248488538274557</v>
      </c>
      <c r="AE16" s="31">
        <f>IF(ISNUMBER([1]System!$C17),[1]PlotData!E17+ [1]Normalkraft!$E$2*$AF$1*E16,[1]PlotData!$CB$3)</f>
        <v>9.4210178156334372</v>
      </c>
      <c r="AF16" s="31">
        <f>IF(ISNUMBER([1]System!$C17),[1]PlotData!F17+[1]Normalkraft!$E$2* $AF$1*F16,[1]PlotData!$CB$3)</f>
        <v>9.9171867774394187</v>
      </c>
      <c r="AG16" s="31">
        <f>IF(ISNUMBER([1]System!$C17),[1]PlotData!G17+ [1]Normalkraft!$E$2*$AF$1*G16,[1]PlotData!$CB$3)</f>
        <v>10.4133557392454</v>
      </c>
      <c r="AH16" s="31">
        <f>IF(ISNUMBER([1]System!$C17),[1]PlotData!H17+ [1]Normalkraft!$E$2*$AF$1*H16,[1]PlotData!$CB$3)</f>
        <v>10.909524701051382</v>
      </c>
      <c r="AI16" s="31">
        <f>IF(ISNUMBER([1]System!$C17),[1]PlotData!I17+ [1]Normalkraft!$E$2*$AF$1*I16,[1]PlotData!$CB$3)</f>
        <v>11.405693662857363</v>
      </c>
      <c r="AJ16" s="31">
        <f>IF(ISNUMBER([1]System!$C17),[1]PlotData!J17+ [1]Normalkraft!$E$2*$AF$1*J16,[1]PlotData!$CB$3)</f>
        <v>11.901862624663345</v>
      </c>
      <c r="AK16" s="31">
        <f>IF(ISNUMBER([1]System!$C17),[1]PlotData!K17+[1]Normalkraft!$E$2* $AF$1*K16,[1]PlotData!$CB$3)</f>
        <v>12.398031586469326</v>
      </c>
      <c r="AL16" s="32">
        <f>IF(ISNUMBER([1]System!$C17),[1]PlotData!L17+[1]Normalkraft!$E$2* $AF$1*L16,[1]PlotData!$CB$3)</f>
        <v>12.894200548275306</v>
      </c>
      <c r="AM16" s="34">
        <f>IF(ISNUMBER([1]System!$C17),[1]PlotData!L17,[1]PlotData!$CB$3)</f>
        <v>13.000000000000004</v>
      </c>
      <c r="AN16" s="31">
        <f>IF(ISNUMBER([1]System!$C17),[1]PlotData!B17,[1]PlotData!$CB$3)</f>
        <v>8.0437499999999993</v>
      </c>
      <c r="AO16" s="37">
        <f>IF(ISNUMBER([1]System!$C17),AB16,[1]PlotData!$CB$3)</f>
        <v>7.9325109302154937</v>
      </c>
      <c r="AQ16" s="33">
        <v>14</v>
      </c>
      <c r="AR16" s="34">
        <f>IF(ISNUMBER([1]System!$C17),[1]PlotData!O17+ [1]Normalkraft!$E$2*$AF$1*O16,[1]PlotData!$CB$4)</f>
        <v>-2.0648579071985775</v>
      </c>
      <c r="AS16" s="31">
        <f>IF(ISNUMBER([1]System!$C17),[1]PlotData!P17+ [1]Normalkraft!$E$2*$AF$1*P16,[1]PlotData!$CB$4)</f>
        <v>-2.0959114037208257</v>
      </c>
      <c r="AT16" s="31">
        <f>IF(ISNUMBER([1]System!$C17),[1]PlotData!Q17+ [1]Normalkraft!$E$2*$AF$1*Q16,[1]PlotData!$CB$4)</f>
        <v>-2.1269649002430744</v>
      </c>
      <c r="AU16" s="31">
        <f>IF(ISNUMBER([1]System!$C17),[1]PlotData!R17+ [1]Normalkraft!$E$2*$AF$1*R16,[1]PlotData!$CB$4)</f>
        <v>-2.1580183967653226</v>
      </c>
      <c r="AV16" s="31">
        <f>IF(ISNUMBER([1]System!$C17),[1]PlotData!S17+[1]Normalkraft!$E$2* $AF$1*S16,[1]PlotData!$CB$4)</f>
        <v>-2.1890718932875708</v>
      </c>
      <c r="AW16" s="31">
        <f>IF(ISNUMBER([1]System!$C17),[1]PlotData!T17+ [1]Normalkraft!$E$2*$AF$1*T16,[1]PlotData!$CB$4)</f>
        <v>-2.2201253898098194</v>
      </c>
      <c r="AX16" s="31">
        <f>IF(ISNUMBER([1]System!$C17),[1]PlotData!U17+[1]Normalkraft!$E$2* $AF$1*U16,[1]PlotData!$CB$4)</f>
        <v>-2.2511788863320681</v>
      </c>
      <c r="AY16" s="31">
        <f>IF(ISNUMBER([1]System!$C17),[1]PlotData!V17+ [1]Normalkraft!$E$2*$AF$1*V16,[1]PlotData!$CB$4)</f>
        <v>-2.2822323828543163</v>
      </c>
      <c r="AZ16" s="31">
        <f>IF(ISNUMBER([1]System!$C17),[1]PlotData!W17+ [1]Normalkraft!$E$2*$AF$1*W16,[1]PlotData!$CB$4)</f>
        <v>-2.3132858793765649</v>
      </c>
      <c r="BA16" s="31">
        <f>IF(ISNUMBER([1]System!$C17),[1]PlotData!X17+ [1]Normalkraft!$E$2*$AF$1*X16,[1]PlotData!$CB$4)</f>
        <v>-2.3443393758988131</v>
      </c>
      <c r="BB16" s="32">
        <f>IF(ISNUMBER([1]System!$C17),[1]PlotData!Y17+[1]Normalkraft!$E$2*$AF$1*Y16,[1]PlotData!$CB$4)</f>
        <v>-2.3753928724210618</v>
      </c>
      <c r="BC16" s="34">
        <f>IF(ISNUMBER([1]System!$C17),[1]PlotData!Y17, [1]PlotData!CB$4)</f>
        <v>-0.99999999999999967</v>
      </c>
      <c r="BD16" s="31">
        <f>IF(ISNUMBER([1]System!$C17),[1]PlotData!O17, [1]PlotData!$CB$4)</f>
        <v>-0.61875000000000002</v>
      </c>
      <c r="BE16" s="32">
        <f>IF(ISNUMBER([1]System!$C17), AR16,[1]PlotData!$CB$4)</f>
        <v>-2.0648579071985775</v>
      </c>
    </row>
    <row r="17" spans="1:60" x14ac:dyDescent="0.25">
      <c r="A17" s="77">
        <v>15</v>
      </c>
      <c r="B17" s="78">
        <v>2.2566726754984407</v>
      </c>
      <c r="C17" s="79">
        <v>2.2566726754984407</v>
      </c>
      <c r="D17" s="79">
        <v>2.2566726754984407</v>
      </c>
      <c r="E17" s="79">
        <v>2.2566726754984407</v>
      </c>
      <c r="F17" s="79">
        <v>2.2566726754984407</v>
      </c>
      <c r="G17" s="79">
        <v>2.2566726754984407</v>
      </c>
      <c r="H17" s="79">
        <v>2.2566726754984407</v>
      </c>
      <c r="I17" s="79">
        <v>2.2566726754984407</v>
      </c>
      <c r="J17" s="79">
        <v>2.2566726754984407</v>
      </c>
      <c r="K17" s="79">
        <v>2.2566726754984407</v>
      </c>
      <c r="L17" s="80">
        <v>2.2566726754984407</v>
      </c>
      <c r="N17" s="77">
        <v>15</v>
      </c>
      <c r="O17" s="34">
        <v>8.956952215319042</v>
      </c>
      <c r="P17" s="31">
        <v>8.956952215319042</v>
      </c>
      <c r="Q17" s="31">
        <v>8.956952215319042</v>
      </c>
      <c r="R17" s="31">
        <v>8.956952215319042</v>
      </c>
      <c r="S17" s="31">
        <v>8.956952215319042</v>
      </c>
      <c r="T17" s="31">
        <v>8.956952215319042</v>
      </c>
      <c r="U17" s="31">
        <v>8.956952215319042</v>
      </c>
      <c r="V17" s="31">
        <v>8.956952215319042</v>
      </c>
      <c r="W17" s="31">
        <v>8.956952215319042</v>
      </c>
      <c r="X17" s="31">
        <v>8.956952215319042</v>
      </c>
      <c r="Y17" s="32">
        <v>8.956952215319042</v>
      </c>
      <c r="AA17" s="35">
        <v>15</v>
      </c>
      <c r="AB17" s="34">
        <f>IF(ISNUMBER([1]System!$C18),[1]PlotData!B18+ [1]Normalkraft!$E$2*$AF$1*B17,[1]PlotData!$CB$3)</f>
        <v>-2.2955344739044485</v>
      </c>
      <c r="AC17" s="31">
        <f>IF(ISNUMBER([1]System!$C18),[1]PlotData!C18+ [1]Normalkraft!$E$2*$AF$1*C17,[1]PlotData!$CB$3)</f>
        <v>-2.1632964739044485</v>
      </c>
      <c r="AD17" s="31">
        <f>IF(ISNUMBER([1]System!$C18),[1]PlotData!D18+ [1]Normalkraft!$E$2*$AF$1*D17,[1]PlotData!$CB$3)</f>
        <v>-2.0310584739044484</v>
      </c>
      <c r="AE17" s="31">
        <f>IF(ISNUMBER([1]System!$C18),[1]PlotData!E18+ [1]Normalkraft!$E$2*$AF$1*E17,[1]PlotData!$CB$3)</f>
        <v>-1.8988204739044481</v>
      </c>
      <c r="AF17" s="31">
        <f>IF(ISNUMBER([1]System!$C18),[1]PlotData!F18+[1]Normalkraft!$E$2* $AF$1*F17,[1]PlotData!$CB$3)</f>
        <v>-1.766582473904448</v>
      </c>
      <c r="AG17" s="31">
        <f>IF(ISNUMBER([1]System!$C18),[1]PlotData!G18+ [1]Normalkraft!$E$2*$AF$1*G17,[1]PlotData!$CB$3)</f>
        <v>-1.6343444739044479</v>
      </c>
      <c r="AH17" s="31">
        <f>IF(ISNUMBER([1]System!$C18),[1]PlotData!H18+ [1]Normalkraft!$E$2*$AF$1*H17,[1]PlotData!$CB$3)</f>
        <v>-1.5021064739044478</v>
      </c>
      <c r="AI17" s="31">
        <f>IF(ISNUMBER([1]System!$C18),[1]PlotData!I18+ [1]Normalkraft!$E$2*$AF$1*I17,[1]PlotData!$CB$3)</f>
        <v>-1.3698684739044478</v>
      </c>
      <c r="AJ17" s="31">
        <f>IF(ISNUMBER([1]System!$C18),[1]PlotData!J18+ [1]Normalkraft!$E$2*$AF$1*J17,[1]PlotData!$CB$3)</f>
        <v>-1.2376304739044477</v>
      </c>
      <c r="AK17" s="31">
        <f>IF(ISNUMBER([1]System!$C18),[1]PlotData!K18+[1]Normalkraft!$E$2* $AF$1*K17,[1]PlotData!$CB$3)</f>
        <v>-1.1053924739044476</v>
      </c>
      <c r="AL17" s="32">
        <f>IF(ISNUMBER([1]System!$C18),[1]PlotData!L18+[1]Normalkraft!$E$2* $AF$1*L17,[1]PlotData!$CB$3)</f>
        <v>-0.97315447390444754</v>
      </c>
      <c r="AM17" s="34">
        <f>IF(ISNUMBER([1]System!$C18),[1]PlotData!L18,[1]PlotData!$CB$3)</f>
        <v>-1.1836789999999993</v>
      </c>
      <c r="AN17" s="31">
        <f>IF(ISNUMBER([1]System!$C18),[1]PlotData!B18,[1]PlotData!$CB$3)</f>
        <v>-2.506059</v>
      </c>
      <c r="AO17" s="37">
        <f>IF(ISNUMBER([1]System!$C18),AB17,[1]PlotData!$CB$3)</f>
        <v>-2.2955344739044485</v>
      </c>
      <c r="AQ17" s="33">
        <v>15</v>
      </c>
      <c r="AR17" s="34">
        <f>IF(ISNUMBER([1]System!$C18),[1]PlotData!O18+ [1]Normalkraft!$E$2*$AF$1*O17,[1]PlotData!$CB$4)</f>
        <v>7.1007412154169085</v>
      </c>
      <c r="AS17" s="31">
        <f>IF(ISNUMBER([1]System!$C18),[1]PlotData!P18+ [1]Normalkraft!$E$2*$AF$1*P17,[1]PlotData!$CB$4)</f>
        <v>7.0674243154169076</v>
      </c>
      <c r="AT17" s="31">
        <f>IF(ISNUMBER([1]System!$C18),[1]PlotData!Q18+ [1]Normalkraft!$E$2*$AF$1*Q17,[1]PlotData!$CB$4)</f>
        <v>7.0341074154169085</v>
      </c>
      <c r="AU17" s="31">
        <f>IF(ISNUMBER([1]System!$C18),[1]PlotData!R18+ [1]Normalkraft!$E$2*$AF$1*R17,[1]PlotData!$CB$4)</f>
        <v>7.0007905154169077</v>
      </c>
      <c r="AV17" s="31">
        <f>IF(ISNUMBER([1]System!$C18),[1]PlotData!S18+[1]Normalkraft!$E$2* $AF$1*S17,[1]PlotData!$CB$4)</f>
        <v>6.9674736154169086</v>
      </c>
      <c r="AW17" s="31">
        <f>IF(ISNUMBER([1]System!$C18),[1]PlotData!T18+ [1]Normalkraft!$E$2*$AF$1*T17,[1]PlotData!$CB$4)</f>
        <v>6.9341567154169077</v>
      </c>
      <c r="AX17" s="31">
        <f>IF(ISNUMBER([1]System!$C18),[1]PlotData!U18+[1]Normalkraft!$E$2* $AF$1*U17,[1]PlotData!$CB$4)</f>
        <v>6.9008398154169086</v>
      </c>
      <c r="AY17" s="31">
        <f>IF(ISNUMBER([1]System!$C18),[1]PlotData!V18+ [1]Normalkraft!$E$2*$AF$1*V17,[1]PlotData!$CB$4)</f>
        <v>6.8675229154169077</v>
      </c>
      <c r="AZ17" s="31">
        <f>IF(ISNUMBER([1]System!$C18),[1]PlotData!W18+ [1]Normalkraft!$E$2*$AF$1*W17,[1]PlotData!$CB$4)</f>
        <v>6.8342060154169086</v>
      </c>
      <c r="BA17" s="31">
        <f>IF(ISNUMBER([1]System!$C18),[1]PlotData!X18+ [1]Normalkraft!$E$2*$AF$1*X17,[1]PlotData!$CB$4)</f>
        <v>6.8008891154169078</v>
      </c>
      <c r="BB17" s="32">
        <f>IF(ISNUMBER([1]System!$C18),[1]PlotData!Y18+[1]Normalkraft!$E$2*$AF$1*Y17,[1]PlotData!$CB$4)</f>
        <v>6.7675722154169087</v>
      </c>
      <c r="BC17" s="34">
        <f>IF(ISNUMBER([1]System!$C18),[1]PlotData!Y18, [1]PlotData!CB$4)</f>
        <v>5.9319800000000003</v>
      </c>
      <c r="BD17" s="31">
        <f>IF(ISNUMBER([1]System!$C18),[1]PlotData!O18, [1]PlotData!$CB$4)</f>
        <v>6.2651490000000001</v>
      </c>
      <c r="BE17" s="32">
        <f>IF(ISNUMBER([1]System!$C18), AR17,[1]PlotData!$CB$4)</f>
        <v>7.1007412154169085</v>
      </c>
    </row>
    <row r="18" spans="1:60" x14ac:dyDescent="0.25">
      <c r="A18" s="77">
        <v>16</v>
      </c>
      <c r="B18" s="78">
        <v>-7.9289604338464841</v>
      </c>
      <c r="C18" s="79">
        <v>-7.9289604338464841</v>
      </c>
      <c r="D18" s="79">
        <v>-7.9289604338464841</v>
      </c>
      <c r="E18" s="79">
        <v>-7.9289604338464841</v>
      </c>
      <c r="F18" s="79">
        <v>-7.9289604338464841</v>
      </c>
      <c r="G18" s="79">
        <v>-7.9289604338464841</v>
      </c>
      <c r="H18" s="79">
        <v>-7.9289604338464841</v>
      </c>
      <c r="I18" s="79">
        <v>-7.9289604338464841</v>
      </c>
      <c r="J18" s="79">
        <v>-7.9289604338464841</v>
      </c>
      <c r="K18" s="79">
        <v>-7.9289604338464841</v>
      </c>
      <c r="L18" s="80">
        <v>-7.9289604338464841</v>
      </c>
      <c r="N18" s="77">
        <v>16</v>
      </c>
      <c r="O18" s="34">
        <v>-0.39988807070814719</v>
      </c>
      <c r="P18" s="31">
        <v>-0.39988807070814719</v>
      </c>
      <c r="Q18" s="31">
        <v>-0.39988807070814719</v>
      </c>
      <c r="R18" s="31">
        <v>-0.39988807070814719</v>
      </c>
      <c r="S18" s="31">
        <v>-0.39988807070814719</v>
      </c>
      <c r="T18" s="31">
        <v>-0.39988807070814719</v>
      </c>
      <c r="U18" s="31">
        <v>-0.39988807070814719</v>
      </c>
      <c r="V18" s="31">
        <v>-0.39988807070814719</v>
      </c>
      <c r="W18" s="31">
        <v>-0.39988807070814719</v>
      </c>
      <c r="X18" s="31">
        <v>-0.39988807070814719</v>
      </c>
      <c r="Y18" s="32">
        <v>-0.39988807070814719</v>
      </c>
      <c r="AA18" s="35">
        <v>16</v>
      </c>
      <c r="AB18" s="34">
        <f>IF(ISNUMBER([1]System!$C19),[1]PlotData!B19+ [1]Normalkraft!$E$2*$AF$1*B18,[1]PlotData!$CB$3)</f>
        <v>-1.9233700752230467</v>
      </c>
      <c r="AC18" s="31">
        <f>IF(ISNUMBER([1]System!$C19),[1]PlotData!C19+ [1]Normalkraft!$E$2*$AF$1*C18,[1]PlotData!$CB$3)</f>
        <v>-1.9062140752230468</v>
      </c>
      <c r="AD18" s="31">
        <f>IF(ISNUMBER([1]System!$C19),[1]PlotData!D19+ [1]Normalkraft!$E$2*$AF$1*D18,[1]PlotData!$CB$3)</f>
        <v>-1.8890580752230468</v>
      </c>
      <c r="AE18" s="31">
        <f>IF(ISNUMBER([1]System!$C19),[1]PlotData!E19+ [1]Normalkraft!$E$2*$AF$1*E18,[1]PlotData!$CB$3)</f>
        <v>-1.8719020752230469</v>
      </c>
      <c r="AF18" s="31">
        <f>IF(ISNUMBER([1]System!$C19),[1]PlotData!F19+[1]Normalkraft!$E$2* $AF$1*F18,[1]PlotData!$CB$3)</f>
        <v>-1.8547460752230469</v>
      </c>
      <c r="AG18" s="31">
        <f>IF(ISNUMBER([1]System!$C19),[1]PlotData!G19+ [1]Normalkraft!$E$2*$AF$1*G18,[1]PlotData!$CB$3)</f>
        <v>-1.837590075223047</v>
      </c>
      <c r="AH18" s="31">
        <f>IF(ISNUMBER([1]System!$C19),[1]PlotData!H19+ [1]Normalkraft!$E$2*$AF$1*H18,[1]PlotData!$CB$3)</f>
        <v>-1.820434075223047</v>
      </c>
      <c r="AI18" s="31">
        <f>IF(ISNUMBER([1]System!$C19),[1]PlotData!I19+ [1]Normalkraft!$E$2*$AF$1*I18,[1]PlotData!$CB$3)</f>
        <v>-1.8032780752230471</v>
      </c>
      <c r="AJ18" s="31">
        <f>IF(ISNUMBER([1]System!$C19),[1]PlotData!J19+ [1]Normalkraft!$E$2*$AF$1*J18,[1]PlotData!$CB$3)</f>
        <v>-1.7861220752230471</v>
      </c>
      <c r="AK18" s="31">
        <f>IF(ISNUMBER([1]System!$C19),[1]PlotData!K19+[1]Normalkraft!$E$2* $AF$1*K18,[1]PlotData!$CB$3)</f>
        <v>-1.7689660752230472</v>
      </c>
      <c r="AL18" s="32">
        <f>IF(ISNUMBER([1]System!$C19),[1]PlotData!L19+[1]Normalkraft!$E$2* $AF$1*L18,[1]PlotData!$CB$3)</f>
        <v>-1.7518100752230472</v>
      </c>
      <c r="AM18" s="34">
        <f>IF(ISNUMBER([1]System!$C19),[1]PlotData!L19,[1]PlotData!$CB$3)</f>
        <v>-1.0121190000000004</v>
      </c>
      <c r="AN18" s="31">
        <f>IF(ISNUMBER([1]System!$C19),[1]PlotData!B19,[1]PlotData!$CB$3)</f>
        <v>-1.1836789999999999</v>
      </c>
      <c r="AO18" s="37">
        <f>IF(ISNUMBER([1]System!$C19),AB18,[1]PlotData!$CB$3)</f>
        <v>-1.9233700752230467</v>
      </c>
      <c r="AQ18" s="33">
        <v>16</v>
      </c>
      <c r="AR18" s="34">
        <f>IF(ISNUMBER([1]System!$C19),[1]PlotData!O19+ [1]Normalkraft!$E$2*$AF$1*O18,[1]PlotData!$CB$4)</f>
        <v>5.8946745247792736</v>
      </c>
      <c r="AS18" s="31">
        <f>IF(ISNUMBER([1]System!$C19),[1]PlotData!P19+ [1]Normalkraft!$E$2*$AF$1*P18,[1]PlotData!$CB$4)</f>
        <v>5.5545062247792734</v>
      </c>
      <c r="AT18" s="31">
        <f>IF(ISNUMBER([1]System!$C19),[1]PlotData!Q19+ [1]Normalkraft!$E$2*$AF$1*Q18,[1]PlotData!$CB$4)</f>
        <v>5.2143379247792732</v>
      </c>
      <c r="AU18" s="31">
        <f>IF(ISNUMBER([1]System!$C19),[1]PlotData!R19+ [1]Normalkraft!$E$2*$AF$1*R18,[1]PlotData!$CB$4)</f>
        <v>4.874169624779273</v>
      </c>
      <c r="AV18" s="31">
        <f>IF(ISNUMBER([1]System!$C19),[1]PlotData!S19+[1]Normalkraft!$E$2* $AF$1*S18,[1]PlotData!$CB$4)</f>
        <v>4.5340013247792728</v>
      </c>
      <c r="AW18" s="31">
        <f>IF(ISNUMBER([1]System!$C19),[1]PlotData!T19+ [1]Normalkraft!$E$2*$AF$1*T18,[1]PlotData!$CB$4)</f>
        <v>4.1938330247792726</v>
      </c>
      <c r="AX18" s="31">
        <f>IF(ISNUMBER([1]System!$C19),[1]PlotData!U19+[1]Normalkraft!$E$2* $AF$1*U18,[1]PlotData!$CB$4)</f>
        <v>3.8536647247792728</v>
      </c>
      <c r="AY18" s="31">
        <f>IF(ISNUMBER([1]System!$C19),[1]PlotData!V19+ [1]Normalkraft!$E$2*$AF$1*V18,[1]PlotData!$CB$4)</f>
        <v>3.5134964247792726</v>
      </c>
      <c r="AZ18" s="31">
        <f>IF(ISNUMBER([1]System!$C19),[1]PlotData!W19+ [1]Normalkraft!$E$2*$AF$1*W18,[1]PlotData!$CB$4)</f>
        <v>3.1733281247792724</v>
      </c>
      <c r="BA18" s="31">
        <f>IF(ISNUMBER([1]System!$C19),[1]PlotData!X19+ [1]Normalkraft!$E$2*$AF$1*X18,[1]PlotData!$CB$4)</f>
        <v>2.8331598247792722</v>
      </c>
      <c r="BB18" s="32">
        <f>IF(ISNUMBER([1]System!$C19),[1]PlotData!Y19+[1]Normalkraft!$E$2*$AF$1*Y18,[1]PlotData!$CB$4)</f>
        <v>2.492991524779272</v>
      </c>
      <c r="BC18" s="34">
        <f>IF(ISNUMBER([1]System!$C19),[1]PlotData!Y19, [1]PlotData!CB$4)</f>
        <v>2.5302969999999982</v>
      </c>
      <c r="BD18" s="31">
        <f>IF(ISNUMBER([1]System!$C19),[1]PlotData!O19, [1]PlotData!$CB$4)</f>
        <v>5.9319800000000003</v>
      </c>
      <c r="BE18" s="32">
        <f>IF(ISNUMBER([1]System!$C19), AR18,[1]PlotData!$CB$4)</f>
        <v>5.8946745247792736</v>
      </c>
    </row>
    <row r="19" spans="1:60" x14ac:dyDescent="0.25">
      <c r="A19" s="77">
        <v>17</v>
      </c>
      <c r="B19" s="78">
        <v>1.1118104756685863</v>
      </c>
      <c r="C19" s="79">
        <v>1.1118104756685863</v>
      </c>
      <c r="D19" s="79">
        <v>1.1118104756685863</v>
      </c>
      <c r="E19" s="79">
        <v>1.1118104756685863</v>
      </c>
      <c r="F19" s="79">
        <v>1.1118104756685863</v>
      </c>
      <c r="G19" s="79">
        <v>1.1118104756685863</v>
      </c>
      <c r="H19" s="79">
        <v>1.1118104756685863</v>
      </c>
      <c r="I19" s="79">
        <v>1.1118104756685863</v>
      </c>
      <c r="J19" s="79">
        <v>1.1118104756685863</v>
      </c>
      <c r="K19" s="79">
        <v>1.1118104756685863</v>
      </c>
      <c r="L19" s="80">
        <v>1.1118104756685863</v>
      </c>
      <c r="N19" s="77">
        <v>17</v>
      </c>
      <c r="O19" s="34">
        <v>-7.0228348681473785</v>
      </c>
      <c r="P19" s="31">
        <v>-7.0228348681473785</v>
      </c>
      <c r="Q19" s="31">
        <v>-7.0228348681473785</v>
      </c>
      <c r="R19" s="31">
        <v>-7.0228348681473785</v>
      </c>
      <c r="S19" s="31">
        <v>-7.0228348681473785</v>
      </c>
      <c r="T19" s="31">
        <v>-7.0228348681473785</v>
      </c>
      <c r="U19" s="31">
        <v>-7.0228348681473785</v>
      </c>
      <c r="V19" s="31">
        <v>-7.0228348681473785</v>
      </c>
      <c r="W19" s="31">
        <v>-7.0228348681473785</v>
      </c>
      <c r="X19" s="31">
        <v>-7.0228348681473785</v>
      </c>
      <c r="Y19" s="32">
        <v>-7.0228348681473785</v>
      </c>
      <c r="AA19" s="35">
        <v>17</v>
      </c>
      <c r="AB19" s="34">
        <f>IF(ISNUMBER([1]System!$C20),[1]PlotData!B20+ [1]Normalkraft!$E$2*$AF$1*B19,[1]PlotData!$CB$3)</f>
        <v>3.1912205688000368</v>
      </c>
      <c r="AC19" s="31">
        <f>IF(ISNUMBER([1]System!$C20),[1]PlotData!C20+ [1]Normalkraft!$E$2*$AF$1*C19,[1]PlotData!$CB$3)</f>
        <v>3.6141026688000371</v>
      </c>
      <c r="AD19" s="31">
        <f>IF(ISNUMBER([1]System!$C20),[1]PlotData!D20+ [1]Normalkraft!$E$2*$AF$1*D19,[1]PlotData!$CB$3)</f>
        <v>4.0369847688000364</v>
      </c>
      <c r="AE19" s="31">
        <f>IF(ISNUMBER([1]System!$C20),[1]PlotData!E20+ [1]Normalkraft!$E$2*$AF$1*E19,[1]PlotData!$CB$3)</f>
        <v>4.4598668688000362</v>
      </c>
      <c r="AF19" s="31">
        <f>IF(ISNUMBER([1]System!$C20),[1]PlotData!F20+[1]Normalkraft!$E$2* $AF$1*F19,[1]PlotData!$CB$3)</f>
        <v>4.8827489688000361</v>
      </c>
      <c r="AG19" s="31">
        <f>IF(ISNUMBER([1]System!$C20),[1]PlotData!G20+ [1]Normalkraft!$E$2*$AF$1*G19,[1]PlotData!$CB$3)</f>
        <v>5.3056310688000359</v>
      </c>
      <c r="AH19" s="31">
        <f>IF(ISNUMBER([1]System!$C20),[1]PlotData!H20+ [1]Normalkraft!$E$2*$AF$1*H19,[1]PlotData!$CB$3)</f>
        <v>5.7285131688000357</v>
      </c>
      <c r="AI19" s="31">
        <f>IF(ISNUMBER([1]System!$C20),[1]PlotData!I20+ [1]Normalkraft!$E$2*$AF$1*I19,[1]PlotData!$CB$3)</f>
        <v>6.1513952688000355</v>
      </c>
      <c r="AJ19" s="31">
        <f>IF(ISNUMBER([1]System!$C20),[1]PlotData!J20+ [1]Normalkraft!$E$2*$AF$1*J19,[1]PlotData!$CB$3)</f>
        <v>6.5742773688000353</v>
      </c>
      <c r="AK19" s="31">
        <f>IF(ISNUMBER([1]System!$C20),[1]PlotData!K20+[1]Normalkraft!$E$2* $AF$1*K19,[1]PlotData!$CB$3)</f>
        <v>6.9971594688000351</v>
      </c>
      <c r="AL19" s="32">
        <f>IF(ISNUMBER([1]System!$C20),[1]PlotData!L20+[1]Normalkraft!$E$2* $AF$1*L19,[1]PlotData!$CB$3)</f>
        <v>7.420041568800035</v>
      </c>
      <c r="AM19" s="34">
        <f>IF(ISNUMBER([1]System!$C20),[1]PlotData!L20,[1]PlotData!$CB$3)</f>
        <v>7.3163209999999985</v>
      </c>
      <c r="AN19" s="31">
        <f>IF(ISNUMBER([1]System!$C20),[1]PlotData!B20,[1]PlotData!$CB$3)</f>
        <v>3.0874999999999999</v>
      </c>
      <c r="AO19" s="37">
        <f>IF(ISNUMBER([1]System!$C20),AB19,[1]PlotData!$CB$3)</f>
        <v>3.1912205688000368</v>
      </c>
      <c r="AQ19" s="33">
        <v>17</v>
      </c>
      <c r="AR19" s="34">
        <f>IF(ISNUMBER([1]System!$C20),[1]PlotData!O20+ [1]Normalkraft!$E$2*$AF$1*O19,[1]PlotData!$CB$4)</f>
        <v>-0.89265880903617778</v>
      </c>
      <c r="AS19" s="31">
        <f>IF(ISNUMBER([1]System!$C20),[1]PlotData!P20+ [1]Normalkraft!$E$2*$AF$1*P19,[1]PlotData!$CB$4)</f>
        <v>-0.82571080903617777</v>
      </c>
      <c r="AT19" s="31">
        <f>IF(ISNUMBER([1]System!$C20),[1]PlotData!Q20+ [1]Normalkraft!$E$2*$AF$1*Q19,[1]PlotData!$CB$4)</f>
        <v>-0.75876280903617777</v>
      </c>
      <c r="AU19" s="31">
        <f>IF(ISNUMBER([1]System!$C20),[1]PlotData!R20+ [1]Normalkraft!$E$2*$AF$1*R19,[1]PlotData!$CB$4)</f>
        <v>-0.69181480903617776</v>
      </c>
      <c r="AV19" s="31">
        <f>IF(ISNUMBER([1]System!$C20),[1]PlotData!S20+[1]Normalkraft!$E$2* $AF$1*S19,[1]PlotData!$CB$4)</f>
        <v>-0.62486680903617775</v>
      </c>
      <c r="AW19" s="31">
        <f>IF(ISNUMBER([1]System!$C20),[1]PlotData!T20+ [1]Normalkraft!$E$2*$AF$1*T19,[1]PlotData!$CB$4)</f>
        <v>-0.55791880903617774</v>
      </c>
      <c r="AX19" s="31">
        <f>IF(ISNUMBER([1]System!$C20),[1]PlotData!U20+[1]Normalkraft!$E$2* $AF$1*U19,[1]PlotData!$CB$4)</f>
        <v>-0.49097080903617774</v>
      </c>
      <c r="AY19" s="31">
        <f>IF(ISNUMBER([1]System!$C20),[1]PlotData!V20+ [1]Normalkraft!$E$2*$AF$1*V19,[1]PlotData!$CB$4)</f>
        <v>-0.42402280903617773</v>
      </c>
      <c r="AZ19" s="31">
        <f>IF(ISNUMBER([1]System!$C20),[1]PlotData!W20+ [1]Normalkraft!$E$2*$AF$1*W19,[1]PlotData!$CB$4)</f>
        <v>-0.35707480903617772</v>
      </c>
      <c r="BA19" s="31">
        <f>IF(ISNUMBER([1]System!$C20),[1]PlotData!X20+ [1]Normalkraft!$E$2*$AF$1*X19,[1]PlotData!$CB$4)</f>
        <v>-0.29012680903617771</v>
      </c>
      <c r="BB19" s="32">
        <f>IF(ISNUMBER([1]System!$C20),[1]PlotData!Y20+[1]Normalkraft!$E$2*$AF$1*Y19,[1]PlotData!$CB$4)</f>
        <v>-0.22317880903617771</v>
      </c>
      <c r="BC19" s="34">
        <f>IF(ISNUMBER([1]System!$C20),[1]PlotData!Y20, [1]PlotData!CB$4)</f>
        <v>0.43198000000000003</v>
      </c>
      <c r="BD19" s="31">
        <f>IF(ISNUMBER([1]System!$C20),[1]PlotData!O20, [1]PlotData!$CB$4)</f>
        <v>-0.23749999999999999</v>
      </c>
      <c r="BE19" s="32">
        <f>IF(ISNUMBER([1]System!$C20), AR19,[1]PlotData!$CB$4)</f>
        <v>-0.89265880903617778</v>
      </c>
    </row>
    <row r="20" spans="1:60" x14ac:dyDescent="0.25">
      <c r="A20" s="77">
        <v>18</v>
      </c>
      <c r="B20" s="78">
        <v>7.3231008380638629</v>
      </c>
      <c r="C20" s="79">
        <v>7.3231008380638629</v>
      </c>
      <c r="D20" s="79">
        <v>7.3231008380638629</v>
      </c>
      <c r="E20" s="79">
        <v>7.3231008380638629</v>
      </c>
      <c r="F20" s="79">
        <v>7.3231008380638629</v>
      </c>
      <c r="G20" s="79">
        <v>7.3231008380638629</v>
      </c>
      <c r="H20" s="79">
        <v>7.3231008380638629</v>
      </c>
      <c r="I20" s="79">
        <v>7.3231008380638629</v>
      </c>
      <c r="J20" s="79">
        <v>7.3231008380638629</v>
      </c>
      <c r="K20" s="79">
        <v>7.3231008380638629</v>
      </c>
      <c r="L20" s="80">
        <v>7.3231008380638629</v>
      </c>
      <c r="N20" s="77">
        <v>18</v>
      </c>
      <c r="O20" s="34">
        <v>5.0698427945637325</v>
      </c>
      <c r="P20" s="31">
        <v>5.0698427945637325</v>
      </c>
      <c r="Q20" s="31">
        <v>5.0698427945637325</v>
      </c>
      <c r="R20" s="31">
        <v>5.0698427945637325</v>
      </c>
      <c r="S20" s="31">
        <v>5.0698427945637325</v>
      </c>
      <c r="T20" s="31">
        <v>5.0698427945637325</v>
      </c>
      <c r="U20" s="31">
        <v>5.0698427945637325</v>
      </c>
      <c r="V20" s="31">
        <v>5.0698427945637325</v>
      </c>
      <c r="W20" s="31">
        <v>5.0698427945637325</v>
      </c>
      <c r="X20" s="31">
        <v>5.0698427945637325</v>
      </c>
      <c r="Y20" s="32">
        <v>5.0698427945637325</v>
      </c>
      <c r="AA20" s="35">
        <v>18</v>
      </c>
      <c r="AB20" s="34">
        <f>IF(ISNUMBER([1]System!$C21),[1]PlotData!B21+ [1]Normalkraft!$E$2*$AF$1*B20,[1]PlotData!$CB$3)</f>
        <v>7.9994915591254223</v>
      </c>
      <c r="AC20" s="31">
        <f>IF(ISNUMBER([1]System!$C21),[1]PlotData!C21+ [1]Normalkraft!$E$2*$AF$1*C20,[1]PlotData!$CB$3)</f>
        <v>8.072234459125422</v>
      </c>
      <c r="AD20" s="31">
        <f>IF(ISNUMBER([1]System!$C21),[1]PlotData!D21+ [1]Normalkraft!$E$2*$AF$1*D20,[1]PlotData!$CB$3)</f>
        <v>8.1449773591254218</v>
      </c>
      <c r="AE20" s="31">
        <f>IF(ISNUMBER([1]System!$C21),[1]PlotData!E21+ [1]Normalkraft!$E$2*$AF$1*E20,[1]PlotData!$CB$3)</f>
        <v>8.2177202591254215</v>
      </c>
      <c r="AF20" s="31">
        <f>IF(ISNUMBER([1]System!$C21),[1]PlotData!F21+[1]Normalkraft!$E$2* $AF$1*F20,[1]PlotData!$CB$3)</f>
        <v>8.2904631591254212</v>
      </c>
      <c r="AG20" s="31">
        <f>IF(ISNUMBER([1]System!$C21),[1]PlotData!G21+ [1]Normalkraft!$E$2*$AF$1*G20,[1]PlotData!$CB$3)</f>
        <v>8.3632060591254209</v>
      </c>
      <c r="AH20" s="31">
        <f>IF(ISNUMBER([1]System!$C21),[1]PlotData!H21+ [1]Normalkraft!$E$2*$AF$1*H20,[1]PlotData!$CB$3)</f>
        <v>8.4359489591254206</v>
      </c>
      <c r="AI20" s="31">
        <f>IF(ISNUMBER([1]System!$C21),[1]PlotData!I21+ [1]Normalkraft!$E$2*$AF$1*I20,[1]PlotData!$CB$3)</f>
        <v>8.5086918591254204</v>
      </c>
      <c r="AJ20" s="31">
        <f>IF(ISNUMBER([1]System!$C21),[1]PlotData!J21+ [1]Normalkraft!$E$2*$AF$1*J20,[1]PlotData!$CB$3)</f>
        <v>8.5814347591254201</v>
      </c>
      <c r="AK20" s="31">
        <f>IF(ISNUMBER([1]System!$C21),[1]PlotData!K21+[1]Normalkraft!$E$2* $AF$1*K20,[1]PlotData!$CB$3)</f>
        <v>8.6541776591254198</v>
      </c>
      <c r="AL20" s="32">
        <f>IF(ISNUMBER([1]System!$C21),[1]PlotData!L21+[1]Normalkraft!$E$2* $AF$1*L20,[1]PlotData!$CB$3)</f>
        <v>8.7269205591254195</v>
      </c>
      <c r="AM20" s="34">
        <f>IF(ISNUMBER([1]System!$C21),[1]PlotData!L21,[1]PlotData!$CB$3)</f>
        <v>8.0437499999999975</v>
      </c>
      <c r="AN20" s="31">
        <f>IF(ISNUMBER([1]System!$C21),[1]PlotData!B21,[1]PlotData!$CB$3)</f>
        <v>7.3163210000000003</v>
      </c>
      <c r="AO20" s="37">
        <f>IF(ISNUMBER([1]System!$C21),AB20,[1]PlotData!$CB$3)</f>
        <v>7.9994915591254223</v>
      </c>
      <c r="AQ20" s="33">
        <v>18</v>
      </c>
      <c r="AR20" s="34">
        <f>IF(ISNUMBER([1]System!$C21),[1]PlotData!O21+ [1]Normalkraft!$E$2*$AF$1*O20,[1]PlotData!$CB$4)</f>
        <v>0.90494458334114958</v>
      </c>
      <c r="AS20" s="31">
        <f>IF(ISNUMBER([1]System!$C21),[1]PlotData!P21+ [1]Normalkraft!$E$2*$AF$1*P20,[1]PlotData!$CB$4)</f>
        <v>0.79987158334114949</v>
      </c>
      <c r="AT20" s="31">
        <f>IF(ISNUMBER([1]System!$C21),[1]PlotData!Q21+ [1]Normalkraft!$E$2*$AF$1*Q20,[1]PlotData!$CB$4)</f>
        <v>0.69479858334114952</v>
      </c>
      <c r="AU20" s="31">
        <f>IF(ISNUMBER([1]System!$C21),[1]PlotData!R21+ [1]Normalkraft!$E$2*$AF$1*R20,[1]PlotData!$CB$4)</f>
        <v>0.58972558334114944</v>
      </c>
      <c r="AV20" s="31">
        <f>IF(ISNUMBER([1]System!$C21),[1]PlotData!S21+[1]Normalkraft!$E$2* $AF$1*S20,[1]PlotData!$CB$4)</f>
        <v>0.48465258334114947</v>
      </c>
      <c r="AW20" s="31">
        <f>IF(ISNUMBER([1]System!$C21),[1]PlotData!T21+ [1]Normalkraft!$E$2*$AF$1*T20,[1]PlotData!$CB$4)</f>
        <v>0.3795795833411495</v>
      </c>
      <c r="AX20" s="31">
        <f>IF(ISNUMBER([1]System!$C21),[1]PlotData!U21+[1]Normalkraft!$E$2* $AF$1*U20,[1]PlotData!$CB$4)</f>
        <v>0.27450658334114952</v>
      </c>
      <c r="AY20" s="31">
        <f>IF(ISNUMBER([1]System!$C21),[1]PlotData!V21+ [1]Normalkraft!$E$2*$AF$1*V20,[1]PlotData!$CB$4)</f>
        <v>0.1694335833411495</v>
      </c>
      <c r="AZ20" s="31">
        <f>IF(ISNUMBER([1]System!$C21),[1]PlotData!W21+ [1]Normalkraft!$E$2*$AF$1*W20,[1]PlotData!$CB$4)</f>
        <v>6.4360583341149469E-2</v>
      </c>
      <c r="BA20" s="31">
        <f>IF(ISNUMBER([1]System!$C21),[1]PlotData!X21+ [1]Normalkraft!$E$2*$AF$1*X20,[1]PlotData!$CB$4)</f>
        <v>-4.0712416658850503E-2</v>
      </c>
      <c r="BB20" s="32">
        <f>IF(ISNUMBER([1]System!$C21),[1]PlotData!Y21+[1]Normalkraft!$E$2*$AF$1*Y20,[1]PlotData!$CB$4)</f>
        <v>-0.14578541665885048</v>
      </c>
      <c r="BC20" s="34">
        <f>IF(ISNUMBER([1]System!$C21),[1]PlotData!Y21, [1]PlotData!CB$4)</f>
        <v>-0.61875000000000002</v>
      </c>
      <c r="BD20" s="31">
        <f>IF(ISNUMBER([1]System!$C21),[1]PlotData!O21, [1]PlotData!$CB$4)</f>
        <v>0.43197999999999998</v>
      </c>
      <c r="BE20" s="32">
        <f>IF(ISNUMBER([1]System!$C21), AR20,[1]PlotData!$CB$4)</f>
        <v>0.90494458334114958</v>
      </c>
    </row>
    <row r="21" spans="1:60" x14ac:dyDescent="0.25">
      <c r="A21" s="77">
        <v>19</v>
      </c>
      <c r="B21" s="78"/>
      <c r="C21" s="79"/>
      <c r="D21" s="79"/>
      <c r="E21" s="79"/>
      <c r="F21" s="79"/>
      <c r="G21" s="79"/>
      <c r="H21" s="79"/>
      <c r="I21" s="79"/>
      <c r="J21" s="79"/>
      <c r="K21" s="79"/>
      <c r="L21" s="80"/>
      <c r="N21" s="77">
        <v>19</v>
      </c>
      <c r="O21" s="34"/>
      <c r="P21" s="31"/>
      <c r="Q21" s="31"/>
      <c r="R21" s="31"/>
      <c r="S21" s="31"/>
      <c r="T21" s="31"/>
      <c r="U21" s="31"/>
      <c r="V21" s="31"/>
      <c r="W21" s="31"/>
      <c r="X21" s="31"/>
      <c r="Y21" s="32"/>
      <c r="AA21" s="35">
        <v>19</v>
      </c>
      <c r="AB21" s="34">
        <f>IF(ISNUMBER([1]System!$C22),[1]PlotData!B22+ [1]Normalkraft!$E$2*$AF$1*B21,[1]PlotData!$CB$3)</f>
        <v>4.5</v>
      </c>
      <c r="AC21" s="31">
        <f>IF(ISNUMBER([1]System!$C22),[1]PlotData!C22+ [1]Normalkraft!$E$2*$AF$1*C21,[1]PlotData!$CB$3)</f>
        <v>4.5</v>
      </c>
      <c r="AD21" s="31">
        <f>IF(ISNUMBER([1]System!$C22),[1]PlotData!D22+ [1]Normalkraft!$E$2*$AF$1*D21,[1]PlotData!$CB$3)</f>
        <v>4.5</v>
      </c>
      <c r="AE21" s="31">
        <f>IF(ISNUMBER([1]System!$C22),[1]PlotData!E22+ [1]Normalkraft!$E$2*$AF$1*E21,[1]PlotData!$CB$3)</f>
        <v>4.5</v>
      </c>
      <c r="AF21" s="31">
        <f>IF(ISNUMBER([1]System!$C22),[1]PlotData!F22+[1]Normalkraft!$E$2* $AF$1*F21,[1]PlotData!$CB$3)</f>
        <v>4.5</v>
      </c>
      <c r="AG21" s="31">
        <f>IF(ISNUMBER([1]System!$C22),[1]PlotData!G22+ [1]Normalkraft!$E$2*$AF$1*G21,[1]PlotData!$CB$3)</f>
        <v>4.5</v>
      </c>
      <c r="AH21" s="31">
        <f>IF(ISNUMBER([1]System!$C22),[1]PlotData!H22+ [1]Normalkraft!$E$2*$AF$1*H21,[1]PlotData!$CB$3)</f>
        <v>4.5</v>
      </c>
      <c r="AI21" s="31">
        <f>IF(ISNUMBER([1]System!$C22),[1]PlotData!I22+ [1]Normalkraft!$E$2*$AF$1*I21,[1]PlotData!$CB$3)</f>
        <v>4.5</v>
      </c>
      <c r="AJ21" s="31">
        <f>IF(ISNUMBER([1]System!$C22),[1]PlotData!J22+ [1]Normalkraft!$E$2*$AF$1*J21,[1]PlotData!$CB$3)</f>
        <v>4.5</v>
      </c>
      <c r="AK21" s="31">
        <f>IF(ISNUMBER([1]System!$C22),[1]PlotData!K22+[1]Normalkraft!$E$2* $AF$1*K21,[1]PlotData!$CB$3)</f>
        <v>4.5</v>
      </c>
      <c r="AL21" s="32">
        <f>IF(ISNUMBER([1]System!$C22),[1]PlotData!L22+[1]Normalkraft!$E$2* $AF$1*L21,[1]PlotData!$CB$3)</f>
        <v>4.5</v>
      </c>
      <c r="AM21" s="34">
        <f>IF(ISNUMBER([1]System!$C22),[1]PlotData!L22,[1]PlotData!$CB$3)</f>
        <v>4.5</v>
      </c>
      <c r="AN21" s="31">
        <f>IF(ISNUMBER([1]System!$C22),[1]PlotData!B22,[1]PlotData!$CB$3)</f>
        <v>4.5</v>
      </c>
      <c r="AO21" s="37">
        <f>IF(ISNUMBER([1]System!$C22),AB21,[1]PlotData!$CB$3)</f>
        <v>4.5</v>
      </c>
      <c r="AQ21" s="33">
        <v>19</v>
      </c>
      <c r="AR21" s="34">
        <f>IF(ISNUMBER([1]System!$C22),[1]PlotData!O22+ [1]Normalkraft!$E$2*$AF$1*O21,[1]PlotData!$CB$4)</f>
        <v>4.5</v>
      </c>
      <c r="AS21" s="31">
        <f>IF(ISNUMBER([1]System!$C22),[1]PlotData!P22+ [1]Normalkraft!$E$2*$AF$1*P21,[1]PlotData!$CB$4)</f>
        <v>4.5</v>
      </c>
      <c r="AT21" s="31">
        <f>IF(ISNUMBER([1]System!$C22),[1]PlotData!Q22+ [1]Normalkraft!$E$2*$AF$1*Q21,[1]PlotData!$CB$4)</f>
        <v>4.5</v>
      </c>
      <c r="AU21" s="31">
        <f>IF(ISNUMBER([1]System!$C22),[1]PlotData!R22+ [1]Normalkraft!$E$2*$AF$1*R21,[1]PlotData!$CB$4)</f>
        <v>4.5</v>
      </c>
      <c r="AV21" s="31">
        <f>IF(ISNUMBER([1]System!$C22),[1]PlotData!S22+[1]Normalkraft!$E$2* $AF$1*S21,[1]PlotData!$CB$4)</f>
        <v>4.5</v>
      </c>
      <c r="AW21" s="31">
        <f>IF(ISNUMBER([1]System!$C22),[1]PlotData!T22+ [1]Normalkraft!$E$2*$AF$1*T21,[1]PlotData!$CB$4)</f>
        <v>4.5</v>
      </c>
      <c r="AX21" s="31">
        <f>IF(ISNUMBER([1]System!$C22),[1]PlotData!U22+[1]Normalkraft!$E$2* $AF$1*U21,[1]PlotData!$CB$4)</f>
        <v>4.5</v>
      </c>
      <c r="AY21" s="31">
        <f>IF(ISNUMBER([1]System!$C22),[1]PlotData!V22+ [1]Normalkraft!$E$2*$AF$1*V21,[1]PlotData!$CB$4)</f>
        <v>4.5</v>
      </c>
      <c r="AZ21" s="31">
        <f>IF(ISNUMBER([1]System!$C22),[1]PlotData!W22+ [1]Normalkraft!$E$2*$AF$1*W21,[1]PlotData!$CB$4)</f>
        <v>4.5</v>
      </c>
      <c r="BA21" s="31">
        <f>IF(ISNUMBER([1]System!$C22),[1]PlotData!X22+ [1]Normalkraft!$E$2*$AF$1*X21,[1]PlotData!$CB$4)</f>
        <v>4.5</v>
      </c>
      <c r="BB21" s="32">
        <f>IF(ISNUMBER([1]System!$C22),[1]PlotData!Y22+[1]Normalkraft!$E$2*$AF$1*Y21,[1]PlotData!$CB$4)</f>
        <v>4.5</v>
      </c>
      <c r="BC21" s="34">
        <f>IF(ISNUMBER([1]System!$C22),[1]PlotData!Y22, [1]PlotData!CB$4)</f>
        <v>4.5</v>
      </c>
      <c r="BD21" s="31">
        <f>IF(ISNUMBER([1]System!$C22),[1]PlotData!O22, [1]PlotData!$CB$4)</f>
        <v>4.5</v>
      </c>
      <c r="BE21" s="32">
        <f>IF(ISNUMBER([1]System!$C22), AR21,[1]PlotData!$CB$4)</f>
        <v>4.5</v>
      </c>
      <c r="BH21" s="1" t="e">
        <f>aufrunden</f>
        <v>#NAME?</v>
      </c>
    </row>
    <row r="22" spans="1:60" x14ac:dyDescent="0.25">
      <c r="A22" s="81">
        <v>20</v>
      </c>
      <c r="B22" s="82"/>
      <c r="C22" s="83"/>
      <c r="D22" s="83"/>
      <c r="E22" s="83"/>
      <c r="F22" s="83"/>
      <c r="G22" s="83"/>
      <c r="H22" s="83"/>
      <c r="I22" s="83"/>
      <c r="J22" s="83"/>
      <c r="K22" s="83"/>
      <c r="L22" s="84"/>
      <c r="N22" s="81">
        <v>20</v>
      </c>
      <c r="O22" s="42"/>
      <c r="P22" s="43"/>
      <c r="Q22" s="43"/>
      <c r="R22" s="43"/>
      <c r="S22" s="43"/>
      <c r="T22" s="43"/>
      <c r="U22" s="43"/>
      <c r="V22" s="43"/>
      <c r="W22" s="43"/>
      <c r="X22" s="43"/>
      <c r="Y22" s="44"/>
      <c r="AA22" s="45">
        <v>20</v>
      </c>
      <c r="AB22" s="34">
        <f>IF(ISNUMBER([1]System!$C23),[1]PlotData!B23+ [1]Normalkraft!$E$2*$AF$1*B22,[1]PlotData!$CB$3)</f>
        <v>4.5</v>
      </c>
      <c r="AC22" s="31">
        <f>IF(ISNUMBER([1]System!$C23),[1]PlotData!C23+ [1]Normalkraft!$E$2*$AF$1*C22,[1]PlotData!$CB$3)</f>
        <v>4.5</v>
      </c>
      <c r="AD22" s="31">
        <f>IF(ISNUMBER([1]System!$C23),[1]PlotData!D23+ [1]Normalkraft!$E$2*$AF$1*D22,[1]PlotData!$CB$3)</f>
        <v>4.5</v>
      </c>
      <c r="AE22" s="31">
        <f>IF(ISNUMBER([1]System!$C23),[1]PlotData!E23+ [1]Normalkraft!$E$2*$AF$1*E22,[1]PlotData!$CB$3)</f>
        <v>4.5</v>
      </c>
      <c r="AF22" s="31">
        <f>IF(ISNUMBER([1]System!$C23),[1]PlotData!F23+[1]Normalkraft!$E$2* $AF$1*F22,[1]PlotData!$CB$3)</f>
        <v>4.5</v>
      </c>
      <c r="AG22" s="31">
        <f>IF(ISNUMBER([1]System!$C23),[1]PlotData!G23+ [1]Normalkraft!$E$2*$AF$1*G22,[1]PlotData!$CB$3)</f>
        <v>4.5</v>
      </c>
      <c r="AH22" s="31">
        <f>IF(ISNUMBER([1]System!$C23),[1]PlotData!H23+ [1]Normalkraft!$E$2*$AF$1*H22,[1]PlotData!$CB$3)</f>
        <v>4.5</v>
      </c>
      <c r="AI22" s="31">
        <f>IF(ISNUMBER([1]System!$C23),[1]PlotData!I23+ [1]Normalkraft!$E$2*$AF$1*I22,[1]PlotData!$CB$3)</f>
        <v>4.5</v>
      </c>
      <c r="AJ22" s="31">
        <f>IF(ISNUMBER([1]System!$C23),[1]PlotData!J23+ [1]Normalkraft!$E$2*$AF$1*J22,[1]PlotData!$CB$3)</f>
        <v>4.5</v>
      </c>
      <c r="AK22" s="31">
        <f>IF(ISNUMBER([1]System!$C23),[1]PlotData!K23+[1]Normalkraft!$E$2* $AF$1*K22,[1]PlotData!$CB$3)</f>
        <v>4.5</v>
      </c>
      <c r="AL22" s="32">
        <f>IF(ISNUMBER([1]System!$C23),[1]PlotData!L23+[1]Normalkraft!$E$2* $AF$1*L22,[1]PlotData!$CB$3)</f>
        <v>4.5</v>
      </c>
      <c r="AM22" s="34">
        <f>IF(ISNUMBER([1]System!$C23),[1]PlotData!L23,[1]PlotData!$CB$3)</f>
        <v>4.5</v>
      </c>
      <c r="AN22" s="31">
        <f>IF(ISNUMBER([1]System!$C23),[1]PlotData!B23,[1]PlotData!$CB$3)</f>
        <v>4.5</v>
      </c>
      <c r="AO22" s="37">
        <f>IF(ISNUMBER([1]System!$C23),AB22,[1]PlotData!$CB$3)</f>
        <v>4.5</v>
      </c>
      <c r="AQ22" s="41">
        <v>20</v>
      </c>
      <c r="AR22" s="34">
        <f>IF(ISNUMBER([1]System!$C23),[1]PlotData!O23+ [1]Normalkraft!$E$2*$AF$1*O22,[1]PlotData!$CB$4)</f>
        <v>4.5</v>
      </c>
      <c r="AS22" s="31">
        <f>IF(ISNUMBER([1]System!$C23),[1]PlotData!P23+ [1]Normalkraft!$E$2*$AF$1*P22,[1]PlotData!$CB$4)</f>
        <v>4.5</v>
      </c>
      <c r="AT22" s="31">
        <f>IF(ISNUMBER([1]System!$C23),[1]PlotData!Q23+ [1]Normalkraft!$E$2*$AF$1*Q22,[1]PlotData!$CB$4)</f>
        <v>4.5</v>
      </c>
      <c r="AU22" s="31">
        <f>IF(ISNUMBER([1]System!$C23),[1]PlotData!R23+ [1]Normalkraft!$E$2*$AF$1*R22,[1]PlotData!$CB$4)</f>
        <v>4.5</v>
      </c>
      <c r="AV22" s="31">
        <f>IF(ISNUMBER([1]System!$C23),[1]PlotData!S23+[1]Normalkraft!$E$2* $AF$1*S22,[1]PlotData!$CB$4)</f>
        <v>4.5</v>
      </c>
      <c r="AW22" s="31">
        <f>IF(ISNUMBER([1]System!$C23),[1]PlotData!T23+ [1]Normalkraft!$E$2*$AF$1*T22,[1]PlotData!$CB$4)</f>
        <v>4.5</v>
      </c>
      <c r="AX22" s="31">
        <f>IF(ISNUMBER([1]System!$C23),[1]PlotData!U23+[1]Normalkraft!$E$2* $AF$1*U22,[1]PlotData!$CB$4)</f>
        <v>4.5</v>
      </c>
      <c r="AY22" s="31">
        <f>IF(ISNUMBER([1]System!$C23),[1]PlotData!V23+ [1]Normalkraft!$E$2*$AF$1*V22,[1]PlotData!$CB$4)</f>
        <v>4.5</v>
      </c>
      <c r="AZ22" s="31">
        <f>IF(ISNUMBER([1]System!$C23),[1]PlotData!W23+ [1]Normalkraft!$E$2*$AF$1*W22,[1]PlotData!$CB$4)</f>
        <v>4.5</v>
      </c>
      <c r="BA22" s="31">
        <f>IF(ISNUMBER([1]System!$C23),[1]PlotData!X23+ [1]Normalkraft!$E$2*$AF$1*X22,[1]PlotData!$CB$4)</f>
        <v>4.5</v>
      </c>
      <c r="BB22" s="32">
        <f>IF(ISNUMBER([1]System!$C23),[1]PlotData!Y23+[1]Normalkraft!$E$2*$AF$1*Y22,[1]PlotData!$CB$4)</f>
        <v>4.5</v>
      </c>
      <c r="BC22" s="34">
        <f>IF(ISNUMBER([1]System!$C23),[1]PlotData!Y23, [1]PlotData!CB$4)</f>
        <v>4.5</v>
      </c>
      <c r="BD22" s="31">
        <f>IF(ISNUMBER([1]System!$C23),[1]PlotData!O23, [1]PlotData!$CB$4)</f>
        <v>4.5</v>
      </c>
      <c r="BE22" s="32">
        <f>IF(ISNUMBER([1]System!$C23), AR22,[1]PlotData!$CB$4)</f>
        <v>4.5</v>
      </c>
    </row>
    <row r="23" spans="1:60" x14ac:dyDescent="0.25">
      <c r="A23" s="77">
        <v>21</v>
      </c>
      <c r="B23" s="78"/>
      <c r="C23" s="79"/>
      <c r="D23" s="79"/>
      <c r="E23" s="79"/>
      <c r="F23" s="79"/>
      <c r="G23" s="79"/>
      <c r="H23" s="79"/>
      <c r="I23" s="79"/>
      <c r="J23" s="79"/>
      <c r="K23" s="79"/>
      <c r="L23" s="80"/>
      <c r="N23" s="77">
        <v>21</v>
      </c>
      <c r="O23" s="34"/>
      <c r="P23" s="31"/>
      <c r="Q23" s="31"/>
      <c r="R23" s="31"/>
      <c r="S23" s="31"/>
      <c r="T23" s="31"/>
      <c r="U23" s="31"/>
      <c r="V23" s="31"/>
      <c r="W23" s="31"/>
      <c r="X23" s="31"/>
      <c r="Y23" s="32"/>
      <c r="AA23" s="47">
        <v>21</v>
      </c>
      <c r="AB23" s="34">
        <f>IF(ISNUMBER([1]System!$C24),[1]PlotData!B24+ [1]Normalkraft!$E$2*$AF$1*B23,[1]PlotData!$CB$3)</f>
        <v>4.5</v>
      </c>
      <c r="AC23" s="31">
        <f>IF(ISNUMBER([1]System!$C24),[1]PlotData!C24+ [1]Normalkraft!$E$2*$AF$1*C23,[1]PlotData!$CB$3)</f>
        <v>4.5</v>
      </c>
      <c r="AD23" s="31">
        <f>IF(ISNUMBER([1]System!$C24),[1]PlotData!D24+ [1]Normalkraft!$E$2*$AF$1*D23,[1]PlotData!$CB$3)</f>
        <v>4.5</v>
      </c>
      <c r="AE23" s="31">
        <f>IF(ISNUMBER([1]System!$C24),[1]PlotData!E24+ [1]Normalkraft!$E$2*$AF$1*E23,[1]PlotData!$CB$3)</f>
        <v>4.5</v>
      </c>
      <c r="AF23" s="31">
        <f>IF(ISNUMBER([1]System!$C24),[1]PlotData!F24+[1]Normalkraft!$E$2* $AF$1*F23,[1]PlotData!$CB$3)</f>
        <v>4.5</v>
      </c>
      <c r="AG23" s="31">
        <f>IF(ISNUMBER([1]System!$C24),[1]PlotData!G24+ [1]Normalkraft!$E$2*$AF$1*G23,[1]PlotData!$CB$3)</f>
        <v>4.5</v>
      </c>
      <c r="AH23" s="31">
        <f>IF(ISNUMBER([1]System!$C24),[1]PlotData!H24+ [1]Normalkraft!$E$2*$AF$1*H23,[1]PlotData!$CB$3)</f>
        <v>4.5</v>
      </c>
      <c r="AI23" s="31">
        <f>IF(ISNUMBER([1]System!$C24),[1]PlotData!I24+ [1]Normalkraft!$E$2*$AF$1*I23,[1]PlotData!$CB$3)</f>
        <v>4.5</v>
      </c>
      <c r="AJ23" s="31">
        <f>IF(ISNUMBER([1]System!$C24),[1]PlotData!J24+ [1]Normalkraft!$E$2*$AF$1*J23,[1]PlotData!$CB$3)</f>
        <v>4.5</v>
      </c>
      <c r="AK23" s="31">
        <f>IF(ISNUMBER([1]System!$C24),[1]PlotData!K24+[1]Normalkraft!$E$2* $AF$1*K23,[1]PlotData!$CB$3)</f>
        <v>4.5</v>
      </c>
      <c r="AL23" s="32">
        <f>IF(ISNUMBER([1]System!$C24),[1]PlotData!L24+[1]Normalkraft!$E$2* $AF$1*L23,[1]PlotData!$CB$3)</f>
        <v>4.5</v>
      </c>
      <c r="AM23" s="34">
        <f>IF(ISNUMBER([1]System!$C24),[1]PlotData!L24,[1]PlotData!$CB$3)</f>
        <v>4.5</v>
      </c>
      <c r="AN23" s="31">
        <f>IF(ISNUMBER([1]System!$C24),[1]PlotData!B24,[1]PlotData!$CB$3)</f>
        <v>4.5</v>
      </c>
      <c r="AO23" s="37">
        <f>IF(ISNUMBER([1]System!$C24),AB23,[1]PlotData!$CB$3)</f>
        <v>4.5</v>
      </c>
      <c r="AQ23" s="46">
        <v>21</v>
      </c>
      <c r="AR23" s="34">
        <f>IF(ISNUMBER([1]System!$C24),[1]PlotData!O24+ [1]Normalkraft!$E$2*$AF$1*O23,[1]PlotData!$CB$4)</f>
        <v>4.5</v>
      </c>
      <c r="AS23" s="31">
        <f>IF(ISNUMBER([1]System!$C24),[1]PlotData!P24+ [1]Normalkraft!$E$2*$AF$1*P23,[1]PlotData!$CB$4)</f>
        <v>4.5</v>
      </c>
      <c r="AT23" s="31">
        <f>IF(ISNUMBER([1]System!$C24),[1]PlotData!Q24+ [1]Normalkraft!$E$2*$AF$1*Q23,[1]PlotData!$CB$4)</f>
        <v>4.5</v>
      </c>
      <c r="AU23" s="31">
        <f>IF(ISNUMBER([1]System!$C24),[1]PlotData!R24+ [1]Normalkraft!$E$2*$AF$1*R23,[1]PlotData!$CB$4)</f>
        <v>4.5</v>
      </c>
      <c r="AV23" s="31">
        <f>IF(ISNUMBER([1]System!$C24),[1]PlotData!S24+[1]Normalkraft!$E$2* $AF$1*S23,[1]PlotData!$CB$4)</f>
        <v>4.5</v>
      </c>
      <c r="AW23" s="31">
        <f>IF(ISNUMBER([1]System!$C24),[1]PlotData!T24+ [1]Normalkraft!$E$2*$AF$1*T23,[1]PlotData!$CB$4)</f>
        <v>4.5</v>
      </c>
      <c r="AX23" s="31">
        <f>IF(ISNUMBER([1]System!$C24),[1]PlotData!U24+[1]Normalkraft!$E$2* $AF$1*U23,[1]PlotData!$CB$4)</f>
        <v>4.5</v>
      </c>
      <c r="AY23" s="31">
        <f>IF(ISNUMBER([1]System!$C24),[1]PlotData!V24+ [1]Normalkraft!$E$2*$AF$1*V23,[1]PlotData!$CB$4)</f>
        <v>4.5</v>
      </c>
      <c r="AZ23" s="31">
        <f>IF(ISNUMBER([1]System!$C24),[1]PlotData!W24+ [1]Normalkraft!$E$2*$AF$1*W23,[1]PlotData!$CB$4)</f>
        <v>4.5</v>
      </c>
      <c r="BA23" s="31">
        <f>IF(ISNUMBER([1]System!$C24),[1]PlotData!X24+ [1]Normalkraft!$E$2*$AF$1*X23,[1]PlotData!$CB$4)</f>
        <v>4.5</v>
      </c>
      <c r="BB23" s="32">
        <f>IF(ISNUMBER([1]System!$C24),[1]PlotData!Y24+[1]Normalkraft!$E$2*$AF$1*Y23,[1]PlotData!$CB$4)</f>
        <v>4.5</v>
      </c>
      <c r="BC23" s="34">
        <f>IF(ISNUMBER([1]System!$C24),[1]PlotData!Y24, [1]PlotData!CB$4)</f>
        <v>4.5</v>
      </c>
      <c r="BD23" s="31">
        <f>IF(ISNUMBER([1]System!$C24),[1]PlotData!O24, [1]PlotData!$CB$4)</f>
        <v>4.5</v>
      </c>
      <c r="BE23" s="32">
        <f>IF(ISNUMBER([1]System!$C24), AR23,[1]PlotData!$CB$4)</f>
        <v>4.5</v>
      </c>
    </row>
    <row r="24" spans="1:60" x14ac:dyDescent="0.25">
      <c r="A24" s="77">
        <v>22</v>
      </c>
      <c r="B24" s="78"/>
      <c r="C24" s="79"/>
      <c r="D24" s="79"/>
      <c r="E24" s="79"/>
      <c r="F24" s="79"/>
      <c r="G24" s="79"/>
      <c r="H24" s="79"/>
      <c r="I24" s="79"/>
      <c r="J24" s="79"/>
      <c r="K24" s="79"/>
      <c r="L24" s="80"/>
      <c r="N24" s="77">
        <v>22</v>
      </c>
      <c r="O24" s="34"/>
      <c r="P24" s="31"/>
      <c r="Q24" s="31"/>
      <c r="R24" s="31"/>
      <c r="S24" s="31"/>
      <c r="T24" s="31"/>
      <c r="U24" s="31"/>
      <c r="V24" s="31"/>
      <c r="W24" s="31"/>
      <c r="X24" s="31"/>
      <c r="Y24" s="32"/>
      <c r="AA24" s="47">
        <v>22</v>
      </c>
      <c r="AB24" s="34">
        <f>IF(ISNUMBER([1]System!$C25),[1]PlotData!B25+ [1]Normalkraft!$E$2*$AF$1*B24,[1]PlotData!$CB$3)</f>
        <v>4.5</v>
      </c>
      <c r="AC24" s="31">
        <f>IF(ISNUMBER([1]System!$C25),[1]PlotData!C25+ [1]Normalkraft!$E$2*$AF$1*C24,[1]PlotData!$CB$3)</f>
        <v>4.5</v>
      </c>
      <c r="AD24" s="31">
        <f>IF(ISNUMBER([1]System!$C25),[1]PlotData!D25+ [1]Normalkraft!$E$2*$AF$1*D24,[1]PlotData!$CB$3)</f>
        <v>4.5</v>
      </c>
      <c r="AE24" s="31">
        <f>IF(ISNUMBER([1]System!$C25),[1]PlotData!E25+ [1]Normalkraft!$E$2*$AF$1*E24,[1]PlotData!$CB$3)</f>
        <v>4.5</v>
      </c>
      <c r="AF24" s="31">
        <f>IF(ISNUMBER([1]System!$C25),[1]PlotData!F25+[1]Normalkraft!$E$2* $AF$1*F24,[1]PlotData!$CB$3)</f>
        <v>4.5</v>
      </c>
      <c r="AG24" s="31">
        <f>IF(ISNUMBER([1]System!$C25),[1]PlotData!G25+ [1]Normalkraft!$E$2*$AF$1*G24,[1]PlotData!$CB$3)</f>
        <v>4.5</v>
      </c>
      <c r="AH24" s="31">
        <f>IF(ISNUMBER([1]System!$C25),[1]PlotData!H25+ [1]Normalkraft!$E$2*$AF$1*H24,[1]PlotData!$CB$3)</f>
        <v>4.5</v>
      </c>
      <c r="AI24" s="31">
        <f>IF(ISNUMBER([1]System!$C25),[1]PlotData!I25+ [1]Normalkraft!$E$2*$AF$1*I24,[1]PlotData!$CB$3)</f>
        <v>4.5</v>
      </c>
      <c r="AJ24" s="31">
        <f>IF(ISNUMBER([1]System!$C25),[1]PlotData!J25+ [1]Normalkraft!$E$2*$AF$1*J24,[1]PlotData!$CB$3)</f>
        <v>4.5</v>
      </c>
      <c r="AK24" s="31">
        <f>IF(ISNUMBER([1]System!$C25),[1]PlotData!K25+[1]Normalkraft!$E$2* $AF$1*K24,[1]PlotData!$CB$3)</f>
        <v>4.5</v>
      </c>
      <c r="AL24" s="32">
        <f>IF(ISNUMBER([1]System!$C25),[1]PlotData!L25+[1]Normalkraft!$E$2* $AF$1*L24,[1]PlotData!$CB$3)</f>
        <v>4.5</v>
      </c>
      <c r="AM24" s="34">
        <f>IF(ISNUMBER([1]System!$C25),[1]PlotData!L25,[1]PlotData!$CB$3)</f>
        <v>4.5</v>
      </c>
      <c r="AN24" s="31">
        <f>IF(ISNUMBER([1]System!$C25),[1]PlotData!B25,[1]PlotData!$CB$3)</f>
        <v>4.5</v>
      </c>
      <c r="AO24" s="37">
        <f>IF(ISNUMBER([1]System!$C25),AB24,[1]PlotData!$CB$3)</f>
        <v>4.5</v>
      </c>
      <c r="AQ24" s="46">
        <v>22</v>
      </c>
      <c r="AR24" s="34">
        <f>IF(ISNUMBER([1]System!$C25),[1]PlotData!O25+ [1]Normalkraft!$E$2*$AF$1*O24,[1]PlotData!$CB$4)</f>
        <v>4.5</v>
      </c>
      <c r="AS24" s="31">
        <f>IF(ISNUMBER([1]System!$C25),[1]PlotData!P25+ [1]Normalkraft!$E$2*$AF$1*P24,[1]PlotData!$CB$4)</f>
        <v>4.5</v>
      </c>
      <c r="AT24" s="31">
        <f>IF(ISNUMBER([1]System!$C25),[1]PlotData!Q25+ [1]Normalkraft!$E$2*$AF$1*Q24,[1]PlotData!$CB$4)</f>
        <v>4.5</v>
      </c>
      <c r="AU24" s="31">
        <f>IF(ISNUMBER([1]System!$C25),[1]PlotData!R25+ [1]Normalkraft!$E$2*$AF$1*R24,[1]PlotData!$CB$4)</f>
        <v>4.5</v>
      </c>
      <c r="AV24" s="31">
        <f>IF(ISNUMBER([1]System!$C25),[1]PlotData!S25+[1]Normalkraft!$E$2* $AF$1*S24,[1]PlotData!$CB$4)</f>
        <v>4.5</v>
      </c>
      <c r="AW24" s="31">
        <f>IF(ISNUMBER([1]System!$C25),[1]PlotData!T25+ [1]Normalkraft!$E$2*$AF$1*T24,[1]PlotData!$CB$4)</f>
        <v>4.5</v>
      </c>
      <c r="AX24" s="31">
        <f>IF(ISNUMBER([1]System!$C25),[1]PlotData!U25+[1]Normalkraft!$E$2* $AF$1*U24,[1]PlotData!$CB$4)</f>
        <v>4.5</v>
      </c>
      <c r="AY24" s="31">
        <f>IF(ISNUMBER([1]System!$C25),[1]PlotData!V25+ [1]Normalkraft!$E$2*$AF$1*V24,[1]PlotData!$CB$4)</f>
        <v>4.5</v>
      </c>
      <c r="AZ24" s="31">
        <f>IF(ISNUMBER([1]System!$C25),[1]PlotData!W25+ [1]Normalkraft!$E$2*$AF$1*W24,[1]PlotData!$CB$4)</f>
        <v>4.5</v>
      </c>
      <c r="BA24" s="31">
        <f>IF(ISNUMBER([1]System!$C25),[1]PlotData!X25+ [1]Normalkraft!$E$2*$AF$1*X24,[1]PlotData!$CB$4)</f>
        <v>4.5</v>
      </c>
      <c r="BB24" s="32">
        <f>IF(ISNUMBER([1]System!$C25),[1]PlotData!Y25+[1]Normalkraft!$E$2*$AF$1*Y24,[1]PlotData!$CB$4)</f>
        <v>4.5</v>
      </c>
      <c r="BC24" s="34">
        <f>IF(ISNUMBER([1]System!$C25),[1]PlotData!Y25, [1]PlotData!CB$4)</f>
        <v>4.5</v>
      </c>
      <c r="BD24" s="31">
        <f>IF(ISNUMBER([1]System!$C25),[1]PlotData!O25, [1]PlotData!$CB$4)</f>
        <v>4.5</v>
      </c>
      <c r="BE24" s="32">
        <f>IF(ISNUMBER([1]System!$C25), AR24,[1]PlotData!$CB$4)</f>
        <v>4.5</v>
      </c>
    </row>
    <row r="25" spans="1:60" x14ac:dyDescent="0.25">
      <c r="A25" s="77">
        <v>23</v>
      </c>
      <c r="B25" s="78"/>
      <c r="C25" s="79"/>
      <c r="D25" s="79"/>
      <c r="E25" s="79"/>
      <c r="F25" s="79"/>
      <c r="G25" s="79"/>
      <c r="H25" s="79"/>
      <c r="I25" s="79"/>
      <c r="J25" s="79"/>
      <c r="K25" s="79"/>
      <c r="L25" s="80"/>
      <c r="N25" s="77">
        <v>23</v>
      </c>
      <c r="O25" s="34"/>
      <c r="P25" s="31"/>
      <c r="Q25" s="31"/>
      <c r="R25" s="31"/>
      <c r="S25" s="31"/>
      <c r="T25" s="31"/>
      <c r="U25" s="31"/>
      <c r="V25" s="31"/>
      <c r="W25" s="31"/>
      <c r="X25" s="31"/>
      <c r="Y25" s="32"/>
      <c r="AA25" s="47">
        <v>23</v>
      </c>
      <c r="AB25" s="34">
        <f>IF(ISNUMBER([1]System!$C26),[1]PlotData!B26+ [1]Normalkraft!$E$2*$AF$1*B25,[1]PlotData!$CB$3)</f>
        <v>4.5</v>
      </c>
      <c r="AC25" s="31">
        <f>IF(ISNUMBER([1]System!$C26),[1]PlotData!C26+ [1]Normalkraft!$E$2*$AF$1*C25,[1]PlotData!$CB$3)</f>
        <v>4.5</v>
      </c>
      <c r="AD25" s="31">
        <f>IF(ISNUMBER([1]System!$C26),[1]PlotData!D26+ [1]Normalkraft!$E$2*$AF$1*D25,[1]PlotData!$CB$3)</f>
        <v>4.5</v>
      </c>
      <c r="AE25" s="31">
        <f>IF(ISNUMBER([1]System!$C26),[1]PlotData!E26+ [1]Normalkraft!$E$2*$AF$1*E25,[1]PlotData!$CB$3)</f>
        <v>4.5</v>
      </c>
      <c r="AF25" s="31">
        <f>IF(ISNUMBER([1]System!$C26),[1]PlotData!F26+[1]Normalkraft!$E$2* $AF$1*F25,[1]PlotData!$CB$3)</f>
        <v>4.5</v>
      </c>
      <c r="AG25" s="31">
        <f>IF(ISNUMBER([1]System!$C26),[1]PlotData!G26+ [1]Normalkraft!$E$2*$AF$1*G25,[1]PlotData!$CB$3)</f>
        <v>4.5</v>
      </c>
      <c r="AH25" s="31">
        <f>IF(ISNUMBER([1]System!$C26),[1]PlotData!H26+ [1]Normalkraft!$E$2*$AF$1*H25,[1]PlotData!$CB$3)</f>
        <v>4.5</v>
      </c>
      <c r="AI25" s="31">
        <f>IF(ISNUMBER([1]System!$C26),[1]PlotData!I26+ [1]Normalkraft!$E$2*$AF$1*I25,[1]PlotData!$CB$3)</f>
        <v>4.5</v>
      </c>
      <c r="AJ25" s="31">
        <f>IF(ISNUMBER([1]System!$C26),[1]PlotData!J26+ [1]Normalkraft!$E$2*$AF$1*J25,[1]PlotData!$CB$3)</f>
        <v>4.5</v>
      </c>
      <c r="AK25" s="31">
        <f>IF(ISNUMBER([1]System!$C26),[1]PlotData!K26+[1]Normalkraft!$E$2* $AF$1*K25,[1]PlotData!$CB$3)</f>
        <v>4.5</v>
      </c>
      <c r="AL25" s="32">
        <f>IF(ISNUMBER([1]System!$C26),[1]PlotData!L26+[1]Normalkraft!$E$2* $AF$1*L25,[1]PlotData!$CB$3)</f>
        <v>4.5</v>
      </c>
      <c r="AM25" s="34">
        <f>IF(ISNUMBER([1]System!$C26),[1]PlotData!L26,[1]PlotData!$CB$3)</f>
        <v>4.5</v>
      </c>
      <c r="AN25" s="31">
        <f>IF(ISNUMBER([1]System!$C26),[1]PlotData!B26,[1]PlotData!$CB$3)</f>
        <v>4.5</v>
      </c>
      <c r="AO25" s="37">
        <f>IF(ISNUMBER([1]System!$C26),AB25,[1]PlotData!$CB$3)</f>
        <v>4.5</v>
      </c>
      <c r="AQ25" s="46">
        <v>23</v>
      </c>
      <c r="AR25" s="34">
        <f>IF(ISNUMBER([1]System!$C26),[1]PlotData!O26+ [1]Normalkraft!$E$2*$AF$1*O25,[1]PlotData!$CB$4)</f>
        <v>4.5</v>
      </c>
      <c r="AS25" s="31">
        <f>IF(ISNUMBER([1]System!$C26),[1]PlotData!P26+ [1]Normalkraft!$E$2*$AF$1*P25,[1]PlotData!$CB$4)</f>
        <v>4.5</v>
      </c>
      <c r="AT25" s="31">
        <f>IF(ISNUMBER([1]System!$C26),[1]PlotData!Q26+ [1]Normalkraft!$E$2*$AF$1*Q25,[1]PlotData!$CB$4)</f>
        <v>4.5</v>
      </c>
      <c r="AU25" s="31">
        <f>IF(ISNUMBER([1]System!$C26),[1]PlotData!R26+ [1]Normalkraft!$E$2*$AF$1*R25,[1]PlotData!$CB$4)</f>
        <v>4.5</v>
      </c>
      <c r="AV25" s="31">
        <f>IF(ISNUMBER([1]System!$C26),[1]PlotData!S26+[1]Normalkraft!$E$2* $AF$1*S25,[1]PlotData!$CB$4)</f>
        <v>4.5</v>
      </c>
      <c r="AW25" s="31">
        <f>IF(ISNUMBER([1]System!$C26),[1]PlotData!T26+ [1]Normalkraft!$E$2*$AF$1*T25,[1]PlotData!$CB$4)</f>
        <v>4.5</v>
      </c>
      <c r="AX25" s="31">
        <f>IF(ISNUMBER([1]System!$C26),[1]PlotData!U26+[1]Normalkraft!$E$2* $AF$1*U25,[1]PlotData!$CB$4)</f>
        <v>4.5</v>
      </c>
      <c r="AY25" s="31">
        <f>IF(ISNUMBER([1]System!$C26),[1]PlotData!V26+ [1]Normalkraft!$E$2*$AF$1*V25,[1]PlotData!$CB$4)</f>
        <v>4.5</v>
      </c>
      <c r="AZ25" s="31">
        <f>IF(ISNUMBER([1]System!$C26),[1]PlotData!W26+ [1]Normalkraft!$E$2*$AF$1*W25,[1]PlotData!$CB$4)</f>
        <v>4.5</v>
      </c>
      <c r="BA25" s="31">
        <f>IF(ISNUMBER([1]System!$C26),[1]PlotData!X26+ [1]Normalkraft!$E$2*$AF$1*X25,[1]PlotData!$CB$4)</f>
        <v>4.5</v>
      </c>
      <c r="BB25" s="32">
        <f>IF(ISNUMBER([1]System!$C26),[1]PlotData!Y26+[1]Normalkraft!$E$2*$AF$1*Y25,[1]PlotData!$CB$4)</f>
        <v>4.5</v>
      </c>
      <c r="BC25" s="34">
        <f>IF(ISNUMBER([1]System!$C26),[1]PlotData!Y26, [1]PlotData!CB$4)</f>
        <v>4.5</v>
      </c>
      <c r="BD25" s="31">
        <f>IF(ISNUMBER([1]System!$C26),[1]PlotData!O26, [1]PlotData!$CB$4)</f>
        <v>4.5</v>
      </c>
      <c r="BE25" s="32">
        <f>IF(ISNUMBER([1]System!$C26), AR25,[1]PlotData!$CB$4)</f>
        <v>4.5</v>
      </c>
    </row>
    <row r="26" spans="1:60" x14ac:dyDescent="0.25">
      <c r="A26" s="77">
        <v>24</v>
      </c>
      <c r="B26" s="78"/>
      <c r="C26" s="79"/>
      <c r="D26" s="79"/>
      <c r="E26" s="79"/>
      <c r="F26" s="79"/>
      <c r="G26" s="79"/>
      <c r="H26" s="79"/>
      <c r="I26" s="79"/>
      <c r="J26" s="79"/>
      <c r="K26" s="79"/>
      <c r="L26" s="80"/>
      <c r="N26" s="77">
        <v>24</v>
      </c>
      <c r="O26" s="34"/>
      <c r="P26" s="31"/>
      <c r="Q26" s="31"/>
      <c r="R26" s="31"/>
      <c r="S26" s="31"/>
      <c r="T26" s="31"/>
      <c r="U26" s="31"/>
      <c r="V26" s="31"/>
      <c r="W26" s="31"/>
      <c r="X26" s="31"/>
      <c r="Y26" s="32"/>
      <c r="AA26" s="47">
        <v>24</v>
      </c>
      <c r="AB26" s="34">
        <f>IF(ISNUMBER([1]System!$C27),[1]PlotData!B27+ [1]Normalkraft!$E$2*$AF$1*B26,[1]PlotData!$CB$3)</f>
        <v>4.5</v>
      </c>
      <c r="AC26" s="31">
        <f>IF(ISNUMBER([1]System!$C27),[1]PlotData!C27+ [1]Normalkraft!$E$2*$AF$1*C26,[1]PlotData!$CB$3)</f>
        <v>4.5</v>
      </c>
      <c r="AD26" s="31">
        <f>IF(ISNUMBER([1]System!$C27),[1]PlotData!D27+ [1]Normalkraft!$E$2*$AF$1*D26,[1]PlotData!$CB$3)</f>
        <v>4.5</v>
      </c>
      <c r="AE26" s="31">
        <f>IF(ISNUMBER([1]System!$C27),[1]PlotData!E27+ [1]Normalkraft!$E$2*$AF$1*E26,[1]PlotData!$CB$3)</f>
        <v>4.5</v>
      </c>
      <c r="AF26" s="31">
        <f>IF(ISNUMBER([1]System!$C27),[1]PlotData!F27+[1]Normalkraft!$E$2* $AF$1*F26,[1]PlotData!$CB$3)</f>
        <v>4.5</v>
      </c>
      <c r="AG26" s="31">
        <f>IF(ISNUMBER([1]System!$C27),[1]PlotData!G27+ [1]Normalkraft!$E$2*$AF$1*G26,[1]PlotData!$CB$3)</f>
        <v>4.5</v>
      </c>
      <c r="AH26" s="31">
        <f>IF(ISNUMBER([1]System!$C27),[1]PlotData!H27+ [1]Normalkraft!$E$2*$AF$1*H26,[1]PlotData!$CB$3)</f>
        <v>4.5</v>
      </c>
      <c r="AI26" s="31">
        <f>IF(ISNUMBER([1]System!$C27),[1]PlotData!I27+ [1]Normalkraft!$E$2*$AF$1*I26,[1]PlotData!$CB$3)</f>
        <v>4.5</v>
      </c>
      <c r="AJ26" s="31">
        <f>IF(ISNUMBER([1]System!$C27),[1]PlotData!J27+ [1]Normalkraft!$E$2*$AF$1*J26,[1]PlotData!$CB$3)</f>
        <v>4.5</v>
      </c>
      <c r="AK26" s="31">
        <f>IF(ISNUMBER([1]System!$C27),[1]PlotData!K27+[1]Normalkraft!$E$2* $AF$1*K26,[1]PlotData!$CB$3)</f>
        <v>4.5</v>
      </c>
      <c r="AL26" s="32">
        <f>IF(ISNUMBER([1]System!$C27),[1]PlotData!L27+[1]Normalkraft!$E$2* $AF$1*L26,[1]PlotData!$CB$3)</f>
        <v>4.5</v>
      </c>
      <c r="AM26" s="34">
        <f>IF(ISNUMBER([1]System!$C27),[1]PlotData!L27,[1]PlotData!$CB$3)</f>
        <v>4.5</v>
      </c>
      <c r="AN26" s="31">
        <f>IF(ISNUMBER([1]System!$C27),[1]PlotData!B27,[1]PlotData!$CB$3)</f>
        <v>4.5</v>
      </c>
      <c r="AO26" s="37">
        <f>IF(ISNUMBER([1]System!$C27),AB26,[1]PlotData!$CB$3)</f>
        <v>4.5</v>
      </c>
      <c r="AQ26" s="46">
        <v>24</v>
      </c>
      <c r="AR26" s="34">
        <f>IF(ISNUMBER([1]System!$C27),[1]PlotData!O27+ [1]Normalkraft!$E$2*$AF$1*O26,[1]PlotData!$CB$4)</f>
        <v>4.5</v>
      </c>
      <c r="AS26" s="31">
        <f>IF(ISNUMBER([1]System!$C27),[1]PlotData!P27+ [1]Normalkraft!$E$2*$AF$1*P26,[1]PlotData!$CB$4)</f>
        <v>4.5</v>
      </c>
      <c r="AT26" s="31">
        <f>IF(ISNUMBER([1]System!$C27),[1]PlotData!Q27+ [1]Normalkraft!$E$2*$AF$1*Q26,[1]PlotData!$CB$4)</f>
        <v>4.5</v>
      </c>
      <c r="AU26" s="31">
        <f>IF(ISNUMBER([1]System!$C27),[1]PlotData!R27+ [1]Normalkraft!$E$2*$AF$1*R26,[1]PlotData!$CB$4)</f>
        <v>4.5</v>
      </c>
      <c r="AV26" s="31">
        <f>IF(ISNUMBER([1]System!$C27),[1]PlotData!S27+[1]Normalkraft!$E$2* $AF$1*S26,[1]PlotData!$CB$4)</f>
        <v>4.5</v>
      </c>
      <c r="AW26" s="31">
        <f>IF(ISNUMBER([1]System!$C27),[1]PlotData!T27+ [1]Normalkraft!$E$2*$AF$1*T26,[1]PlotData!$CB$4)</f>
        <v>4.5</v>
      </c>
      <c r="AX26" s="31">
        <f>IF(ISNUMBER([1]System!$C27),[1]PlotData!U27+[1]Normalkraft!$E$2* $AF$1*U26,[1]PlotData!$CB$4)</f>
        <v>4.5</v>
      </c>
      <c r="AY26" s="31">
        <f>IF(ISNUMBER([1]System!$C27),[1]PlotData!V27+ [1]Normalkraft!$E$2*$AF$1*V26,[1]PlotData!$CB$4)</f>
        <v>4.5</v>
      </c>
      <c r="AZ26" s="31">
        <f>IF(ISNUMBER([1]System!$C27),[1]PlotData!W27+ [1]Normalkraft!$E$2*$AF$1*W26,[1]PlotData!$CB$4)</f>
        <v>4.5</v>
      </c>
      <c r="BA26" s="31">
        <f>IF(ISNUMBER([1]System!$C27),[1]PlotData!X27+ [1]Normalkraft!$E$2*$AF$1*X26,[1]PlotData!$CB$4)</f>
        <v>4.5</v>
      </c>
      <c r="BB26" s="32">
        <f>IF(ISNUMBER([1]System!$C27),[1]PlotData!Y27+[1]Normalkraft!$E$2*$AF$1*Y26,[1]PlotData!$CB$4)</f>
        <v>4.5</v>
      </c>
      <c r="BC26" s="34">
        <f>IF(ISNUMBER([1]System!$C27),[1]PlotData!Y27, [1]PlotData!CB$4)</f>
        <v>4.5</v>
      </c>
      <c r="BD26" s="31">
        <f>IF(ISNUMBER([1]System!$C27),[1]PlotData!O27, [1]PlotData!$CB$4)</f>
        <v>4.5</v>
      </c>
      <c r="BE26" s="32">
        <f>IF(ISNUMBER([1]System!$C27), AR26,[1]PlotData!$CB$4)</f>
        <v>4.5</v>
      </c>
    </row>
    <row r="27" spans="1:60" x14ac:dyDescent="0.25">
      <c r="A27" s="77">
        <v>25</v>
      </c>
      <c r="B27" s="78"/>
      <c r="C27" s="79"/>
      <c r="D27" s="79"/>
      <c r="E27" s="79"/>
      <c r="F27" s="79"/>
      <c r="G27" s="79"/>
      <c r="H27" s="79"/>
      <c r="I27" s="79"/>
      <c r="J27" s="79"/>
      <c r="K27" s="79"/>
      <c r="L27" s="80"/>
      <c r="N27" s="77">
        <v>25</v>
      </c>
      <c r="O27" s="34"/>
      <c r="P27" s="31"/>
      <c r="Q27" s="31"/>
      <c r="R27" s="31"/>
      <c r="S27" s="31"/>
      <c r="T27" s="31"/>
      <c r="U27" s="31"/>
      <c r="V27" s="31"/>
      <c r="W27" s="31"/>
      <c r="X27" s="31"/>
      <c r="Y27" s="32"/>
      <c r="AA27" s="47">
        <v>25</v>
      </c>
      <c r="AB27" s="34">
        <f>IF(ISNUMBER([1]System!$C28),[1]PlotData!B28+ [1]Normalkraft!$E$2*$AF$1*B27,[1]PlotData!$CB$3)</f>
        <v>4.5</v>
      </c>
      <c r="AC27" s="31">
        <f>IF(ISNUMBER([1]System!$C28),[1]PlotData!C28+ [1]Normalkraft!$E$2*$AF$1*C27,[1]PlotData!$CB$3)</f>
        <v>4.5</v>
      </c>
      <c r="AD27" s="31">
        <f>IF(ISNUMBER([1]System!$C28),[1]PlotData!D28+ [1]Normalkraft!$E$2*$AF$1*D27,[1]PlotData!$CB$3)</f>
        <v>4.5</v>
      </c>
      <c r="AE27" s="31">
        <f>IF(ISNUMBER([1]System!$C28),[1]PlotData!E28+ [1]Normalkraft!$E$2*$AF$1*E27,[1]PlotData!$CB$3)</f>
        <v>4.5</v>
      </c>
      <c r="AF27" s="31">
        <f>IF(ISNUMBER([1]System!$C28),[1]PlotData!F28+[1]Normalkraft!$E$2* $AF$1*F27,[1]PlotData!$CB$3)</f>
        <v>4.5</v>
      </c>
      <c r="AG27" s="31">
        <f>IF(ISNUMBER([1]System!$C28),[1]PlotData!G28+ [1]Normalkraft!$E$2*$AF$1*G27,[1]PlotData!$CB$3)</f>
        <v>4.5</v>
      </c>
      <c r="AH27" s="31">
        <f>IF(ISNUMBER([1]System!$C28),[1]PlotData!H28+ [1]Normalkraft!$E$2*$AF$1*H27,[1]PlotData!$CB$3)</f>
        <v>4.5</v>
      </c>
      <c r="AI27" s="31">
        <f>IF(ISNUMBER([1]System!$C28),[1]PlotData!I28+ [1]Normalkraft!$E$2*$AF$1*I27,[1]PlotData!$CB$3)</f>
        <v>4.5</v>
      </c>
      <c r="AJ27" s="31">
        <f>IF(ISNUMBER([1]System!$C28),[1]PlotData!J28+ [1]Normalkraft!$E$2*$AF$1*J27,[1]PlotData!$CB$3)</f>
        <v>4.5</v>
      </c>
      <c r="AK27" s="31">
        <f>IF(ISNUMBER([1]System!$C28),[1]PlotData!K28+[1]Normalkraft!$E$2* $AF$1*K27,[1]PlotData!$CB$3)</f>
        <v>4.5</v>
      </c>
      <c r="AL27" s="32">
        <f>IF(ISNUMBER([1]System!$C28),[1]PlotData!L28+[1]Normalkraft!$E$2* $AF$1*L27,[1]PlotData!$CB$3)</f>
        <v>4.5</v>
      </c>
      <c r="AM27" s="34">
        <f>IF(ISNUMBER([1]System!$C28),[1]PlotData!L28,[1]PlotData!$CB$3)</f>
        <v>4.5</v>
      </c>
      <c r="AN27" s="31">
        <f>IF(ISNUMBER([1]System!$C28),[1]PlotData!B28,[1]PlotData!$CB$3)</f>
        <v>4.5</v>
      </c>
      <c r="AO27" s="37">
        <f>IF(ISNUMBER([1]System!$C28),AB27,[1]PlotData!$CB$3)</f>
        <v>4.5</v>
      </c>
      <c r="AQ27" s="46">
        <v>25</v>
      </c>
      <c r="AR27" s="34">
        <f>IF(ISNUMBER([1]System!$C28),[1]PlotData!O28+ [1]Normalkraft!$E$2*$AF$1*O27,[1]PlotData!$CB$4)</f>
        <v>4.5</v>
      </c>
      <c r="AS27" s="31">
        <f>IF(ISNUMBER([1]System!$C28),[1]PlotData!P28+ [1]Normalkraft!$E$2*$AF$1*P27,[1]PlotData!$CB$4)</f>
        <v>4.5</v>
      </c>
      <c r="AT27" s="31">
        <f>IF(ISNUMBER([1]System!$C28),[1]PlotData!Q28+ [1]Normalkraft!$E$2*$AF$1*Q27,[1]PlotData!$CB$4)</f>
        <v>4.5</v>
      </c>
      <c r="AU27" s="31">
        <f>IF(ISNUMBER([1]System!$C28),[1]PlotData!R28+ [1]Normalkraft!$E$2*$AF$1*R27,[1]PlotData!$CB$4)</f>
        <v>4.5</v>
      </c>
      <c r="AV27" s="31">
        <f>IF(ISNUMBER([1]System!$C28),[1]PlotData!S28+[1]Normalkraft!$E$2* $AF$1*S27,[1]PlotData!$CB$4)</f>
        <v>4.5</v>
      </c>
      <c r="AW27" s="31">
        <f>IF(ISNUMBER([1]System!$C28),[1]PlotData!T28+ [1]Normalkraft!$E$2*$AF$1*T27,[1]PlotData!$CB$4)</f>
        <v>4.5</v>
      </c>
      <c r="AX27" s="31">
        <f>IF(ISNUMBER([1]System!$C28),[1]PlotData!U28+[1]Normalkraft!$E$2* $AF$1*U27,[1]PlotData!$CB$4)</f>
        <v>4.5</v>
      </c>
      <c r="AY27" s="31">
        <f>IF(ISNUMBER([1]System!$C28),[1]PlotData!V28+ [1]Normalkraft!$E$2*$AF$1*V27,[1]PlotData!$CB$4)</f>
        <v>4.5</v>
      </c>
      <c r="AZ27" s="31">
        <f>IF(ISNUMBER([1]System!$C28),[1]PlotData!W28+ [1]Normalkraft!$E$2*$AF$1*W27,[1]PlotData!$CB$4)</f>
        <v>4.5</v>
      </c>
      <c r="BA27" s="31">
        <f>IF(ISNUMBER([1]System!$C28),[1]PlotData!X28+ [1]Normalkraft!$E$2*$AF$1*X27,[1]PlotData!$CB$4)</f>
        <v>4.5</v>
      </c>
      <c r="BB27" s="32">
        <f>IF(ISNUMBER([1]System!$C28),[1]PlotData!Y28+[1]Normalkraft!$E$2*$AF$1*Y27,[1]PlotData!$CB$4)</f>
        <v>4.5</v>
      </c>
      <c r="BC27" s="34">
        <f>IF(ISNUMBER([1]System!$C28),[1]PlotData!Y28, [1]PlotData!CB$4)</f>
        <v>4.5</v>
      </c>
      <c r="BD27" s="31">
        <f>IF(ISNUMBER([1]System!$C28),[1]PlotData!O28, [1]PlotData!$CB$4)</f>
        <v>4.5</v>
      </c>
      <c r="BE27" s="32">
        <f>IF(ISNUMBER([1]System!$C28), AR27,[1]PlotData!$CB$4)</f>
        <v>4.5</v>
      </c>
    </row>
    <row r="28" spans="1:60" x14ac:dyDescent="0.25">
      <c r="A28" s="77">
        <v>26</v>
      </c>
      <c r="B28" s="78"/>
      <c r="C28" s="79"/>
      <c r="D28" s="79"/>
      <c r="E28" s="79"/>
      <c r="F28" s="79"/>
      <c r="G28" s="79"/>
      <c r="H28" s="79"/>
      <c r="I28" s="79"/>
      <c r="J28" s="79"/>
      <c r="K28" s="79"/>
      <c r="L28" s="80"/>
      <c r="N28" s="77">
        <v>26</v>
      </c>
      <c r="O28" s="34"/>
      <c r="P28" s="31"/>
      <c r="Q28" s="31"/>
      <c r="R28" s="31"/>
      <c r="S28" s="31"/>
      <c r="T28" s="31"/>
      <c r="U28" s="31"/>
      <c r="V28" s="31"/>
      <c r="W28" s="31"/>
      <c r="X28" s="31"/>
      <c r="Y28" s="32"/>
      <c r="AA28" s="47">
        <v>26</v>
      </c>
      <c r="AB28" s="34">
        <f>IF(ISNUMBER([1]System!$C29),[1]PlotData!B29+ [1]Normalkraft!$E$2*$AF$1*B28,[1]PlotData!$CB$3)</f>
        <v>4.5</v>
      </c>
      <c r="AC28" s="31">
        <f>IF(ISNUMBER([1]System!$C29),[1]PlotData!C29+ [1]Normalkraft!$E$2*$AF$1*C28,[1]PlotData!$CB$3)</f>
        <v>4.5</v>
      </c>
      <c r="AD28" s="31">
        <f>IF(ISNUMBER([1]System!$C29),[1]PlotData!D29+ [1]Normalkraft!$E$2*$AF$1*D28,[1]PlotData!$CB$3)</f>
        <v>4.5</v>
      </c>
      <c r="AE28" s="31">
        <f>IF(ISNUMBER([1]System!$C29),[1]PlotData!E29+ [1]Normalkraft!$E$2*$AF$1*E28,[1]PlotData!$CB$3)</f>
        <v>4.5</v>
      </c>
      <c r="AF28" s="31">
        <f>IF(ISNUMBER([1]System!$C29),[1]PlotData!F29+[1]Normalkraft!$E$2* $AF$1*F28,[1]PlotData!$CB$3)</f>
        <v>4.5</v>
      </c>
      <c r="AG28" s="31">
        <f>IF(ISNUMBER([1]System!$C29),[1]PlotData!G29+ [1]Normalkraft!$E$2*$AF$1*G28,[1]PlotData!$CB$3)</f>
        <v>4.5</v>
      </c>
      <c r="AH28" s="31">
        <f>IF(ISNUMBER([1]System!$C29),[1]PlotData!H29+ [1]Normalkraft!$E$2*$AF$1*H28,[1]PlotData!$CB$3)</f>
        <v>4.5</v>
      </c>
      <c r="AI28" s="31">
        <f>IF(ISNUMBER([1]System!$C29),[1]PlotData!I29+ [1]Normalkraft!$E$2*$AF$1*I28,[1]PlotData!$CB$3)</f>
        <v>4.5</v>
      </c>
      <c r="AJ28" s="31">
        <f>IF(ISNUMBER([1]System!$C29),[1]PlotData!J29+ [1]Normalkraft!$E$2*$AF$1*J28,[1]PlotData!$CB$3)</f>
        <v>4.5</v>
      </c>
      <c r="AK28" s="31">
        <f>IF(ISNUMBER([1]System!$C29),[1]PlotData!K29+[1]Normalkraft!$E$2* $AF$1*K28,[1]PlotData!$CB$3)</f>
        <v>4.5</v>
      </c>
      <c r="AL28" s="32">
        <f>IF(ISNUMBER([1]System!$C29),[1]PlotData!L29+[1]Normalkraft!$E$2* $AF$1*L28,[1]PlotData!$CB$3)</f>
        <v>4.5</v>
      </c>
      <c r="AM28" s="34">
        <f>IF(ISNUMBER([1]System!$C29),[1]PlotData!L29,[1]PlotData!$CB$3)</f>
        <v>4.5</v>
      </c>
      <c r="AN28" s="31">
        <f>IF(ISNUMBER([1]System!$C29),[1]PlotData!B29,[1]PlotData!$CB$3)</f>
        <v>4.5</v>
      </c>
      <c r="AO28" s="37">
        <f>IF(ISNUMBER([1]System!$C29),AB28,[1]PlotData!$CB$3)</f>
        <v>4.5</v>
      </c>
      <c r="AQ28" s="46">
        <v>26</v>
      </c>
      <c r="AR28" s="34">
        <f>IF(ISNUMBER([1]System!$C29),[1]PlotData!O29+ [1]Normalkraft!$E$2*$AF$1*O28,[1]PlotData!$CB$4)</f>
        <v>4.5</v>
      </c>
      <c r="AS28" s="31">
        <f>IF(ISNUMBER([1]System!$C29),[1]PlotData!P29+ [1]Normalkraft!$E$2*$AF$1*P28,[1]PlotData!$CB$4)</f>
        <v>4.5</v>
      </c>
      <c r="AT28" s="31">
        <f>IF(ISNUMBER([1]System!$C29),[1]PlotData!Q29+ [1]Normalkraft!$E$2*$AF$1*Q28,[1]PlotData!$CB$4)</f>
        <v>4.5</v>
      </c>
      <c r="AU28" s="31">
        <f>IF(ISNUMBER([1]System!$C29),[1]PlotData!R29+ [1]Normalkraft!$E$2*$AF$1*R28,[1]PlotData!$CB$4)</f>
        <v>4.5</v>
      </c>
      <c r="AV28" s="31">
        <f>IF(ISNUMBER([1]System!$C29),[1]PlotData!S29+[1]Normalkraft!$E$2* $AF$1*S28,[1]PlotData!$CB$4)</f>
        <v>4.5</v>
      </c>
      <c r="AW28" s="31">
        <f>IF(ISNUMBER([1]System!$C29),[1]PlotData!T29+ [1]Normalkraft!$E$2*$AF$1*T28,[1]PlotData!$CB$4)</f>
        <v>4.5</v>
      </c>
      <c r="AX28" s="31">
        <f>IF(ISNUMBER([1]System!$C29),[1]PlotData!U29+[1]Normalkraft!$E$2* $AF$1*U28,[1]PlotData!$CB$4)</f>
        <v>4.5</v>
      </c>
      <c r="AY28" s="31">
        <f>IF(ISNUMBER([1]System!$C29),[1]PlotData!V29+ [1]Normalkraft!$E$2*$AF$1*V28,[1]PlotData!$CB$4)</f>
        <v>4.5</v>
      </c>
      <c r="AZ28" s="31">
        <f>IF(ISNUMBER([1]System!$C29),[1]PlotData!W29+ [1]Normalkraft!$E$2*$AF$1*W28,[1]PlotData!$CB$4)</f>
        <v>4.5</v>
      </c>
      <c r="BA28" s="31">
        <f>IF(ISNUMBER([1]System!$C29),[1]PlotData!X29+ [1]Normalkraft!$E$2*$AF$1*X28,[1]PlotData!$CB$4)</f>
        <v>4.5</v>
      </c>
      <c r="BB28" s="32">
        <f>IF(ISNUMBER([1]System!$C29),[1]PlotData!Y29+[1]Normalkraft!$E$2*$AF$1*Y28,[1]PlotData!$CB$4)</f>
        <v>4.5</v>
      </c>
      <c r="BC28" s="34">
        <f>IF(ISNUMBER([1]System!$C29),[1]PlotData!Y29, [1]PlotData!CB$4)</f>
        <v>4.5</v>
      </c>
      <c r="BD28" s="31">
        <f>IF(ISNUMBER([1]System!$C29),[1]PlotData!O29, [1]PlotData!$CB$4)</f>
        <v>4.5</v>
      </c>
      <c r="BE28" s="32">
        <f>IF(ISNUMBER([1]System!$C29), AR28,[1]PlotData!$CB$4)</f>
        <v>4.5</v>
      </c>
    </row>
    <row r="29" spans="1:60" x14ac:dyDescent="0.25">
      <c r="A29" s="77">
        <v>27</v>
      </c>
      <c r="B29" s="78"/>
      <c r="C29" s="79"/>
      <c r="D29" s="79"/>
      <c r="E29" s="79"/>
      <c r="F29" s="79"/>
      <c r="G29" s="79"/>
      <c r="H29" s="79"/>
      <c r="I29" s="79"/>
      <c r="J29" s="79"/>
      <c r="K29" s="79"/>
      <c r="L29" s="80"/>
      <c r="N29" s="77">
        <v>27</v>
      </c>
      <c r="O29" s="34"/>
      <c r="P29" s="31"/>
      <c r="Q29" s="31"/>
      <c r="R29" s="31"/>
      <c r="S29" s="31"/>
      <c r="T29" s="31"/>
      <c r="U29" s="31"/>
      <c r="V29" s="31"/>
      <c r="W29" s="31"/>
      <c r="X29" s="31"/>
      <c r="Y29" s="32"/>
      <c r="AA29" s="47">
        <v>27</v>
      </c>
      <c r="AB29" s="34">
        <f>IF(ISNUMBER([1]System!$C30),[1]PlotData!B30+ [1]Normalkraft!$E$2*$AF$1*B29,[1]PlotData!$CB$3)</f>
        <v>4.5</v>
      </c>
      <c r="AC29" s="31">
        <f>IF(ISNUMBER([1]System!$C30),[1]PlotData!C30+ [1]Normalkraft!$E$2*$AF$1*C29,[1]PlotData!$CB$3)</f>
        <v>4.5</v>
      </c>
      <c r="AD29" s="31">
        <f>IF(ISNUMBER([1]System!$C30),[1]PlotData!D30+ [1]Normalkraft!$E$2*$AF$1*D29,[1]PlotData!$CB$3)</f>
        <v>4.5</v>
      </c>
      <c r="AE29" s="31">
        <f>IF(ISNUMBER([1]System!$C30),[1]PlotData!E30+ [1]Normalkraft!$E$2*$AF$1*E29,[1]PlotData!$CB$3)</f>
        <v>4.5</v>
      </c>
      <c r="AF29" s="31">
        <f>IF(ISNUMBER([1]System!$C30),[1]PlotData!F30+[1]Normalkraft!$E$2* $AF$1*F29,[1]PlotData!$CB$3)</f>
        <v>4.5</v>
      </c>
      <c r="AG29" s="31">
        <f>IF(ISNUMBER([1]System!$C30),[1]PlotData!G30+ [1]Normalkraft!$E$2*$AF$1*G29,[1]PlotData!$CB$3)</f>
        <v>4.5</v>
      </c>
      <c r="AH29" s="31">
        <f>IF(ISNUMBER([1]System!$C30),[1]PlotData!H30+ [1]Normalkraft!$E$2*$AF$1*H29,[1]PlotData!$CB$3)</f>
        <v>4.5</v>
      </c>
      <c r="AI29" s="31">
        <f>IF(ISNUMBER([1]System!$C30),[1]PlotData!I30+ [1]Normalkraft!$E$2*$AF$1*I29,[1]PlotData!$CB$3)</f>
        <v>4.5</v>
      </c>
      <c r="AJ29" s="31">
        <f>IF(ISNUMBER([1]System!$C30),[1]PlotData!J30+ [1]Normalkraft!$E$2*$AF$1*J29,[1]PlotData!$CB$3)</f>
        <v>4.5</v>
      </c>
      <c r="AK29" s="31">
        <f>IF(ISNUMBER([1]System!$C30),[1]PlotData!K30+[1]Normalkraft!$E$2* $AF$1*K29,[1]PlotData!$CB$3)</f>
        <v>4.5</v>
      </c>
      <c r="AL29" s="32">
        <f>IF(ISNUMBER([1]System!$C30),[1]PlotData!L30+[1]Normalkraft!$E$2* $AF$1*L29,[1]PlotData!$CB$3)</f>
        <v>4.5</v>
      </c>
      <c r="AM29" s="34">
        <f>IF(ISNUMBER([1]System!$C30),[1]PlotData!L30,[1]PlotData!$CB$3)</f>
        <v>4.5</v>
      </c>
      <c r="AN29" s="31">
        <f>IF(ISNUMBER([1]System!$C30),[1]PlotData!B30,[1]PlotData!$CB$3)</f>
        <v>4.5</v>
      </c>
      <c r="AO29" s="37">
        <f>IF(ISNUMBER([1]System!$C30),AB29,[1]PlotData!$CB$3)</f>
        <v>4.5</v>
      </c>
      <c r="AQ29" s="46">
        <v>27</v>
      </c>
      <c r="AR29" s="34">
        <f>IF(ISNUMBER([1]System!$C30),[1]PlotData!O30+ [1]Normalkraft!$E$2*$AF$1*O29,[1]PlotData!$CB$4)</f>
        <v>4.5</v>
      </c>
      <c r="AS29" s="31">
        <f>IF(ISNUMBER([1]System!$C30),[1]PlotData!P30+ [1]Normalkraft!$E$2*$AF$1*P29,[1]PlotData!$CB$4)</f>
        <v>4.5</v>
      </c>
      <c r="AT29" s="31">
        <f>IF(ISNUMBER([1]System!$C30),[1]PlotData!Q30+ [1]Normalkraft!$E$2*$AF$1*Q29,[1]PlotData!$CB$4)</f>
        <v>4.5</v>
      </c>
      <c r="AU29" s="31">
        <f>IF(ISNUMBER([1]System!$C30),[1]PlotData!R30+ [1]Normalkraft!$E$2*$AF$1*R29,[1]PlotData!$CB$4)</f>
        <v>4.5</v>
      </c>
      <c r="AV29" s="31">
        <f>IF(ISNUMBER([1]System!$C30),[1]PlotData!S30+[1]Normalkraft!$E$2* $AF$1*S29,[1]PlotData!$CB$4)</f>
        <v>4.5</v>
      </c>
      <c r="AW29" s="31">
        <f>IF(ISNUMBER([1]System!$C30),[1]PlotData!T30+ [1]Normalkraft!$E$2*$AF$1*T29,[1]PlotData!$CB$4)</f>
        <v>4.5</v>
      </c>
      <c r="AX29" s="31">
        <f>IF(ISNUMBER([1]System!$C30),[1]PlotData!U30+[1]Normalkraft!$E$2* $AF$1*U29,[1]PlotData!$CB$4)</f>
        <v>4.5</v>
      </c>
      <c r="AY29" s="31">
        <f>IF(ISNUMBER([1]System!$C30),[1]PlotData!V30+ [1]Normalkraft!$E$2*$AF$1*V29,[1]PlotData!$CB$4)</f>
        <v>4.5</v>
      </c>
      <c r="AZ29" s="31">
        <f>IF(ISNUMBER([1]System!$C30),[1]PlotData!W30+ [1]Normalkraft!$E$2*$AF$1*W29,[1]PlotData!$CB$4)</f>
        <v>4.5</v>
      </c>
      <c r="BA29" s="31">
        <f>IF(ISNUMBER([1]System!$C30),[1]PlotData!X30+ [1]Normalkraft!$E$2*$AF$1*X29,[1]PlotData!$CB$4)</f>
        <v>4.5</v>
      </c>
      <c r="BB29" s="32">
        <f>IF(ISNUMBER([1]System!$C30),[1]PlotData!Y30+[1]Normalkraft!$E$2*$AF$1*Y29,[1]PlotData!$CB$4)</f>
        <v>4.5</v>
      </c>
      <c r="BC29" s="34">
        <f>IF(ISNUMBER([1]System!$C30),[1]PlotData!Y30, [1]PlotData!CB$4)</f>
        <v>4.5</v>
      </c>
      <c r="BD29" s="31">
        <f>IF(ISNUMBER([1]System!$C30),[1]PlotData!O30, [1]PlotData!$CB$4)</f>
        <v>4.5</v>
      </c>
      <c r="BE29" s="32">
        <f>IF(ISNUMBER([1]System!$C30), AR29,[1]PlotData!$CB$4)</f>
        <v>4.5</v>
      </c>
    </row>
    <row r="30" spans="1:60" x14ac:dyDescent="0.25">
      <c r="A30" s="77">
        <v>28</v>
      </c>
      <c r="B30" s="78"/>
      <c r="C30" s="79"/>
      <c r="D30" s="79"/>
      <c r="E30" s="79"/>
      <c r="F30" s="79"/>
      <c r="G30" s="79"/>
      <c r="H30" s="79"/>
      <c r="I30" s="79"/>
      <c r="J30" s="79"/>
      <c r="K30" s="79"/>
      <c r="L30" s="80"/>
      <c r="N30" s="77">
        <v>28</v>
      </c>
      <c r="O30" s="34"/>
      <c r="P30" s="31"/>
      <c r="Q30" s="31"/>
      <c r="R30" s="31"/>
      <c r="S30" s="31"/>
      <c r="T30" s="31"/>
      <c r="U30" s="31"/>
      <c r="V30" s="31"/>
      <c r="W30" s="31"/>
      <c r="X30" s="31"/>
      <c r="Y30" s="32"/>
      <c r="AA30" s="47">
        <v>28</v>
      </c>
      <c r="AB30" s="34">
        <f>IF(ISNUMBER([1]System!$C31),[1]PlotData!B31+ [1]Normalkraft!$E$2*$AF$1*B30,[1]PlotData!$CB$3)</f>
        <v>4.5</v>
      </c>
      <c r="AC30" s="31">
        <f>IF(ISNUMBER([1]System!$C31),[1]PlotData!C31+ [1]Normalkraft!$E$2*$AF$1*C30,[1]PlotData!$CB$3)</f>
        <v>4.5</v>
      </c>
      <c r="AD30" s="31">
        <f>IF(ISNUMBER([1]System!$C31),[1]PlotData!D31+ [1]Normalkraft!$E$2*$AF$1*D30,[1]PlotData!$CB$3)</f>
        <v>4.5</v>
      </c>
      <c r="AE30" s="31">
        <f>IF(ISNUMBER([1]System!$C31),[1]PlotData!E31+ [1]Normalkraft!$E$2*$AF$1*E30,[1]PlotData!$CB$3)</f>
        <v>4.5</v>
      </c>
      <c r="AF30" s="31">
        <f>IF(ISNUMBER([1]System!$C31),[1]PlotData!F31+[1]Normalkraft!$E$2* $AF$1*F30,[1]PlotData!$CB$3)</f>
        <v>4.5</v>
      </c>
      <c r="AG30" s="31">
        <f>IF(ISNUMBER([1]System!$C31),[1]PlotData!G31+ [1]Normalkraft!$E$2*$AF$1*G30,[1]PlotData!$CB$3)</f>
        <v>4.5</v>
      </c>
      <c r="AH30" s="31">
        <f>IF(ISNUMBER([1]System!$C31),[1]PlotData!H31+ [1]Normalkraft!$E$2*$AF$1*H30,[1]PlotData!$CB$3)</f>
        <v>4.5</v>
      </c>
      <c r="AI30" s="31">
        <f>IF(ISNUMBER([1]System!$C31),[1]PlotData!I31+ [1]Normalkraft!$E$2*$AF$1*I30,[1]PlotData!$CB$3)</f>
        <v>4.5</v>
      </c>
      <c r="AJ30" s="31">
        <f>IF(ISNUMBER([1]System!$C31),[1]PlotData!J31+ [1]Normalkraft!$E$2*$AF$1*J30,[1]PlotData!$CB$3)</f>
        <v>4.5</v>
      </c>
      <c r="AK30" s="31">
        <f>IF(ISNUMBER([1]System!$C31),[1]PlotData!K31+[1]Normalkraft!$E$2* $AF$1*K30,[1]PlotData!$CB$3)</f>
        <v>4.5</v>
      </c>
      <c r="AL30" s="32">
        <f>IF(ISNUMBER([1]System!$C31),[1]PlotData!L31+[1]Normalkraft!$E$2* $AF$1*L30,[1]PlotData!$CB$3)</f>
        <v>4.5</v>
      </c>
      <c r="AM30" s="34">
        <f>IF(ISNUMBER([1]System!$C31),[1]PlotData!L31,[1]PlotData!$CB$3)</f>
        <v>4.5</v>
      </c>
      <c r="AN30" s="31">
        <f>IF(ISNUMBER([1]System!$C31),[1]PlotData!B31,[1]PlotData!$CB$3)</f>
        <v>4.5</v>
      </c>
      <c r="AO30" s="37">
        <f>IF(ISNUMBER([1]System!$C31),AB30,[1]PlotData!$CB$3)</f>
        <v>4.5</v>
      </c>
      <c r="AQ30" s="46">
        <v>28</v>
      </c>
      <c r="AR30" s="34">
        <f>IF(ISNUMBER([1]System!$C31),[1]PlotData!O31+ [1]Normalkraft!$E$2*$AF$1*O30,[1]PlotData!$CB$4)</f>
        <v>4.5</v>
      </c>
      <c r="AS30" s="31">
        <f>IF(ISNUMBER([1]System!$C31),[1]PlotData!P31+ [1]Normalkraft!$E$2*$AF$1*P30,[1]PlotData!$CB$4)</f>
        <v>4.5</v>
      </c>
      <c r="AT30" s="31">
        <f>IF(ISNUMBER([1]System!$C31),[1]PlotData!Q31+ [1]Normalkraft!$E$2*$AF$1*Q30,[1]PlotData!$CB$4)</f>
        <v>4.5</v>
      </c>
      <c r="AU30" s="31">
        <f>IF(ISNUMBER([1]System!$C31),[1]PlotData!R31+ [1]Normalkraft!$E$2*$AF$1*R30,[1]PlotData!$CB$4)</f>
        <v>4.5</v>
      </c>
      <c r="AV30" s="31">
        <f>IF(ISNUMBER([1]System!$C31),[1]PlotData!S31+[1]Normalkraft!$E$2* $AF$1*S30,[1]PlotData!$CB$4)</f>
        <v>4.5</v>
      </c>
      <c r="AW30" s="31">
        <f>IF(ISNUMBER([1]System!$C31),[1]PlotData!T31+ [1]Normalkraft!$E$2*$AF$1*T30,[1]PlotData!$CB$4)</f>
        <v>4.5</v>
      </c>
      <c r="AX30" s="31">
        <f>IF(ISNUMBER([1]System!$C31),[1]PlotData!U31+[1]Normalkraft!$E$2* $AF$1*U30,[1]PlotData!$CB$4)</f>
        <v>4.5</v>
      </c>
      <c r="AY30" s="31">
        <f>IF(ISNUMBER([1]System!$C31),[1]PlotData!V31+ [1]Normalkraft!$E$2*$AF$1*V30,[1]PlotData!$CB$4)</f>
        <v>4.5</v>
      </c>
      <c r="AZ30" s="31">
        <f>IF(ISNUMBER([1]System!$C31),[1]PlotData!W31+ [1]Normalkraft!$E$2*$AF$1*W30,[1]PlotData!$CB$4)</f>
        <v>4.5</v>
      </c>
      <c r="BA30" s="31">
        <f>IF(ISNUMBER([1]System!$C31),[1]PlotData!X31+ [1]Normalkraft!$E$2*$AF$1*X30,[1]PlotData!$CB$4)</f>
        <v>4.5</v>
      </c>
      <c r="BB30" s="32">
        <f>IF(ISNUMBER([1]System!$C31),[1]PlotData!Y31+[1]Normalkraft!$E$2*$AF$1*Y30,[1]PlotData!$CB$4)</f>
        <v>4.5</v>
      </c>
      <c r="BC30" s="34">
        <f>IF(ISNUMBER([1]System!$C31),[1]PlotData!Y31, [1]PlotData!CB$4)</f>
        <v>4.5</v>
      </c>
      <c r="BD30" s="31">
        <f>IF(ISNUMBER([1]System!$C31),[1]PlotData!O31, [1]PlotData!$CB$4)</f>
        <v>4.5</v>
      </c>
      <c r="BE30" s="32">
        <f>IF(ISNUMBER([1]System!$C31), AR30,[1]PlotData!$CB$4)</f>
        <v>4.5</v>
      </c>
    </row>
    <row r="31" spans="1:60" x14ac:dyDescent="0.25">
      <c r="A31" s="77">
        <v>29</v>
      </c>
      <c r="B31" s="78"/>
      <c r="C31" s="79"/>
      <c r="D31" s="79"/>
      <c r="E31" s="79"/>
      <c r="F31" s="79"/>
      <c r="G31" s="79"/>
      <c r="H31" s="79"/>
      <c r="I31" s="79"/>
      <c r="J31" s="79"/>
      <c r="K31" s="79"/>
      <c r="L31" s="80"/>
      <c r="N31" s="77">
        <v>29</v>
      </c>
      <c r="O31" s="34"/>
      <c r="P31" s="31"/>
      <c r="Q31" s="31"/>
      <c r="R31" s="31"/>
      <c r="S31" s="31"/>
      <c r="T31" s="31"/>
      <c r="U31" s="31"/>
      <c r="V31" s="31"/>
      <c r="W31" s="31"/>
      <c r="X31" s="31"/>
      <c r="Y31" s="32"/>
      <c r="AA31" s="47">
        <v>29</v>
      </c>
      <c r="AB31" s="34">
        <f>IF(ISNUMBER([1]System!$C32),[1]PlotData!B32+ [1]Normalkraft!$E$2*$AF$1*B31,[1]PlotData!$CB$3)</f>
        <v>4.5</v>
      </c>
      <c r="AC31" s="31">
        <f>IF(ISNUMBER([1]System!$C32),[1]PlotData!C32+ [1]Normalkraft!$E$2*$AF$1*C31,[1]PlotData!$CB$3)</f>
        <v>4.5</v>
      </c>
      <c r="AD31" s="31">
        <f>IF(ISNUMBER([1]System!$C32),[1]PlotData!D32+ [1]Normalkraft!$E$2*$AF$1*D31,[1]PlotData!$CB$3)</f>
        <v>4.5</v>
      </c>
      <c r="AE31" s="31">
        <f>IF(ISNUMBER([1]System!$C32),[1]PlotData!E32+ [1]Normalkraft!$E$2*$AF$1*E31,[1]PlotData!$CB$3)</f>
        <v>4.5</v>
      </c>
      <c r="AF31" s="31">
        <f>IF(ISNUMBER([1]System!$C32),[1]PlotData!F32+[1]Normalkraft!$E$2* $AF$1*F31,[1]PlotData!$CB$3)</f>
        <v>4.5</v>
      </c>
      <c r="AG31" s="31">
        <f>IF(ISNUMBER([1]System!$C32),[1]PlotData!G32+ [1]Normalkraft!$E$2*$AF$1*G31,[1]PlotData!$CB$3)</f>
        <v>4.5</v>
      </c>
      <c r="AH31" s="31">
        <f>IF(ISNUMBER([1]System!$C32),[1]PlotData!H32+ [1]Normalkraft!$E$2*$AF$1*H31,[1]PlotData!$CB$3)</f>
        <v>4.5</v>
      </c>
      <c r="AI31" s="31">
        <f>IF(ISNUMBER([1]System!$C32),[1]PlotData!I32+ [1]Normalkraft!$E$2*$AF$1*I31,[1]PlotData!$CB$3)</f>
        <v>4.5</v>
      </c>
      <c r="AJ31" s="31">
        <f>IF(ISNUMBER([1]System!$C32),[1]PlotData!J32+ [1]Normalkraft!$E$2*$AF$1*J31,[1]PlotData!$CB$3)</f>
        <v>4.5</v>
      </c>
      <c r="AK31" s="31">
        <f>IF(ISNUMBER([1]System!$C32),[1]PlotData!K32+[1]Normalkraft!$E$2* $AF$1*K31,[1]PlotData!$CB$3)</f>
        <v>4.5</v>
      </c>
      <c r="AL31" s="32">
        <f>IF(ISNUMBER([1]System!$C32),[1]PlotData!L32+[1]Normalkraft!$E$2* $AF$1*L31,[1]PlotData!$CB$3)</f>
        <v>4.5</v>
      </c>
      <c r="AM31" s="34">
        <f>IF(ISNUMBER([1]System!$C32),[1]PlotData!L32,[1]PlotData!$CB$3)</f>
        <v>4.5</v>
      </c>
      <c r="AN31" s="31">
        <f>IF(ISNUMBER([1]System!$C32),[1]PlotData!B32,[1]PlotData!$CB$3)</f>
        <v>4.5</v>
      </c>
      <c r="AO31" s="37">
        <f>IF(ISNUMBER([1]System!$C32),AB31,[1]PlotData!$CB$3)</f>
        <v>4.5</v>
      </c>
      <c r="AQ31" s="46">
        <v>29</v>
      </c>
      <c r="AR31" s="34">
        <f>IF(ISNUMBER([1]System!$C32),[1]PlotData!O32+ [1]Normalkraft!$E$2*$AF$1*O31,[1]PlotData!$CB$4)</f>
        <v>4.5</v>
      </c>
      <c r="AS31" s="31">
        <f>IF(ISNUMBER([1]System!$C32),[1]PlotData!P32+ [1]Normalkraft!$E$2*$AF$1*P31,[1]PlotData!$CB$4)</f>
        <v>4.5</v>
      </c>
      <c r="AT31" s="31">
        <f>IF(ISNUMBER([1]System!$C32),[1]PlotData!Q32+ [1]Normalkraft!$E$2*$AF$1*Q31,[1]PlotData!$CB$4)</f>
        <v>4.5</v>
      </c>
      <c r="AU31" s="31">
        <f>IF(ISNUMBER([1]System!$C32),[1]PlotData!R32+ [1]Normalkraft!$E$2*$AF$1*R31,[1]PlotData!$CB$4)</f>
        <v>4.5</v>
      </c>
      <c r="AV31" s="31">
        <f>IF(ISNUMBER([1]System!$C32),[1]PlotData!S32+[1]Normalkraft!$E$2* $AF$1*S31,[1]PlotData!$CB$4)</f>
        <v>4.5</v>
      </c>
      <c r="AW31" s="31">
        <f>IF(ISNUMBER([1]System!$C32),[1]PlotData!T32+ [1]Normalkraft!$E$2*$AF$1*T31,[1]PlotData!$CB$4)</f>
        <v>4.5</v>
      </c>
      <c r="AX31" s="31">
        <f>IF(ISNUMBER([1]System!$C32),[1]PlotData!U32+[1]Normalkraft!$E$2* $AF$1*U31,[1]PlotData!$CB$4)</f>
        <v>4.5</v>
      </c>
      <c r="AY31" s="31">
        <f>IF(ISNUMBER([1]System!$C32),[1]PlotData!V32+ [1]Normalkraft!$E$2*$AF$1*V31,[1]PlotData!$CB$4)</f>
        <v>4.5</v>
      </c>
      <c r="AZ31" s="31">
        <f>IF(ISNUMBER([1]System!$C32),[1]PlotData!W32+ [1]Normalkraft!$E$2*$AF$1*W31,[1]PlotData!$CB$4)</f>
        <v>4.5</v>
      </c>
      <c r="BA31" s="31">
        <f>IF(ISNUMBER([1]System!$C32),[1]PlotData!X32+ [1]Normalkraft!$E$2*$AF$1*X31,[1]PlotData!$CB$4)</f>
        <v>4.5</v>
      </c>
      <c r="BB31" s="32">
        <f>IF(ISNUMBER([1]System!$C32),[1]PlotData!Y32+[1]Normalkraft!$E$2*$AF$1*Y31,[1]PlotData!$CB$4)</f>
        <v>4.5</v>
      </c>
      <c r="BC31" s="34">
        <f>IF(ISNUMBER([1]System!$C32),[1]PlotData!Y32, [1]PlotData!CB$4)</f>
        <v>4.5</v>
      </c>
      <c r="BD31" s="31">
        <f>IF(ISNUMBER([1]System!$C32),[1]PlotData!O32, [1]PlotData!$CB$4)</f>
        <v>4.5</v>
      </c>
      <c r="BE31" s="32">
        <f>IF(ISNUMBER([1]System!$C32), AR31,[1]PlotData!$CB$4)</f>
        <v>4.5</v>
      </c>
    </row>
    <row r="32" spans="1:60" x14ac:dyDescent="0.25">
      <c r="A32" s="77">
        <v>30</v>
      </c>
      <c r="B32" s="78"/>
      <c r="C32" s="79"/>
      <c r="D32" s="79"/>
      <c r="E32" s="79"/>
      <c r="F32" s="79"/>
      <c r="G32" s="79"/>
      <c r="H32" s="79"/>
      <c r="I32" s="79"/>
      <c r="J32" s="79"/>
      <c r="K32" s="79"/>
      <c r="L32" s="80"/>
      <c r="N32" s="77">
        <v>30</v>
      </c>
      <c r="O32" s="34"/>
      <c r="P32" s="31"/>
      <c r="Q32" s="31"/>
      <c r="R32" s="31"/>
      <c r="S32" s="31"/>
      <c r="T32" s="31"/>
      <c r="U32" s="31"/>
      <c r="V32" s="31"/>
      <c r="W32" s="31"/>
      <c r="X32" s="31"/>
      <c r="Y32" s="32"/>
      <c r="AA32" s="47">
        <v>30</v>
      </c>
      <c r="AB32" s="34">
        <f>IF(ISNUMBER([1]System!$C33),[1]PlotData!B33+ [1]Normalkraft!$E$2*$AF$1*B32,[1]PlotData!$CB$3)</f>
        <v>4.5</v>
      </c>
      <c r="AC32" s="31">
        <f>IF(ISNUMBER([1]System!$C33),[1]PlotData!C33+ [1]Normalkraft!$E$2*$AF$1*C32,[1]PlotData!$CB$3)</f>
        <v>4.5</v>
      </c>
      <c r="AD32" s="31">
        <f>IF(ISNUMBER([1]System!$C33),[1]PlotData!D33+ [1]Normalkraft!$E$2*$AF$1*D32,[1]PlotData!$CB$3)</f>
        <v>4.5</v>
      </c>
      <c r="AE32" s="31">
        <f>IF(ISNUMBER([1]System!$C33),[1]PlotData!E33+ [1]Normalkraft!$E$2*$AF$1*E32,[1]PlotData!$CB$3)</f>
        <v>4.5</v>
      </c>
      <c r="AF32" s="31">
        <f>IF(ISNUMBER([1]System!$C33),[1]PlotData!F33+[1]Normalkraft!$E$2* $AF$1*F32,[1]PlotData!$CB$3)</f>
        <v>4.5</v>
      </c>
      <c r="AG32" s="31">
        <f>IF(ISNUMBER([1]System!$C33),[1]PlotData!G33+ [1]Normalkraft!$E$2*$AF$1*G32,[1]PlotData!$CB$3)</f>
        <v>4.5</v>
      </c>
      <c r="AH32" s="31">
        <f>IF(ISNUMBER([1]System!$C33),[1]PlotData!H33+ [1]Normalkraft!$E$2*$AF$1*H32,[1]PlotData!$CB$3)</f>
        <v>4.5</v>
      </c>
      <c r="AI32" s="31">
        <f>IF(ISNUMBER([1]System!$C33),[1]PlotData!I33+ [1]Normalkraft!$E$2*$AF$1*I32,[1]PlotData!$CB$3)</f>
        <v>4.5</v>
      </c>
      <c r="AJ32" s="31">
        <f>IF(ISNUMBER([1]System!$C33),[1]PlotData!J33+ [1]Normalkraft!$E$2*$AF$1*J32,[1]PlotData!$CB$3)</f>
        <v>4.5</v>
      </c>
      <c r="AK32" s="31">
        <f>IF(ISNUMBER([1]System!$C33),[1]PlotData!K33+[1]Normalkraft!$E$2* $AF$1*K32,[1]PlotData!$CB$3)</f>
        <v>4.5</v>
      </c>
      <c r="AL32" s="32">
        <f>IF(ISNUMBER([1]System!$C33),[1]PlotData!L33+[1]Normalkraft!$E$2* $AF$1*L32,[1]PlotData!$CB$3)</f>
        <v>4.5</v>
      </c>
      <c r="AM32" s="34">
        <f>IF(ISNUMBER([1]System!$C33),[1]PlotData!L33,[1]PlotData!$CB$3)</f>
        <v>4.5</v>
      </c>
      <c r="AN32" s="31">
        <f>IF(ISNUMBER([1]System!$C33),[1]PlotData!B33,[1]PlotData!$CB$3)</f>
        <v>4.5</v>
      </c>
      <c r="AO32" s="37">
        <f>IF(ISNUMBER([1]System!$C33),AB32,[1]PlotData!$CB$3)</f>
        <v>4.5</v>
      </c>
      <c r="AQ32" s="46">
        <v>30</v>
      </c>
      <c r="AR32" s="34">
        <f>IF(ISNUMBER([1]System!$C33),[1]PlotData!O33+ [1]Normalkraft!$E$2*$AF$1*O32,[1]PlotData!$CB$4)</f>
        <v>4.5</v>
      </c>
      <c r="AS32" s="31">
        <f>IF(ISNUMBER([1]System!$C33),[1]PlotData!P33+ [1]Normalkraft!$E$2*$AF$1*P32,[1]PlotData!$CB$4)</f>
        <v>4.5</v>
      </c>
      <c r="AT32" s="31">
        <f>IF(ISNUMBER([1]System!$C33),[1]PlotData!Q33+ [1]Normalkraft!$E$2*$AF$1*Q32,[1]PlotData!$CB$4)</f>
        <v>4.5</v>
      </c>
      <c r="AU32" s="31">
        <f>IF(ISNUMBER([1]System!$C33),[1]PlotData!R33+ [1]Normalkraft!$E$2*$AF$1*R32,[1]PlotData!$CB$4)</f>
        <v>4.5</v>
      </c>
      <c r="AV32" s="31">
        <f>IF(ISNUMBER([1]System!$C33),[1]PlotData!S33+[1]Normalkraft!$E$2* $AF$1*S32,[1]PlotData!$CB$4)</f>
        <v>4.5</v>
      </c>
      <c r="AW32" s="31">
        <f>IF(ISNUMBER([1]System!$C33),[1]PlotData!T33+ [1]Normalkraft!$E$2*$AF$1*T32,[1]PlotData!$CB$4)</f>
        <v>4.5</v>
      </c>
      <c r="AX32" s="31">
        <f>IF(ISNUMBER([1]System!$C33),[1]PlotData!U33+[1]Normalkraft!$E$2* $AF$1*U32,[1]PlotData!$CB$4)</f>
        <v>4.5</v>
      </c>
      <c r="AY32" s="31">
        <f>IF(ISNUMBER([1]System!$C33),[1]PlotData!V33+ [1]Normalkraft!$E$2*$AF$1*V32,[1]PlotData!$CB$4)</f>
        <v>4.5</v>
      </c>
      <c r="AZ32" s="31">
        <f>IF(ISNUMBER([1]System!$C33),[1]PlotData!W33+ [1]Normalkraft!$E$2*$AF$1*W32,[1]PlotData!$CB$4)</f>
        <v>4.5</v>
      </c>
      <c r="BA32" s="31">
        <f>IF(ISNUMBER([1]System!$C33),[1]PlotData!X33+ [1]Normalkraft!$E$2*$AF$1*X32,[1]PlotData!$CB$4)</f>
        <v>4.5</v>
      </c>
      <c r="BB32" s="32">
        <f>IF(ISNUMBER([1]System!$C33),[1]PlotData!Y33+[1]Normalkraft!$E$2*$AF$1*Y32,[1]PlotData!$CB$4)</f>
        <v>4.5</v>
      </c>
      <c r="BC32" s="34">
        <f>IF(ISNUMBER([1]System!$C33),[1]PlotData!Y33, [1]PlotData!CB$4)</f>
        <v>4.5</v>
      </c>
      <c r="BD32" s="31">
        <f>IF(ISNUMBER([1]System!$C33),[1]PlotData!O33, [1]PlotData!$CB$4)</f>
        <v>4.5</v>
      </c>
      <c r="BE32" s="32">
        <f>IF(ISNUMBER([1]System!$C33), AR32,[1]PlotData!$CB$4)</f>
        <v>4.5</v>
      </c>
    </row>
    <row r="33" spans="1:57" x14ac:dyDescent="0.25">
      <c r="A33" s="77">
        <v>31</v>
      </c>
      <c r="B33" s="78"/>
      <c r="C33" s="79"/>
      <c r="D33" s="79"/>
      <c r="E33" s="79"/>
      <c r="F33" s="79"/>
      <c r="G33" s="79"/>
      <c r="H33" s="79"/>
      <c r="I33" s="79"/>
      <c r="J33" s="79"/>
      <c r="K33" s="79"/>
      <c r="L33" s="80"/>
      <c r="N33" s="77">
        <v>31</v>
      </c>
      <c r="O33" s="34"/>
      <c r="P33" s="31"/>
      <c r="Q33" s="31"/>
      <c r="R33" s="31"/>
      <c r="S33" s="31"/>
      <c r="T33" s="31"/>
      <c r="U33" s="31"/>
      <c r="V33" s="31"/>
      <c r="W33" s="31"/>
      <c r="X33" s="31"/>
      <c r="Y33" s="32"/>
      <c r="AA33" s="47">
        <v>31</v>
      </c>
      <c r="AB33" s="34">
        <f>IF(ISNUMBER([1]System!$C34),[1]PlotData!B34+ [1]Normalkraft!$E$2*$AF$1*B33,[1]PlotData!$CB$3)</f>
        <v>4.5</v>
      </c>
      <c r="AC33" s="31">
        <f>IF(ISNUMBER([1]System!$C34),[1]PlotData!C34+ [1]Normalkraft!$E$2*$AF$1*C33,[1]PlotData!$CB$3)</f>
        <v>4.5</v>
      </c>
      <c r="AD33" s="31">
        <f>IF(ISNUMBER([1]System!$C34),[1]PlotData!D34+ [1]Normalkraft!$E$2*$AF$1*D33,[1]PlotData!$CB$3)</f>
        <v>4.5</v>
      </c>
      <c r="AE33" s="31">
        <f>IF(ISNUMBER([1]System!$C34),[1]PlotData!E34+ [1]Normalkraft!$E$2*$AF$1*E33,[1]PlotData!$CB$3)</f>
        <v>4.5</v>
      </c>
      <c r="AF33" s="31">
        <f>IF(ISNUMBER([1]System!$C34),[1]PlotData!F34+[1]Normalkraft!$E$2* $AF$1*F33,[1]PlotData!$CB$3)</f>
        <v>4.5</v>
      </c>
      <c r="AG33" s="31">
        <f>IF(ISNUMBER([1]System!$C34),[1]PlotData!G34+ [1]Normalkraft!$E$2*$AF$1*G33,[1]PlotData!$CB$3)</f>
        <v>4.5</v>
      </c>
      <c r="AH33" s="31">
        <f>IF(ISNUMBER([1]System!$C34),[1]PlotData!H34+ [1]Normalkraft!$E$2*$AF$1*H33,[1]PlotData!$CB$3)</f>
        <v>4.5</v>
      </c>
      <c r="AI33" s="31">
        <f>IF(ISNUMBER([1]System!$C34),[1]PlotData!I34+ [1]Normalkraft!$E$2*$AF$1*I33,[1]PlotData!$CB$3)</f>
        <v>4.5</v>
      </c>
      <c r="AJ33" s="31">
        <f>IF(ISNUMBER([1]System!$C34),[1]PlotData!J34+ [1]Normalkraft!$E$2*$AF$1*J33,[1]PlotData!$CB$3)</f>
        <v>4.5</v>
      </c>
      <c r="AK33" s="31">
        <f>IF(ISNUMBER([1]System!$C34),[1]PlotData!K34+[1]Normalkraft!$E$2* $AF$1*K33,[1]PlotData!$CB$3)</f>
        <v>4.5</v>
      </c>
      <c r="AL33" s="32">
        <f>IF(ISNUMBER([1]System!$C34),[1]PlotData!L34+[1]Normalkraft!$E$2* $AF$1*L33,[1]PlotData!$CB$3)</f>
        <v>4.5</v>
      </c>
      <c r="AM33" s="34">
        <f>IF(ISNUMBER([1]System!$C34),[1]PlotData!L34,[1]PlotData!$CB$3)</f>
        <v>4.5</v>
      </c>
      <c r="AN33" s="31">
        <f>IF(ISNUMBER([1]System!$C34),[1]PlotData!B34,[1]PlotData!$CB$3)</f>
        <v>4.5</v>
      </c>
      <c r="AO33" s="37">
        <f>IF(ISNUMBER([1]System!$C34),AB33,[1]PlotData!$CB$3)</f>
        <v>4.5</v>
      </c>
      <c r="AQ33" s="46">
        <v>31</v>
      </c>
      <c r="AR33" s="34">
        <f>IF(ISNUMBER([1]System!$C34),[1]PlotData!O34+ [1]Normalkraft!$E$2*$AF$1*O33,[1]PlotData!$CB$4)</f>
        <v>4.5</v>
      </c>
      <c r="AS33" s="31">
        <f>IF(ISNUMBER([1]System!$C34),[1]PlotData!P34+ [1]Normalkraft!$E$2*$AF$1*P33,[1]PlotData!$CB$4)</f>
        <v>4.5</v>
      </c>
      <c r="AT33" s="31">
        <f>IF(ISNUMBER([1]System!$C34),[1]PlotData!Q34+ [1]Normalkraft!$E$2*$AF$1*Q33,[1]PlotData!$CB$4)</f>
        <v>4.5</v>
      </c>
      <c r="AU33" s="31">
        <f>IF(ISNUMBER([1]System!$C34),[1]PlotData!R34+ [1]Normalkraft!$E$2*$AF$1*R33,[1]PlotData!$CB$4)</f>
        <v>4.5</v>
      </c>
      <c r="AV33" s="31">
        <f>IF(ISNUMBER([1]System!$C34),[1]PlotData!S34+[1]Normalkraft!$E$2* $AF$1*S33,[1]PlotData!$CB$4)</f>
        <v>4.5</v>
      </c>
      <c r="AW33" s="31">
        <f>IF(ISNUMBER([1]System!$C34),[1]PlotData!T34+ [1]Normalkraft!$E$2*$AF$1*T33,[1]PlotData!$CB$4)</f>
        <v>4.5</v>
      </c>
      <c r="AX33" s="31">
        <f>IF(ISNUMBER([1]System!$C34),[1]PlotData!U34+[1]Normalkraft!$E$2* $AF$1*U33,[1]PlotData!$CB$4)</f>
        <v>4.5</v>
      </c>
      <c r="AY33" s="31">
        <f>IF(ISNUMBER([1]System!$C34),[1]PlotData!V34+ [1]Normalkraft!$E$2*$AF$1*V33,[1]PlotData!$CB$4)</f>
        <v>4.5</v>
      </c>
      <c r="AZ33" s="31">
        <f>IF(ISNUMBER([1]System!$C34),[1]PlotData!W34+ [1]Normalkraft!$E$2*$AF$1*W33,[1]PlotData!$CB$4)</f>
        <v>4.5</v>
      </c>
      <c r="BA33" s="31">
        <f>IF(ISNUMBER([1]System!$C34),[1]PlotData!X34+ [1]Normalkraft!$E$2*$AF$1*X33,[1]PlotData!$CB$4)</f>
        <v>4.5</v>
      </c>
      <c r="BB33" s="32">
        <f>IF(ISNUMBER([1]System!$C34),[1]PlotData!Y34+[1]Normalkraft!$E$2*$AF$1*Y33,[1]PlotData!$CB$4)</f>
        <v>4.5</v>
      </c>
      <c r="BC33" s="34">
        <f>IF(ISNUMBER([1]System!$C34),[1]PlotData!Y34, [1]PlotData!CB$4)</f>
        <v>4.5</v>
      </c>
      <c r="BD33" s="31">
        <f>IF(ISNUMBER([1]System!$C34),[1]PlotData!O34, [1]PlotData!$CB$4)</f>
        <v>4.5</v>
      </c>
      <c r="BE33" s="32">
        <f>IF(ISNUMBER([1]System!$C34), AR33,[1]PlotData!$CB$4)</f>
        <v>4.5</v>
      </c>
    </row>
    <row r="34" spans="1:57" x14ac:dyDescent="0.25">
      <c r="A34" s="77">
        <v>32</v>
      </c>
      <c r="B34" s="78"/>
      <c r="C34" s="79"/>
      <c r="D34" s="79"/>
      <c r="E34" s="79"/>
      <c r="F34" s="79"/>
      <c r="G34" s="79"/>
      <c r="H34" s="79"/>
      <c r="I34" s="79"/>
      <c r="J34" s="79"/>
      <c r="K34" s="79"/>
      <c r="L34" s="80"/>
      <c r="N34" s="77">
        <v>32</v>
      </c>
      <c r="O34" s="34"/>
      <c r="P34" s="31"/>
      <c r="Q34" s="31"/>
      <c r="R34" s="31"/>
      <c r="S34" s="31"/>
      <c r="T34" s="31"/>
      <c r="U34" s="31"/>
      <c r="V34" s="31"/>
      <c r="W34" s="31"/>
      <c r="X34" s="31"/>
      <c r="Y34" s="32"/>
      <c r="AA34" s="47">
        <v>32</v>
      </c>
      <c r="AB34" s="34">
        <f>IF(ISNUMBER([1]System!$C35),[1]PlotData!B35+ [1]Normalkraft!$E$2*$AF$1*B34,[1]PlotData!$CB$3)</f>
        <v>4.5</v>
      </c>
      <c r="AC34" s="31">
        <f>IF(ISNUMBER([1]System!$C35),[1]PlotData!C35+ [1]Normalkraft!$E$2*$AF$1*C34,[1]PlotData!$CB$3)</f>
        <v>4.5</v>
      </c>
      <c r="AD34" s="31">
        <f>IF(ISNUMBER([1]System!$C35),[1]PlotData!D35+ [1]Normalkraft!$E$2*$AF$1*D34,[1]PlotData!$CB$3)</f>
        <v>4.5</v>
      </c>
      <c r="AE34" s="31">
        <f>IF(ISNUMBER([1]System!$C35),[1]PlotData!E35+ [1]Normalkraft!$E$2*$AF$1*E34,[1]PlotData!$CB$3)</f>
        <v>4.5</v>
      </c>
      <c r="AF34" s="31">
        <f>IF(ISNUMBER([1]System!$C35),[1]PlotData!F35+[1]Normalkraft!$E$2* $AF$1*F34,[1]PlotData!$CB$3)</f>
        <v>4.5</v>
      </c>
      <c r="AG34" s="31">
        <f>IF(ISNUMBER([1]System!$C35),[1]PlotData!G35+ [1]Normalkraft!$E$2*$AF$1*G34,[1]PlotData!$CB$3)</f>
        <v>4.5</v>
      </c>
      <c r="AH34" s="31">
        <f>IF(ISNUMBER([1]System!$C35),[1]PlotData!H35+ [1]Normalkraft!$E$2*$AF$1*H34,[1]PlotData!$CB$3)</f>
        <v>4.5</v>
      </c>
      <c r="AI34" s="31">
        <f>IF(ISNUMBER([1]System!$C35),[1]PlotData!I35+ [1]Normalkraft!$E$2*$AF$1*I34,[1]PlotData!$CB$3)</f>
        <v>4.5</v>
      </c>
      <c r="AJ34" s="31">
        <f>IF(ISNUMBER([1]System!$C35),[1]PlotData!J35+ [1]Normalkraft!$E$2*$AF$1*J34,[1]PlotData!$CB$3)</f>
        <v>4.5</v>
      </c>
      <c r="AK34" s="31">
        <f>IF(ISNUMBER([1]System!$C35),[1]PlotData!K35+[1]Normalkraft!$E$2* $AF$1*K34,[1]PlotData!$CB$3)</f>
        <v>4.5</v>
      </c>
      <c r="AL34" s="32">
        <f>IF(ISNUMBER([1]System!$C35),[1]PlotData!L35+[1]Normalkraft!$E$2* $AF$1*L34,[1]PlotData!$CB$3)</f>
        <v>4.5</v>
      </c>
      <c r="AM34" s="34">
        <f>IF(ISNUMBER([1]System!$C35),[1]PlotData!L35,[1]PlotData!$CB$3)</f>
        <v>4.5</v>
      </c>
      <c r="AN34" s="31">
        <f>IF(ISNUMBER([1]System!$C35),[1]PlotData!B35,[1]PlotData!$CB$3)</f>
        <v>4.5</v>
      </c>
      <c r="AO34" s="37">
        <f>IF(ISNUMBER([1]System!$C35),AB34,[1]PlotData!$CB$3)</f>
        <v>4.5</v>
      </c>
      <c r="AQ34" s="46">
        <v>32</v>
      </c>
      <c r="AR34" s="34">
        <f>IF(ISNUMBER([1]System!$C35),[1]PlotData!O35+ [1]Normalkraft!$E$2*$AF$1*O34,[1]PlotData!$CB$4)</f>
        <v>4.5</v>
      </c>
      <c r="AS34" s="31">
        <f>IF(ISNUMBER([1]System!$C35),[1]PlotData!P35+ [1]Normalkraft!$E$2*$AF$1*P34,[1]PlotData!$CB$4)</f>
        <v>4.5</v>
      </c>
      <c r="AT34" s="31">
        <f>IF(ISNUMBER([1]System!$C35),[1]PlotData!Q35+ [1]Normalkraft!$E$2*$AF$1*Q34,[1]PlotData!$CB$4)</f>
        <v>4.5</v>
      </c>
      <c r="AU34" s="31">
        <f>IF(ISNUMBER([1]System!$C35),[1]PlotData!R35+ [1]Normalkraft!$E$2*$AF$1*R34,[1]PlotData!$CB$4)</f>
        <v>4.5</v>
      </c>
      <c r="AV34" s="31">
        <f>IF(ISNUMBER([1]System!$C35),[1]PlotData!S35+[1]Normalkraft!$E$2* $AF$1*S34,[1]PlotData!$CB$4)</f>
        <v>4.5</v>
      </c>
      <c r="AW34" s="31">
        <f>IF(ISNUMBER([1]System!$C35),[1]PlotData!T35+ [1]Normalkraft!$E$2*$AF$1*T34,[1]PlotData!$CB$4)</f>
        <v>4.5</v>
      </c>
      <c r="AX34" s="31">
        <f>IF(ISNUMBER([1]System!$C35),[1]PlotData!U35+[1]Normalkraft!$E$2* $AF$1*U34,[1]PlotData!$CB$4)</f>
        <v>4.5</v>
      </c>
      <c r="AY34" s="31">
        <f>IF(ISNUMBER([1]System!$C35),[1]PlotData!V35+ [1]Normalkraft!$E$2*$AF$1*V34,[1]PlotData!$CB$4)</f>
        <v>4.5</v>
      </c>
      <c r="AZ34" s="31">
        <f>IF(ISNUMBER([1]System!$C35),[1]PlotData!W35+ [1]Normalkraft!$E$2*$AF$1*W34,[1]PlotData!$CB$4)</f>
        <v>4.5</v>
      </c>
      <c r="BA34" s="31">
        <f>IF(ISNUMBER([1]System!$C35),[1]PlotData!X35+ [1]Normalkraft!$E$2*$AF$1*X34,[1]PlotData!$CB$4)</f>
        <v>4.5</v>
      </c>
      <c r="BB34" s="32">
        <f>IF(ISNUMBER([1]System!$C35),[1]PlotData!Y35+[1]Normalkraft!$E$2*$AF$1*Y34,[1]PlotData!$CB$4)</f>
        <v>4.5</v>
      </c>
      <c r="BC34" s="34">
        <f>IF(ISNUMBER([1]System!$C35),[1]PlotData!Y35, [1]PlotData!CB$4)</f>
        <v>4.5</v>
      </c>
      <c r="BD34" s="31">
        <f>IF(ISNUMBER([1]System!$C35),[1]PlotData!O35, [1]PlotData!$CB$4)</f>
        <v>4.5</v>
      </c>
      <c r="BE34" s="32">
        <f>IF(ISNUMBER([1]System!$C35), AR34,[1]PlotData!$CB$4)</f>
        <v>4.5</v>
      </c>
    </row>
    <row r="35" spans="1:57" x14ac:dyDescent="0.25">
      <c r="A35" s="77">
        <v>33</v>
      </c>
      <c r="B35" s="78"/>
      <c r="C35" s="79"/>
      <c r="D35" s="79"/>
      <c r="E35" s="79"/>
      <c r="F35" s="79"/>
      <c r="G35" s="79"/>
      <c r="H35" s="79"/>
      <c r="I35" s="79"/>
      <c r="J35" s="79"/>
      <c r="K35" s="79"/>
      <c r="L35" s="80"/>
      <c r="N35" s="77">
        <v>33</v>
      </c>
      <c r="O35" s="34"/>
      <c r="P35" s="31"/>
      <c r="Q35" s="31"/>
      <c r="R35" s="31"/>
      <c r="S35" s="31"/>
      <c r="T35" s="31"/>
      <c r="U35" s="31"/>
      <c r="V35" s="31"/>
      <c r="W35" s="31"/>
      <c r="X35" s="31"/>
      <c r="Y35" s="32"/>
      <c r="AA35" s="47">
        <v>33</v>
      </c>
      <c r="AB35" s="34">
        <f>IF(ISNUMBER([1]System!$C36),[1]PlotData!B36+ [1]Normalkraft!$E$2*$AF$1*B35,[1]PlotData!$CB$3)</f>
        <v>4.5</v>
      </c>
      <c r="AC35" s="31">
        <f>IF(ISNUMBER([1]System!$C36),[1]PlotData!C36+ [1]Normalkraft!$E$2*$AF$1*C35,[1]PlotData!$CB$3)</f>
        <v>4.5</v>
      </c>
      <c r="AD35" s="31">
        <f>IF(ISNUMBER([1]System!$C36),[1]PlotData!D36+ [1]Normalkraft!$E$2*$AF$1*D35,[1]PlotData!$CB$3)</f>
        <v>4.5</v>
      </c>
      <c r="AE35" s="31">
        <f>IF(ISNUMBER([1]System!$C36),[1]PlotData!E36+ [1]Normalkraft!$E$2*$AF$1*E35,[1]PlotData!$CB$3)</f>
        <v>4.5</v>
      </c>
      <c r="AF35" s="31">
        <f>IF(ISNUMBER([1]System!$C36),[1]PlotData!F36+[1]Normalkraft!$E$2* $AF$1*F35,[1]PlotData!$CB$3)</f>
        <v>4.5</v>
      </c>
      <c r="AG35" s="31">
        <f>IF(ISNUMBER([1]System!$C36),[1]PlotData!G36+ [1]Normalkraft!$E$2*$AF$1*G35,[1]PlotData!$CB$3)</f>
        <v>4.5</v>
      </c>
      <c r="AH35" s="31">
        <f>IF(ISNUMBER([1]System!$C36),[1]PlotData!H36+ [1]Normalkraft!$E$2*$AF$1*H35,[1]PlotData!$CB$3)</f>
        <v>4.5</v>
      </c>
      <c r="AI35" s="31">
        <f>IF(ISNUMBER([1]System!$C36),[1]PlotData!I36+ [1]Normalkraft!$E$2*$AF$1*I35,[1]PlotData!$CB$3)</f>
        <v>4.5</v>
      </c>
      <c r="AJ35" s="31">
        <f>IF(ISNUMBER([1]System!$C36),[1]PlotData!J36+ [1]Normalkraft!$E$2*$AF$1*J35,[1]PlotData!$CB$3)</f>
        <v>4.5</v>
      </c>
      <c r="AK35" s="31">
        <f>IF(ISNUMBER([1]System!$C36),[1]PlotData!K36+[1]Normalkraft!$E$2* $AF$1*K35,[1]PlotData!$CB$3)</f>
        <v>4.5</v>
      </c>
      <c r="AL35" s="32">
        <f>IF(ISNUMBER([1]System!$C36),[1]PlotData!L36+[1]Normalkraft!$E$2* $AF$1*L35,[1]PlotData!$CB$3)</f>
        <v>4.5</v>
      </c>
      <c r="AM35" s="34">
        <f>IF(ISNUMBER([1]System!$C36),[1]PlotData!L36,[1]PlotData!$CB$3)</f>
        <v>4.5</v>
      </c>
      <c r="AN35" s="31">
        <f>IF(ISNUMBER([1]System!$C36),[1]PlotData!B36,[1]PlotData!$CB$3)</f>
        <v>4.5</v>
      </c>
      <c r="AO35" s="37">
        <f>IF(ISNUMBER([1]System!$C36),AB35,[1]PlotData!$CB$3)</f>
        <v>4.5</v>
      </c>
      <c r="AQ35" s="46">
        <v>33</v>
      </c>
      <c r="AR35" s="34">
        <f>IF(ISNUMBER([1]System!$C36),[1]PlotData!O36+ [1]Normalkraft!$E$2*$AF$1*O35,[1]PlotData!$CB$4)</f>
        <v>4.5</v>
      </c>
      <c r="AS35" s="31">
        <f>IF(ISNUMBER([1]System!$C36),[1]PlotData!P36+ [1]Normalkraft!$E$2*$AF$1*P35,[1]PlotData!$CB$4)</f>
        <v>4.5</v>
      </c>
      <c r="AT35" s="31">
        <f>IF(ISNUMBER([1]System!$C36),[1]PlotData!Q36+ [1]Normalkraft!$E$2*$AF$1*Q35,[1]PlotData!$CB$4)</f>
        <v>4.5</v>
      </c>
      <c r="AU35" s="31">
        <f>IF(ISNUMBER([1]System!$C36),[1]PlotData!R36+ [1]Normalkraft!$E$2*$AF$1*R35,[1]PlotData!$CB$4)</f>
        <v>4.5</v>
      </c>
      <c r="AV35" s="31">
        <f>IF(ISNUMBER([1]System!$C36),[1]PlotData!S36+[1]Normalkraft!$E$2* $AF$1*S35,[1]PlotData!$CB$4)</f>
        <v>4.5</v>
      </c>
      <c r="AW35" s="31">
        <f>IF(ISNUMBER([1]System!$C36),[1]PlotData!T36+ [1]Normalkraft!$E$2*$AF$1*T35,[1]PlotData!$CB$4)</f>
        <v>4.5</v>
      </c>
      <c r="AX35" s="31">
        <f>IF(ISNUMBER([1]System!$C36),[1]PlotData!U36+[1]Normalkraft!$E$2* $AF$1*U35,[1]PlotData!$CB$4)</f>
        <v>4.5</v>
      </c>
      <c r="AY35" s="31">
        <f>IF(ISNUMBER([1]System!$C36),[1]PlotData!V36+ [1]Normalkraft!$E$2*$AF$1*V35,[1]PlotData!$CB$4)</f>
        <v>4.5</v>
      </c>
      <c r="AZ35" s="31">
        <f>IF(ISNUMBER([1]System!$C36),[1]PlotData!W36+ [1]Normalkraft!$E$2*$AF$1*W35,[1]PlotData!$CB$4)</f>
        <v>4.5</v>
      </c>
      <c r="BA35" s="31">
        <f>IF(ISNUMBER([1]System!$C36),[1]PlotData!X36+ [1]Normalkraft!$E$2*$AF$1*X35,[1]PlotData!$CB$4)</f>
        <v>4.5</v>
      </c>
      <c r="BB35" s="32">
        <f>IF(ISNUMBER([1]System!$C36),[1]PlotData!Y36+[1]Normalkraft!$E$2*$AF$1*Y35,[1]PlotData!$CB$4)</f>
        <v>4.5</v>
      </c>
      <c r="BC35" s="34">
        <f>IF(ISNUMBER([1]System!$C36),[1]PlotData!Y36, [1]PlotData!CB$4)</f>
        <v>4.5</v>
      </c>
      <c r="BD35" s="31">
        <f>IF(ISNUMBER([1]System!$C36),[1]PlotData!O36, [1]PlotData!$CB$4)</f>
        <v>4.5</v>
      </c>
      <c r="BE35" s="32">
        <f>IF(ISNUMBER([1]System!$C36), AR35,[1]PlotData!$CB$4)</f>
        <v>4.5</v>
      </c>
    </row>
    <row r="36" spans="1:57" x14ac:dyDescent="0.25">
      <c r="A36" s="77">
        <v>34</v>
      </c>
      <c r="B36" s="78"/>
      <c r="C36" s="79"/>
      <c r="D36" s="79"/>
      <c r="E36" s="79"/>
      <c r="F36" s="79"/>
      <c r="G36" s="79"/>
      <c r="H36" s="79"/>
      <c r="I36" s="79"/>
      <c r="J36" s="79"/>
      <c r="K36" s="79"/>
      <c r="L36" s="80"/>
      <c r="N36" s="77">
        <v>34</v>
      </c>
      <c r="O36" s="34"/>
      <c r="P36" s="31"/>
      <c r="Q36" s="31"/>
      <c r="R36" s="31"/>
      <c r="S36" s="31"/>
      <c r="T36" s="31"/>
      <c r="U36" s="31"/>
      <c r="V36" s="31"/>
      <c r="W36" s="31"/>
      <c r="X36" s="31"/>
      <c r="Y36" s="32"/>
      <c r="AA36" s="47">
        <v>34</v>
      </c>
      <c r="AB36" s="34">
        <f>IF(ISNUMBER([1]System!$C37),[1]PlotData!B37+ [1]Normalkraft!$E$2*$AF$1*B36,[1]PlotData!$CB$3)</f>
        <v>4.5</v>
      </c>
      <c r="AC36" s="31">
        <f>IF(ISNUMBER([1]System!$C37),[1]PlotData!C37+ [1]Normalkraft!$E$2*$AF$1*C36,[1]PlotData!$CB$3)</f>
        <v>4.5</v>
      </c>
      <c r="AD36" s="31">
        <f>IF(ISNUMBER([1]System!$C37),[1]PlotData!D37+ [1]Normalkraft!$E$2*$AF$1*D36,[1]PlotData!$CB$3)</f>
        <v>4.5</v>
      </c>
      <c r="AE36" s="31">
        <f>IF(ISNUMBER([1]System!$C37),[1]PlotData!E37+ [1]Normalkraft!$E$2*$AF$1*E36,[1]PlotData!$CB$3)</f>
        <v>4.5</v>
      </c>
      <c r="AF36" s="31">
        <f>IF(ISNUMBER([1]System!$C37),[1]PlotData!F37+[1]Normalkraft!$E$2* $AF$1*F36,[1]PlotData!$CB$3)</f>
        <v>4.5</v>
      </c>
      <c r="AG36" s="31">
        <f>IF(ISNUMBER([1]System!$C37),[1]PlotData!G37+ [1]Normalkraft!$E$2*$AF$1*G36,[1]PlotData!$CB$3)</f>
        <v>4.5</v>
      </c>
      <c r="AH36" s="31">
        <f>IF(ISNUMBER([1]System!$C37),[1]PlotData!H37+ [1]Normalkraft!$E$2*$AF$1*H36,[1]PlotData!$CB$3)</f>
        <v>4.5</v>
      </c>
      <c r="AI36" s="31">
        <f>IF(ISNUMBER([1]System!$C37),[1]PlotData!I37+ [1]Normalkraft!$E$2*$AF$1*I36,[1]PlotData!$CB$3)</f>
        <v>4.5</v>
      </c>
      <c r="AJ36" s="31">
        <f>IF(ISNUMBER([1]System!$C37),[1]PlotData!J37+ [1]Normalkraft!$E$2*$AF$1*J36,[1]PlotData!$CB$3)</f>
        <v>4.5</v>
      </c>
      <c r="AK36" s="31">
        <f>IF(ISNUMBER([1]System!$C37),[1]PlotData!K37+[1]Normalkraft!$E$2* $AF$1*K36,[1]PlotData!$CB$3)</f>
        <v>4.5</v>
      </c>
      <c r="AL36" s="32">
        <f>IF(ISNUMBER([1]System!$C37),[1]PlotData!L37+[1]Normalkraft!$E$2* $AF$1*L36,[1]PlotData!$CB$3)</f>
        <v>4.5</v>
      </c>
      <c r="AM36" s="34">
        <f>IF(ISNUMBER([1]System!$C37),[1]PlotData!L37,[1]PlotData!$CB$3)</f>
        <v>4.5</v>
      </c>
      <c r="AN36" s="31">
        <f>IF(ISNUMBER([1]System!$C37),[1]PlotData!B37,[1]PlotData!$CB$3)</f>
        <v>4.5</v>
      </c>
      <c r="AO36" s="37">
        <f>IF(ISNUMBER([1]System!$C37),AB36,[1]PlotData!$CB$3)</f>
        <v>4.5</v>
      </c>
      <c r="AQ36" s="46">
        <v>34</v>
      </c>
      <c r="AR36" s="34">
        <f>IF(ISNUMBER([1]System!$C37),[1]PlotData!O37+ [1]Normalkraft!$E$2*$AF$1*O36,[1]PlotData!$CB$4)</f>
        <v>4.5</v>
      </c>
      <c r="AS36" s="31">
        <f>IF(ISNUMBER([1]System!$C37),[1]PlotData!P37+ [1]Normalkraft!$E$2*$AF$1*P36,[1]PlotData!$CB$4)</f>
        <v>4.5</v>
      </c>
      <c r="AT36" s="31">
        <f>IF(ISNUMBER([1]System!$C37),[1]PlotData!Q37+ [1]Normalkraft!$E$2*$AF$1*Q36,[1]PlotData!$CB$4)</f>
        <v>4.5</v>
      </c>
      <c r="AU36" s="31">
        <f>IF(ISNUMBER([1]System!$C37),[1]PlotData!R37+ [1]Normalkraft!$E$2*$AF$1*R36,[1]PlotData!$CB$4)</f>
        <v>4.5</v>
      </c>
      <c r="AV36" s="31">
        <f>IF(ISNUMBER([1]System!$C37),[1]PlotData!S37+[1]Normalkraft!$E$2* $AF$1*S36,[1]PlotData!$CB$4)</f>
        <v>4.5</v>
      </c>
      <c r="AW36" s="31">
        <f>IF(ISNUMBER([1]System!$C37),[1]PlotData!T37+ [1]Normalkraft!$E$2*$AF$1*T36,[1]PlotData!$CB$4)</f>
        <v>4.5</v>
      </c>
      <c r="AX36" s="31">
        <f>IF(ISNUMBER([1]System!$C37),[1]PlotData!U37+[1]Normalkraft!$E$2* $AF$1*U36,[1]PlotData!$CB$4)</f>
        <v>4.5</v>
      </c>
      <c r="AY36" s="31">
        <f>IF(ISNUMBER([1]System!$C37),[1]PlotData!V37+ [1]Normalkraft!$E$2*$AF$1*V36,[1]PlotData!$CB$4)</f>
        <v>4.5</v>
      </c>
      <c r="AZ36" s="31">
        <f>IF(ISNUMBER([1]System!$C37),[1]PlotData!W37+ [1]Normalkraft!$E$2*$AF$1*W36,[1]PlotData!$CB$4)</f>
        <v>4.5</v>
      </c>
      <c r="BA36" s="31">
        <f>IF(ISNUMBER([1]System!$C37),[1]PlotData!X37+ [1]Normalkraft!$E$2*$AF$1*X36,[1]PlotData!$CB$4)</f>
        <v>4.5</v>
      </c>
      <c r="BB36" s="32">
        <f>IF(ISNUMBER([1]System!$C37),[1]PlotData!Y37+[1]Normalkraft!$E$2*$AF$1*Y36,[1]PlotData!$CB$4)</f>
        <v>4.5</v>
      </c>
      <c r="BC36" s="34">
        <f>IF(ISNUMBER([1]System!$C37),[1]PlotData!Y37, [1]PlotData!CB$4)</f>
        <v>4.5</v>
      </c>
      <c r="BD36" s="31">
        <f>IF(ISNUMBER([1]System!$C37),[1]PlotData!O37, [1]PlotData!$CB$4)</f>
        <v>4.5</v>
      </c>
      <c r="BE36" s="32">
        <f>IF(ISNUMBER([1]System!$C37), AR36,[1]PlotData!$CB$4)</f>
        <v>4.5</v>
      </c>
    </row>
    <row r="37" spans="1:57" x14ac:dyDescent="0.25">
      <c r="A37" s="77">
        <v>35</v>
      </c>
      <c r="B37" s="78"/>
      <c r="C37" s="79"/>
      <c r="D37" s="79"/>
      <c r="E37" s="79"/>
      <c r="F37" s="79"/>
      <c r="G37" s="79"/>
      <c r="H37" s="79"/>
      <c r="I37" s="79"/>
      <c r="J37" s="79"/>
      <c r="K37" s="79"/>
      <c r="L37" s="80"/>
      <c r="N37" s="77">
        <v>35</v>
      </c>
      <c r="O37" s="34"/>
      <c r="P37" s="31"/>
      <c r="Q37" s="31"/>
      <c r="R37" s="31"/>
      <c r="S37" s="31"/>
      <c r="T37" s="31"/>
      <c r="U37" s="31"/>
      <c r="V37" s="31"/>
      <c r="W37" s="31"/>
      <c r="X37" s="31"/>
      <c r="Y37" s="32"/>
      <c r="AA37" s="47">
        <v>35</v>
      </c>
      <c r="AB37" s="34">
        <f>IF(ISNUMBER([1]System!$C38),[1]PlotData!B38+ [1]Normalkraft!$E$2*$AF$1*B37,[1]PlotData!$CB$3)</f>
        <v>4.5</v>
      </c>
      <c r="AC37" s="31">
        <f>IF(ISNUMBER([1]System!$C38),[1]PlotData!C38+ [1]Normalkraft!$E$2*$AF$1*C37,[1]PlotData!$CB$3)</f>
        <v>4.5</v>
      </c>
      <c r="AD37" s="31">
        <f>IF(ISNUMBER([1]System!$C38),[1]PlotData!D38+ [1]Normalkraft!$E$2*$AF$1*D37,[1]PlotData!$CB$3)</f>
        <v>4.5</v>
      </c>
      <c r="AE37" s="31">
        <f>IF(ISNUMBER([1]System!$C38),[1]PlotData!E38+ [1]Normalkraft!$E$2*$AF$1*E37,[1]PlotData!$CB$3)</f>
        <v>4.5</v>
      </c>
      <c r="AF37" s="31">
        <f>IF(ISNUMBER([1]System!$C38),[1]PlotData!F38+[1]Normalkraft!$E$2* $AF$1*F37,[1]PlotData!$CB$3)</f>
        <v>4.5</v>
      </c>
      <c r="AG37" s="31">
        <f>IF(ISNUMBER([1]System!$C38),[1]PlotData!G38+ [1]Normalkraft!$E$2*$AF$1*G37,[1]PlotData!$CB$3)</f>
        <v>4.5</v>
      </c>
      <c r="AH37" s="31">
        <f>IF(ISNUMBER([1]System!$C38),[1]PlotData!H38+ [1]Normalkraft!$E$2*$AF$1*H37,[1]PlotData!$CB$3)</f>
        <v>4.5</v>
      </c>
      <c r="AI37" s="31">
        <f>IF(ISNUMBER([1]System!$C38),[1]PlotData!I38+ [1]Normalkraft!$E$2*$AF$1*I37,[1]PlotData!$CB$3)</f>
        <v>4.5</v>
      </c>
      <c r="AJ37" s="31">
        <f>IF(ISNUMBER([1]System!$C38),[1]PlotData!J38+ [1]Normalkraft!$E$2*$AF$1*J37,[1]PlotData!$CB$3)</f>
        <v>4.5</v>
      </c>
      <c r="AK37" s="31">
        <f>IF(ISNUMBER([1]System!$C38),[1]PlotData!K38+[1]Normalkraft!$E$2* $AF$1*K37,[1]PlotData!$CB$3)</f>
        <v>4.5</v>
      </c>
      <c r="AL37" s="32">
        <f>IF(ISNUMBER([1]System!$C38),[1]PlotData!L38+[1]Normalkraft!$E$2* $AF$1*L37,[1]PlotData!$CB$3)</f>
        <v>4.5</v>
      </c>
      <c r="AM37" s="34">
        <f>IF(ISNUMBER([1]System!$C38),[1]PlotData!L38,[1]PlotData!$CB$3)</f>
        <v>4.5</v>
      </c>
      <c r="AN37" s="31">
        <f>IF(ISNUMBER([1]System!$C38),[1]PlotData!B38,[1]PlotData!$CB$3)</f>
        <v>4.5</v>
      </c>
      <c r="AO37" s="37">
        <f>IF(ISNUMBER([1]System!$C38),AB37,[1]PlotData!$CB$3)</f>
        <v>4.5</v>
      </c>
      <c r="AQ37" s="46">
        <v>35</v>
      </c>
      <c r="AR37" s="34">
        <f>IF(ISNUMBER([1]System!$C38),[1]PlotData!O38+ [1]Normalkraft!$E$2*$AF$1*O37,[1]PlotData!$CB$4)</f>
        <v>4.5</v>
      </c>
      <c r="AS37" s="31">
        <f>IF(ISNUMBER([1]System!$C38),[1]PlotData!P38+ [1]Normalkraft!$E$2*$AF$1*P37,[1]PlotData!$CB$4)</f>
        <v>4.5</v>
      </c>
      <c r="AT37" s="31">
        <f>IF(ISNUMBER([1]System!$C38),[1]PlotData!Q38+ [1]Normalkraft!$E$2*$AF$1*Q37,[1]PlotData!$CB$4)</f>
        <v>4.5</v>
      </c>
      <c r="AU37" s="31">
        <f>IF(ISNUMBER([1]System!$C38),[1]PlotData!R38+ [1]Normalkraft!$E$2*$AF$1*R37,[1]PlotData!$CB$4)</f>
        <v>4.5</v>
      </c>
      <c r="AV37" s="31">
        <f>IF(ISNUMBER([1]System!$C38),[1]PlotData!S38+[1]Normalkraft!$E$2* $AF$1*S37,[1]PlotData!$CB$4)</f>
        <v>4.5</v>
      </c>
      <c r="AW37" s="31">
        <f>IF(ISNUMBER([1]System!$C38),[1]PlotData!T38+ [1]Normalkraft!$E$2*$AF$1*T37,[1]PlotData!$CB$4)</f>
        <v>4.5</v>
      </c>
      <c r="AX37" s="31">
        <f>IF(ISNUMBER([1]System!$C38),[1]PlotData!U38+[1]Normalkraft!$E$2* $AF$1*U37,[1]PlotData!$CB$4)</f>
        <v>4.5</v>
      </c>
      <c r="AY37" s="31">
        <f>IF(ISNUMBER([1]System!$C38),[1]PlotData!V38+ [1]Normalkraft!$E$2*$AF$1*V37,[1]PlotData!$CB$4)</f>
        <v>4.5</v>
      </c>
      <c r="AZ37" s="31">
        <f>IF(ISNUMBER([1]System!$C38),[1]PlotData!W38+ [1]Normalkraft!$E$2*$AF$1*W37,[1]PlotData!$CB$4)</f>
        <v>4.5</v>
      </c>
      <c r="BA37" s="31">
        <f>IF(ISNUMBER([1]System!$C38),[1]PlotData!X38+ [1]Normalkraft!$E$2*$AF$1*X37,[1]PlotData!$CB$4)</f>
        <v>4.5</v>
      </c>
      <c r="BB37" s="32">
        <f>IF(ISNUMBER([1]System!$C38),[1]PlotData!Y38+[1]Normalkraft!$E$2*$AF$1*Y37,[1]PlotData!$CB$4)</f>
        <v>4.5</v>
      </c>
      <c r="BC37" s="34">
        <f>IF(ISNUMBER([1]System!$C38),[1]PlotData!Y38, [1]PlotData!CB$4)</f>
        <v>4.5</v>
      </c>
      <c r="BD37" s="31">
        <f>IF(ISNUMBER([1]System!$C38),[1]PlotData!O38, [1]PlotData!$CB$4)</f>
        <v>4.5</v>
      </c>
      <c r="BE37" s="32">
        <f>IF(ISNUMBER([1]System!$C38), AR37,[1]PlotData!$CB$4)</f>
        <v>4.5</v>
      </c>
    </row>
    <row r="38" spans="1:57" x14ac:dyDescent="0.25">
      <c r="A38" s="77">
        <v>36</v>
      </c>
      <c r="B38" s="78"/>
      <c r="C38" s="79"/>
      <c r="D38" s="79"/>
      <c r="E38" s="79"/>
      <c r="F38" s="79"/>
      <c r="G38" s="79"/>
      <c r="H38" s="79"/>
      <c r="I38" s="79"/>
      <c r="J38" s="79"/>
      <c r="K38" s="79"/>
      <c r="L38" s="80"/>
      <c r="N38" s="77">
        <v>36</v>
      </c>
      <c r="O38" s="34"/>
      <c r="P38" s="31"/>
      <c r="Q38" s="31"/>
      <c r="R38" s="31"/>
      <c r="S38" s="31"/>
      <c r="T38" s="31"/>
      <c r="U38" s="31"/>
      <c r="V38" s="31"/>
      <c r="W38" s="31"/>
      <c r="X38" s="31"/>
      <c r="Y38" s="32"/>
      <c r="AA38" s="47">
        <v>36</v>
      </c>
      <c r="AB38" s="34">
        <f>IF(ISNUMBER([1]System!$C39),[1]PlotData!B39+ [1]Normalkraft!$E$2*$AF$1*B38,[1]PlotData!$CB$3)</f>
        <v>4.5</v>
      </c>
      <c r="AC38" s="31">
        <f>IF(ISNUMBER([1]System!$C39),[1]PlotData!C39+ [1]Normalkraft!$E$2*$AF$1*C38,[1]PlotData!$CB$3)</f>
        <v>4.5</v>
      </c>
      <c r="AD38" s="31">
        <f>IF(ISNUMBER([1]System!$C39),[1]PlotData!D39+ [1]Normalkraft!$E$2*$AF$1*D38,[1]PlotData!$CB$3)</f>
        <v>4.5</v>
      </c>
      <c r="AE38" s="31">
        <f>IF(ISNUMBER([1]System!$C39),[1]PlotData!E39+ [1]Normalkraft!$E$2*$AF$1*E38,[1]PlotData!$CB$3)</f>
        <v>4.5</v>
      </c>
      <c r="AF38" s="31">
        <f>IF(ISNUMBER([1]System!$C39),[1]PlotData!F39+[1]Normalkraft!$E$2* $AF$1*F38,[1]PlotData!$CB$3)</f>
        <v>4.5</v>
      </c>
      <c r="AG38" s="31">
        <f>IF(ISNUMBER([1]System!$C39),[1]PlotData!G39+ [1]Normalkraft!$E$2*$AF$1*G38,[1]PlotData!$CB$3)</f>
        <v>4.5</v>
      </c>
      <c r="AH38" s="31">
        <f>IF(ISNUMBER([1]System!$C39),[1]PlotData!H39+ [1]Normalkraft!$E$2*$AF$1*H38,[1]PlotData!$CB$3)</f>
        <v>4.5</v>
      </c>
      <c r="AI38" s="31">
        <f>IF(ISNUMBER([1]System!$C39),[1]PlotData!I39+ [1]Normalkraft!$E$2*$AF$1*I38,[1]PlotData!$CB$3)</f>
        <v>4.5</v>
      </c>
      <c r="AJ38" s="31">
        <f>IF(ISNUMBER([1]System!$C39),[1]PlotData!J39+ [1]Normalkraft!$E$2*$AF$1*J38,[1]PlotData!$CB$3)</f>
        <v>4.5</v>
      </c>
      <c r="AK38" s="31">
        <f>IF(ISNUMBER([1]System!$C39),[1]PlotData!K39+[1]Normalkraft!$E$2* $AF$1*K38,[1]PlotData!$CB$3)</f>
        <v>4.5</v>
      </c>
      <c r="AL38" s="32">
        <f>IF(ISNUMBER([1]System!$C39),[1]PlotData!L39+[1]Normalkraft!$E$2* $AF$1*L38,[1]PlotData!$CB$3)</f>
        <v>4.5</v>
      </c>
      <c r="AM38" s="34">
        <f>IF(ISNUMBER([1]System!$C39),[1]PlotData!L39,[1]PlotData!$CB$3)</f>
        <v>4.5</v>
      </c>
      <c r="AN38" s="31">
        <f>IF(ISNUMBER([1]System!$C39),[1]PlotData!B39,[1]PlotData!$CB$3)</f>
        <v>4.5</v>
      </c>
      <c r="AO38" s="37">
        <f>IF(ISNUMBER([1]System!$C39),AB38,[1]PlotData!$CB$3)</f>
        <v>4.5</v>
      </c>
      <c r="AQ38" s="46">
        <v>36</v>
      </c>
      <c r="AR38" s="34">
        <f>IF(ISNUMBER([1]System!$C39),[1]PlotData!O39+ [1]Normalkraft!$E$2*$AF$1*O38,[1]PlotData!$CB$4)</f>
        <v>4.5</v>
      </c>
      <c r="AS38" s="31">
        <f>IF(ISNUMBER([1]System!$C39),[1]PlotData!P39+ [1]Normalkraft!$E$2*$AF$1*P38,[1]PlotData!$CB$4)</f>
        <v>4.5</v>
      </c>
      <c r="AT38" s="31">
        <f>IF(ISNUMBER([1]System!$C39),[1]PlotData!Q39+ [1]Normalkraft!$E$2*$AF$1*Q38,[1]PlotData!$CB$4)</f>
        <v>4.5</v>
      </c>
      <c r="AU38" s="31">
        <f>IF(ISNUMBER([1]System!$C39),[1]PlotData!R39+ [1]Normalkraft!$E$2*$AF$1*R38,[1]PlotData!$CB$4)</f>
        <v>4.5</v>
      </c>
      <c r="AV38" s="31">
        <f>IF(ISNUMBER([1]System!$C39),[1]PlotData!S39+[1]Normalkraft!$E$2* $AF$1*S38,[1]PlotData!$CB$4)</f>
        <v>4.5</v>
      </c>
      <c r="AW38" s="31">
        <f>IF(ISNUMBER([1]System!$C39),[1]PlotData!T39+ [1]Normalkraft!$E$2*$AF$1*T38,[1]PlotData!$CB$4)</f>
        <v>4.5</v>
      </c>
      <c r="AX38" s="31">
        <f>IF(ISNUMBER([1]System!$C39),[1]PlotData!U39+[1]Normalkraft!$E$2* $AF$1*U38,[1]PlotData!$CB$4)</f>
        <v>4.5</v>
      </c>
      <c r="AY38" s="31">
        <f>IF(ISNUMBER([1]System!$C39),[1]PlotData!V39+ [1]Normalkraft!$E$2*$AF$1*V38,[1]PlotData!$CB$4)</f>
        <v>4.5</v>
      </c>
      <c r="AZ38" s="31">
        <f>IF(ISNUMBER([1]System!$C39),[1]PlotData!W39+ [1]Normalkraft!$E$2*$AF$1*W38,[1]PlotData!$CB$4)</f>
        <v>4.5</v>
      </c>
      <c r="BA38" s="31">
        <f>IF(ISNUMBER([1]System!$C39),[1]PlotData!X39+ [1]Normalkraft!$E$2*$AF$1*X38,[1]PlotData!$CB$4)</f>
        <v>4.5</v>
      </c>
      <c r="BB38" s="32">
        <f>IF(ISNUMBER([1]System!$C39),[1]PlotData!Y39+[1]Normalkraft!$E$2*$AF$1*Y38,[1]PlotData!$CB$4)</f>
        <v>4.5</v>
      </c>
      <c r="BC38" s="34">
        <f>IF(ISNUMBER([1]System!$C39),[1]PlotData!Y39, [1]PlotData!CB$4)</f>
        <v>4.5</v>
      </c>
      <c r="BD38" s="31">
        <f>IF(ISNUMBER([1]System!$C39),[1]PlotData!O39, [1]PlotData!$CB$4)</f>
        <v>4.5</v>
      </c>
      <c r="BE38" s="32">
        <f>IF(ISNUMBER([1]System!$C39), AR38,[1]PlotData!$CB$4)</f>
        <v>4.5</v>
      </c>
    </row>
    <row r="39" spans="1:57" x14ac:dyDescent="0.25">
      <c r="A39" s="77">
        <v>37</v>
      </c>
      <c r="B39" s="78"/>
      <c r="C39" s="79"/>
      <c r="D39" s="79"/>
      <c r="E39" s="79"/>
      <c r="F39" s="79"/>
      <c r="G39" s="79"/>
      <c r="H39" s="79"/>
      <c r="I39" s="79"/>
      <c r="J39" s="79"/>
      <c r="K39" s="79"/>
      <c r="L39" s="80"/>
      <c r="N39" s="77">
        <v>37</v>
      </c>
      <c r="O39" s="34"/>
      <c r="P39" s="31"/>
      <c r="Q39" s="31"/>
      <c r="R39" s="31"/>
      <c r="S39" s="31"/>
      <c r="T39" s="31"/>
      <c r="U39" s="31"/>
      <c r="V39" s="31"/>
      <c r="W39" s="31"/>
      <c r="X39" s="31"/>
      <c r="Y39" s="32"/>
      <c r="AA39" s="47">
        <v>37</v>
      </c>
      <c r="AB39" s="34">
        <f>IF(ISNUMBER([1]System!$C40),[1]PlotData!B40+ [1]Normalkraft!$E$2*$AF$1*B39,[1]PlotData!$CB$3)</f>
        <v>4.5</v>
      </c>
      <c r="AC39" s="31">
        <f>IF(ISNUMBER([1]System!$C40),[1]PlotData!C40+ [1]Normalkraft!$E$2*$AF$1*C39,[1]PlotData!$CB$3)</f>
        <v>4.5</v>
      </c>
      <c r="AD39" s="31">
        <f>IF(ISNUMBER([1]System!$C40),[1]PlotData!D40+ [1]Normalkraft!$E$2*$AF$1*D39,[1]PlotData!$CB$3)</f>
        <v>4.5</v>
      </c>
      <c r="AE39" s="31">
        <f>IF(ISNUMBER([1]System!$C40),[1]PlotData!E40+ [1]Normalkraft!$E$2*$AF$1*E39,[1]PlotData!$CB$3)</f>
        <v>4.5</v>
      </c>
      <c r="AF39" s="31">
        <f>IF(ISNUMBER([1]System!$C40),[1]PlotData!F40+[1]Normalkraft!$E$2* $AF$1*F39,[1]PlotData!$CB$3)</f>
        <v>4.5</v>
      </c>
      <c r="AG39" s="31">
        <f>IF(ISNUMBER([1]System!$C40),[1]PlotData!G40+ [1]Normalkraft!$E$2*$AF$1*G39,[1]PlotData!$CB$3)</f>
        <v>4.5</v>
      </c>
      <c r="AH39" s="31">
        <f>IF(ISNUMBER([1]System!$C40),[1]PlotData!H40+ [1]Normalkraft!$E$2*$AF$1*H39,[1]PlotData!$CB$3)</f>
        <v>4.5</v>
      </c>
      <c r="AI39" s="31">
        <f>IF(ISNUMBER([1]System!$C40),[1]PlotData!I40+ [1]Normalkraft!$E$2*$AF$1*I39,[1]PlotData!$CB$3)</f>
        <v>4.5</v>
      </c>
      <c r="AJ39" s="31">
        <f>IF(ISNUMBER([1]System!$C40),[1]PlotData!J40+ [1]Normalkraft!$E$2*$AF$1*J39,[1]PlotData!$CB$3)</f>
        <v>4.5</v>
      </c>
      <c r="AK39" s="31">
        <f>IF(ISNUMBER([1]System!$C40),[1]PlotData!K40+[1]Normalkraft!$E$2* $AF$1*K39,[1]PlotData!$CB$3)</f>
        <v>4.5</v>
      </c>
      <c r="AL39" s="32">
        <f>IF(ISNUMBER([1]System!$C40),[1]PlotData!L40+[1]Normalkraft!$E$2* $AF$1*L39,[1]PlotData!$CB$3)</f>
        <v>4.5</v>
      </c>
      <c r="AM39" s="34">
        <f>IF(ISNUMBER([1]System!$C40),[1]PlotData!L40,[1]PlotData!$CB$3)</f>
        <v>4.5</v>
      </c>
      <c r="AN39" s="31">
        <f>IF(ISNUMBER([1]System!$C40),[1]PlotData!B40,[1]PlotData!$CB$3)</f>
        <v>4.5</v>
      </c>
      <c r="AO39" s="37">
        <f>IF(ISNUMBER([1]System!$C40),AB39,[1]PlotData!$CB$3)</f>
        <v>4.5</v>
      </c>
      <c r="AQ39" s="46">
        <v>37</v>
      </c>
      <c r="AR39" s="34">
        <f>IF(ISNUMBER([1]System!$C40),[1]PlotData!O40+ [1]Normalkraft!$E$2*$AF$1*O39,[1]PlotData!$CB$4)</f>
        <v>4.5</v>
      </c>
      <c r="AS39" s="31">
        <f>IF(ISNUMBER([1]System!$C40),[1]PlotData!P40+ [1]Normalkraft!$E$2*$AF$1*P39,[1]PlotData!$CB$4)</f>
        <v>4.5</v>
      </c>
      <c r="AT39" s="31">
        <f>IF(ISNUMBER([1]System!$C40),[1]PlotData!Q40+ [1]Normalkraft!$E$2*$AF$1*Q39,[1]PlotData!$CB$4)</f>
        <v>4.5</v>
      </c>
      <c r="AU39" s="31">
        <f>IF(ISNUMBER([1]System!$C40),[1]PlotData!R40+ [1]Normalkraft!$E$2*$AF$1*R39,[1]PlotData!$CB$4)</f>
        <v>4.5</v>
      </c>
      <c r="AV39" s="31">
        <f>IF(ISNUMBER([1]System!$C40),[1]PlotData!S40+[1]Normalkraft!$E$2* $AF$1*S39,[1]PlotData!$CB$4)</f>
        <v>4.5</v>
      </c>
      <c r="AW39" s="31">
        <f>IF(ISNUMBER([1]System!$C40),[1]PlotData!T40+ [1]Normalkraft!$E$2*$AF$1*T39,[1]PlotData!$CB$4)</f>
        <v>4.5</v>
      </c>
      <c r="AX39" s="31">
        <f>IF(ISNUMBER([1]System!$C40),[1]PlotData!U40+[1]Normalkraft!$E$2* $AF$1*U39,[1]PlotData!$CB$4)</f>
        <v>4.5</v>
      </c>
      <c r="AY39" s="31">
        <f>IF(ISNUMBER([1]System!$C40),[1]PlotData!V40+ [1]Normalkraft!$E$2*$AF$1*V39,[1]PlotData!$CB$4)</f>
        <v>4.5</v>
      </c>
      <c r="AZ39" s="31">
        <f>IF(ISNUMBER([1]System!$C40),[1]PlotData!W40+ [1]Normalkraft!$E$2*$AF$1*W39,[1]PlotData!$CB$4)</f>
        <v>4.5</v>
      </c>
      <c r="BA39" s="31">
        <f>IF(ISNUMBER([1]System!$C40),[1]PlotData!X40+ [1]Normalkraft!$E$2*$AF$1*X39,[1]PlotData!$CB$4)</f>
        <v>4.5</v>
      </c>
      <c r="BB39" s="32">
        <f>IF(ISNUMBER([1]System!$C40),[1]PlotData!Y40+[1]Normalkraft!$E$2*$AF$1*Y39,[1]PlotData!$CB$4)</f>
        <v>4.5</v>
      </c>
      <c r="BC39" s="34">
        <f>IF(ISNUMBER([1]System!$C40),[1]PlotData!Y40, [1]PlotData!CB$4)</f>
        <v>4.5</v>
      </c>
      <c r="BD39" s="31">
        <f>IF(ISNUMBER([1]System!$C40),[1]PlotData!O40, [1]PlotData!$CB$4)</f>
        <v>4.5</v>
      </c>
      <c r="BE39" s="32">
        <f>IF(ISNUMBER([1]System!$C40), AR39,[1]PlotData!$CB$4)</f>
        <v>4.5</v>
      </c>
    </row>
    <row r="40" spans="1:57" x14ac:dyDescent="0.25">
      <c r="A40" s="77">
        <v>38</v>
      </c>
      <c r="B40" s="78"/>
      <c r="C40" s="79"/>
      <c r="D40" s="79"/>
      <c r="E40" s="79"/>
      <c r="F40" s="79"/>
      <c r="G40" s="79"/>
      <c r="H40" s="79"/>
      <c r="I40" s="79"/>
      <c r="J40" s="79"/>
      <c r="K40" s="79"/>
      <c r="L40" s="80"/>
      <c r="N40" s="77">
        <v>38</v>
      </c>
      <c r="O40" s="34"/>
      <c r="P40" s="31"/>
      <c r="Q40" s="31"/>
      <c r="R40" s="31"/>
      <c r="S40" s="31"/>
      <c r="T40" s="31"/>
      <c r="U40" s="31"/>
      <c r="V40" s="31"/>
      <c r="W40" s="31"/>
      <c r="X40" s="31"/>
      <c r="Y40" s="32"/>
      <c r="AA40" s="47">
        <v>38</v>
      </c>
      <c r="AB40" s="34">
        <f>IF(ISNUMBER([1]System!$C41),[1]PlotData!B41+ [1]Normalkraft!$E$2*$AF$1*B40,[1]PlotData!$CB$3)</f>
        <v>4.5</v>
      </c>
      <c r="AC40" s="31">
        <f>IF(ISNUMBER([1]System!$C41),[1]PlotData!C41+ [1]Normalkraft!$E$2*$AF$1*C40,[1]PlotData!$CB$3)</f>
        <v>4.5</v>
      </c>
      <c r="AD40" s="31">
        <f>IF(ISNUMBER([1]System!$C41),[1]PlotData!D41+ [1]Normalkraft!$E$2*$AF$1*D40,[1]PlotData!$CB$3)</f>
        <v>4.5</v>
      </c>
      <c r="AE40" s="31">
        <f>IF(ISNUMBER([1]System!$C41),[1]PlotData!E41+ [1]Normalkraft!$E$2*$AF$1*E40,[1]PlotData!$CB$3)</f>
        <v>4.5</v>
      </c>
      <c r="AF40" s="31">
        <f>IF(ISNUMBER([1]System!$C41),[1]PlotData!F41+[1]Normalkraft!$E$2* $AF$1*F40,[1]PlotData!$CB$3)</f>
        <v>4.5</v>
      </c>
      <c r="AG40" s="31">
        <f>IF(ISNUMBER([1]System!$C41),[1]PlotData!G41+ [1]Normalkraft!$E$2*$AF$1*G40,[1]PlotData!$CB$3)</f>
        <v>4.5</v>
      </c>
      <c r="AH40" s="31">
        <f>IF(ISNUMBER([1]System!$C41),[1]PlotData!H41+ [1]Normalkraft!$E$2*$AF$1*H40,[1]PlotData!$CB$3)</f>
        <v>4.5</v>
      </c>
      <c r="AI40" s="31">
        <f>IF(ISNUMBER([1]System!$C41),[1]PlotData!I41+ [1]Normalkraft!$E$2*$AF$1*I40,[1]PlotData!$CB$3)</f>
        <v>4.5</v>
      </c>
      <c r="AJ40" s="31">
        <f>IF(ISNUMBER([1]System!$C41),[1]PlotData!J41+ [1]Normalkraft!$E$2*$AF$1*J40,[1]PlotData!$CB$3)</f>
        <v>4.5</v>
      </c>
      <c r="AK40" s="31">
        <f>IF(ISNUMBER([1]System!$C41),[1]PlotData!K41+[1]Normalkraft!$E$2* $AF$1*K40,[1]PlotData!$CB$3)</f>
        <v>4.5</v>
      </c>
      <c r="AL40" s="32">
        <f>IF(ISNUMBER([1]System!$C41),[1]PlotData!L41+[1]Normalkraft!$E$2* $AF$1*L40,[1]PlotData!$CB$3)</f>
        <v>4.5</v>
      </c>
      <c r="AM40" s="34">
        <f>IF(ISNUMBER([1]System!$C41),[1]PlotData!L41,[1]PlotData!$CB$3)</f>
        <v>4.5</v>
      </c>
      <c r="AN40" s="31">
        <f>IF(ISNUMBER([1]System!$C41),[1]PlotData!B41,[1]PlotData!$CB$3)</f>
        <v>4.5</v>
      </c>
      <c r="AO40" s="37">
        <f>IF(ISNUMBER([1]System!$C41),AB40,[1]PlotData!$CB$3)</f>
        <v>4.5</v>
      </c>
      <c r="AQ40" s="46">
        <v>38</v>
      </c>
      <c r="AR40" s="34">
        <f>IF(ISNUMBER([1]System!$C41),[1]PlotData!O41+ [1]Normalkraft!$E$2*$AF$1*O40,[1]PlotData!$CB$4)</f>
        <v>4.5</v>
      </c>
      <c r="AS40" s="31">
        <f>IF(ISNUMBER([1]System!$C41),[1]PlotData!P41+ [1]Normalkraft!$E$2*$AF$1*P40,[1]PlotData!$CB$4)</f>
        <v>4.5</v>
      </c>
      <c r="AT40" s="31">
        <f>IF(ISNUMBER([1]System!$C41),[1]PlotData!Q41+ [1]Normalkraft!$E$2*$AF$1*Q40,[1]PlotData!$CB$4)</f>
        <v>4.5</v>
      </c>
      <c r="AU40" s="31">
        <f>IF(ISNUMBER([1]System!$C41),[1]PlotData!R41+ [1]Normalkraft!$E$2*$AF$1*R40,[1]PlotData!$CB$4)</f>
        <v>4.5</v>
      </c>
      <c r="AV40" s="31">
        <f>IF(ISNUMBER([1]System!$C41),[1]PlotData!S41+[1]Normalkraft!$E$2* $AF$1*S40,[1]PlotData!$CB$4)</f>
        <v>4.5</v>
      </c>
      <c r="AW40" s="31">
        <f>IF(ISNUMBER([1]System!$C41),[1]PlotData!T41+ [1]Normalkraft!$E$2*$AF$1*T40,[1]PlotData!$CB$4)</f>
        <v>4.5</v>
      </c>
      <c r="AX40" s="31">
        <f>IF(ISNUMBER([1]System!$C41),[1]PlotData!U41+[1]Normalkraft!$E$2* $AF$1*U40,[1]PlotData!$CB$4)</f>
        <v>4.5</v>
      </c>
      <c r="AY40" s="31">
        <f>IF(ISNUMBER([1]System!$C41),[1]PlotData!V41+ [1]Normalkraft!$E$2*$AF$1*V40,[1]PlotData!$CB$4)</f>
        <v>4.5</v>
      </c>
      <c r="AZ40" s="31">
        <f>IF(ISNUMBER([1]System!$C41),[1]PlotData!W41+ [1]Normalkraft!$E$2*$AF$1*W40,[1]PlotData!$CB$4)</f>
        <v>4.5</v>
      </c>
      <c r="BA40" s="31">
        <f>IF(ISNUMBER([1]System!$C41),[1]PlotData!X41+ [1]Normalkraft!$E$2*$AF$1*X40,[1]PlotData!$CB$4)</f>
        <v>4.5</v>
      </c>
      <c r="BB40" s="32">
        <f>IF(ISNUMBER([1]System!$C41),[1]PlotData!Y41+[1]Normalkraft!$E$2*$AF$1*Y40,[1]PlotData!$CB$4)</f>
        <v>4.5</v>
      </c>
      <c r="BC40" s="34">
        <f>IF(ISNUMBER([1]System!$C41),[1]PlotData!Y41, [1]PlotData!CB$4)</f>
        <v>4.5</v>
      </c>
      <c r="BD40" s="31">
        <f>IF(ISNUMBER([1]System!$C41),[1]PlotData!O41, [1]PlotData!$CB$4)</f>
        <v>4.5</v>
      </c>
      <c r="BE40" s="32">
        <f>IF(ISNUMBER([1]System!$C41), AR40,[1]PlotData!$CB$4)</f>
        <v>4.5</v>
      </c>
    </row>
    <row r="41" spans="1:57" x14ac:dyDescent="0.25">
      <c r="A41" s="77">
        <v>39</v>
      </c>
      <c r="B41" s="78"/>
      <c r="C41" s="79"/>
      <c r="D41" s="79"/>
      <c r="E41" s="79"/>
      <c r="F41" s="79"/>
      <c r="G41" s="79"/>
      <c r="H41" s="79"/>
      <c r="I41" s="79"/>
      <c r="J41" s="79"/>
      <c r="K41" s="79"/>
      <c r="L41" s="80"/>
      <c r="N41" s="77">
        <v>39</v>
      </c>
      <c r="O41" s="34"/>
      <c r="P41" s="31"/>
      <c r="Q41" s="31"/>
      <c r="R41" s="31"/>
      <c r="S41" s="31"/>
      <c r="T41" s="31"/>
      <c r="U41" s="31"/>
      <c r="V41" s="31"/>
      <c r="W41" s="31"/>
      <c r="X41" s="31"/>
      <c r="Y41" s="32"/>
      <c r="AA41" s="47">
        <v>39</v>
      </c>
      <c r="AB41" s="34">
        <f>IF(ISNUMBER([1]System!$C42),[1]PlotData!B42+ [1]Normalkraft!$E$2*$AF$1*B41,[1]PlotData!$CB$3)</f>
        <v>4.5</v>
      </c>
      <c r="AC41" s="31">
        <f>IF(ISNUMBER([1]System!$C42),[1]PlotData!C42+ [1]Normalkraft!$E$2*$AF$1*C41,[1]PlotData!$CB$3)</f>
        <v>4.5</v>
      </c>
      <c r="AD41" s="31">
        <f>IF(ISNUMBER([1]System!$C42),[1]PlotData!D42+ [1]Normalkraft!$E$2*$AF$1*D41,[1]PlotData!$CB$3)</f>
        <v>4.5</v>
      </c>
      <c r="AE41" s="31">
        <f>IF(ISNUMBER([1]System!$C42),[1]PlotData!E42+ [1]Normalkraft!$E$2*$AF$1*E41,[1]PlotData!$CB$3)</f>
        <v>4.5</v>
      </c>
      <c r="AF41" s="31">
        <f>IF(ISNUMBER([1]System!$C42),[1]PlotData!F42+[1]Normalkraft!$E$2* $AF$1*F41,[1]PlotData!$CB$3)</f>
        <v>4.5</v>
      </c>
      <c r="AG41" s="31">
        <f>IF(ISNUMBER([1]System!$C42),[1]PlotData!G42+ [1]Normalkraft!$E$2*$AF$1*G41,[1]PlotData!$CB$3)</f>
        <v>4.5</v>
      </c>
      <c r="AH41" s="31">
        <f>IF(ISNUMBER([1]System!$C42),[1]PlotData!H42+ [1]Normalkraft!$E$2*$AF$1*H41,[1]PlotData!$CB$3)</f>
        <v>4.5</v>
      </c>
      <c r="AI41" s="31">
        <f>IF(ISNUMBER([1]System!$C42),[1]PlotData!I42+ [1]Normalkraft!$E$2*$AF$1*I41,[1]PlotData!$CB$3)</f>
        <v>4.5</v>
      </c>
      <c r="AJ41" s="31">
        <f>IF(ISNUMBER([1]System!$C42),[1]PlotData!J42+ [1]Normalkraft!$E$2*$AF$1*J41,[1]PlotData!$CB$3)</f>
        <v>4.5</v>
      </c>
      <c r="AK41" s="31">
        <f>IF(ISNUMBER([1]System!$C42),[1]PlotData!K42+[1]Normalkraft!$E$2* $AF$1*K41,[1]PlotData!$CB$3)</f>
        <v>4.5</v>
      </c>
      <c r="AL41" s="32">
        <f>IF(ISNUMBER([1]System!$C42),[1]PlotData!L42+[1]Normalkraft!$E$2* $AF$1*L41,[1]PlotData!$CB$3)</f>
        <v>4.5</v>
      </c>
      <c r="AM41" s="34">
        <f>IF(ISNUMBER([1]System!$C42),[1]PlotData!L42,[1]PlotData!$CB$3)</f>
        <v>4.5</v>
      </c>
      <c r="AN41" s="31">
        <f>IF(ISNUMBER([1]System!$C42),[1]PlotData!B42,[1]PlotData!$CB$3)</f>
        <v>4.5</v>
      </c>
      <c r="AO41" s="37">
        <f>IF(ISNUMBER([1]System!$C42),AB41,[1]PlotData!$CB$3)</f>
        <v>4.5</v>
      </c>
      <c r="AQ41" s="46">
        <v>39</v>
      </c>
      <c r="AR41" s="34">
        <f>IF(ISNUMBER([1]System!$C42),[1]PlotData!O42+ [1]Normalkraft!$E$2*$AF$1*O41,[1]PlotData!$CB$4)</f>
        <v>4.5</v>
      </c>
      <c r="AS41" s="31">
        <f>IF(ISNUMBER([1]System!$C42),[1]PlotData!P42+ [1]Normalkraft!$E$2*$AF$1*P41,[1]PlotData!$CB$4)</f>
        <v>4.5</v>
      </c>
      <c r="AT41" s="31">
        <f>IF(ISNUMBER([1]System!$C42),[1]PlotData!Q42+ [1]Normalkraft!$E$2*$AF$1*Q41,[1]PlotData!$CB$4)</f>
        <v>4.5</v>
      </c>
      <c r="AU41" s="31">
        <f>IF(ISNUMBER([1]System!$C42),[1]PlotData!R42+ [1]Normalkraft!$E$2*$AF$1*R41,[1]PlotData!$CB$4)</f>
        <v>4.5</v>
      </c>
      <c r="AV41" s="31">
        <f>IF(ISNUMBER([1]System!$C42),[1]PlotData!S42+[1]Normalkraft!$E$2* $AF$1*S41,[1]PlotData!$CB$4)</f>
        <v>4.5</v>
      </c>
      <c r="AW41" s="31">
        <f>IF(ISNUMBER([1]System!$C42),[1]PlotData!T42+ [1]Normalkraft!$E$2*$AF$1*T41,[1]PlotData!$CB$4)</f>
        <v>4.5</v>
      </c>
      <c r="AX41" s="31">
        <f>IF(ISNUMBER([1]System!$C42),[1]PlotData!U42+[1]Normalkraft!$E$2* $AF$1*U41,[1]PlotData!$CB$4)</f>
        <v>4.5</v>
      </c>
      <c r="AY41" s="31">
        <f>IF(ISNUMBER([1]System!$C42),[1]PlotData!V42+ [1]Normalkraft!$E$2*$AF$1*V41,[1]PlotData!$CB$4)</f>
        <v>4.5</v>
      </c>
      <c r="AZ41" s="31">
        <f>IF(ISNUMBER([1]System!$C42),[1]PlotData!W42+ [1]Normalkraft!$E$2*$AF$1*W41,[1]PlotData!$CB$4)</f>
        <v>4.5</v>
      </c>
      <c r="BA41" s="31">
        <f>IF(ISNUMBER([1]System!$C42),[1]PlotData!X42+ [1]Normalkraft!$E$2*$AF$1*X41,[1]PlotData!$CB$4)</f>
        <v>4.5</v>
      </c>
      <c r="BB41" s="32">
        <f>IF(ISNUMBER([1]System!$C42),[1]PlotData!Y42+[1]Normalkraft!$E$2*$AF$1*Y41,[1]PlotData!$CB$4)</f>
        <v>4.5</v>
      </c>
      <c r="BC41" s="34">
        <f>IF(ISNUMBER([1]System!$C42),[1]PlotData!Y42, [1]PlotData!CB$4)</f>
        <v>4.5</v>
      </c>
      <c r="BD41" s="31">
        <f>IF(ISNUMBER([1]System!$C42),[1]PlotData!O42, [1]PlotData!$CB$4)</f>
        <v>4.5</v>
      </c>
      <c r="BE41" s="32">
        <f>IF(ISNUMBER([1]System!$C42), AR41,[1]PlotData!$CB$4)</f>
        <v>4.5</v>
      </c>
    </row>
    <row r="42" spans="1:57" ht="13.8" thickBot="1" x14ac:dyDescent="0.3">
      <c r="A42" s="85">
        <v>40</v>
      </c>
      <c r="B42" s="86"/>
      <c r="C42" s="87"/>
      <c r="D42" s="87"/>
      <c r="E42" s="87"/>
      <c r="F42" s="87"/>
      <c r="G42" s="87"/>
      <c r="H42" s="87"/>
      <c r="I42" s="87"/>
      <c r="J42" s="87"/>
      <c r="K42" s="87"/>
      <c r="L42" s="88"/>
      <c r="N42" s="85">
        <v>40</v>
      </c>
      <c r="O42" s="49"/>
      <c r="P42" s="39"/>
      <c r="Q42" s="39"/>
      <c r="R42" s="39"/>
      <c r="S42" s="39"/>
      <c r="T42" s="39"/>
      <c r="U42" s="39"/>
      <c r="V42" s="39"/>
      <c r="W42" s="39"/>
      <c r="X42" s="39"/>
      <c r="Y42" s="40"/>
      <c r="AA42" s="50">
        <v>40</v>
      </c>
      <c r="AB42" s="49">
        <f>IF(ISNUMBER([1]System!$C43),[1]PlotData!B43+ [1]Normalkraft!$E$2*$AF$1*B42,[1]PlotData!$CB$3)</f>
        <v>4.5</v>
      </c>
      <c r="AC42" s="39">
        <f>IF(ISNUMBER([1]System!$C43),[1]PlotData!C43+ [1]Normalkraft!$E$2*$AF$1*C42,[1]PlotData!$CB$3)</f>
        <v>4.5</v>
      </c>
      <c r="AD42" s="39">
        <f>IF(ISNUMBER([1]System!$C43),[1]PlotData!D43+ [1]Normalkraft!$E$2*$AF$1*D42,[1]PlotData!$CB$3)</f>
        <v>4.5</v>
      </c>
      <c r="AE42" s="39">
        <f>IF(ISNUMBER([1]System!$C43),[1]PlotData!E43+ [1]Normalkraft!$E$2*$AF$1*E42,[1]PlotData!$CB$3)</f>
        <v>4.5</v>
      </c>
      <c r="AF42" s="39">
        <f>IF(ISNUMBER([1]System!$C43),[1]PlotData!F43+[1]Normalkraft!$E$2* $AF$1*F42,[1]PlotData!$CB$3)</f>
        <v>4.5</v>
      </c>
      <c r="AG42" s="39">
        <f>IF(ISNUMBER([1]System!$C43),[1]PlotData!G43+ [1]Normalkraft!$E$2*$AF$1*G42,[1]PlotData!$CB$3)</f>
        <v>4.5</v>
      </c>
      <c r="AH42" s="39">
        <f>IF(ISNUMBER([1]System!$C43),[1]PlotData!H43+ [1]Normalkraft!$E$2*$AF$1*H42,[1]PlotData!$CB$3)</f>
        <v>4.5</v>
      </c>
      <c r="AI42" s="39">
        <f>IF(ISNUMBER([1]System!$C43),[1]PlotData!I43+ [1]Normalkraft!$E$2*$AF$1*I42,[1]PlotData!$CB$3)</f>
        <v>4.5</v>
      </c>
      <c r="AJ42" s="39">
        <f>IF(ISNUMBER([1]System!$C43),[1]PlotData!J43+ [1]Normalkraft!$E$2*$AF$1*J42,[1]PlotData!$CB$3)</f>
        <v>4.5</v>
      </c>
      <c r="AK42" s="39">
        <f>IF(ISNUMBER([1]System!$C43),[1]PlotData!K43+[1]Normalkraft!$E$2* $AF$1*K42,[1]PlotData!$CB$3)</f>
        <v>4.5</v>
      </c>
      <c r="AL42" s="40">
        <f>IF(ISNUMBER([1]System!$C43),[1]PlotData!L43+[1]Normalkraft!$E$2* $AF$1*L42,[1]PlotData!$CB$3)</f>
        <v>4.5</v>
      </c>
      <c r="AM42" s="49">
        <f>IF(ISNUMBER([1]System!$C43),[1]PlotData!L43,[1]PlotData!$CB$3)</f>
        <v>4.5</v>
      </c>
      <c r="AN42" s="39">
        <f>IF(ISNUMBER([1]System!$C43),[1]PlotData!B43,[1]PlotData!$CB$3)</f>
        <v>4.5</v>
      </c>
      <c r="AO42" s="52">
        <f>IF(ISNUMBER([1]System!$C43),AB42,[1]PlotData!$CB$3)</f>
        <v>4.5</v>
      </c>
      <c r="AQ42" s="48">
        <v>40</v>
      </c>
      <c r="AR42" s="49">
        <f>IF(ISNUMBER([1]System!$C43),[1]PlotData!O43+ [1]Normalkraft!$E$2*$AF$1*O42,[1]PlotData!$CB$4)</f>
        <v>4.5</v>
      </c>
      <c r="AS42" s="39">
        <f>IF(ISNUMBER([1]System!$C43),[1]PlotData!P43+ [1]Normalkraft!$E$2*$AF$1*P42,[1]PlotData!$CB$4)</f>
        <v>4.5</v>
      </c>
      <c r="AT42" s="39">
        <f>IF(ISNUMBER([1]System!$C43),[1]PlotData!Q43+ [1]Normalkraft!$E$2*$AF$1*Q42,[1]PlotData!$CB$4)</f>
        <v>4.5</v>
      </c>
      <c r="AU42" s="39">
        <f>IF(ISNUMBER([1]System!$C43),[1]PlotData!R43+ [1]Normalkraft!$E$2*$AF$1*R42,[1]PlotData!$CB$4)</f>
        <v>4.5</v>
      </c>
      <c r="AV42" s="39">
        <f>IF(ISNUMBER([1]System!$C43),[1]PlotData!S43+[1]Normalkraft!$E$2* $AF$1*S42,[1]PlotData!$CB$4)</f>
        <v>4.5</v>
      </c>
      <c r="AW42" s="39">
        <f>IF(ISNUMBER([1]System!$C43),[1]PlotData!T43+ [1]Normalkraft!$E$2*$AF$1*T42,[1]PlotData!$CB$4)</f>
        <v>4.5</v>
      </c>
      <c r="AX42" s="39">
        <f>IF(ISNUMBER([1]System!$C43),[1]PlotData!U43+[1]Normalkraft!$E$2* $AF$1*U42,[1]PlotData!$CB$4)</f>
        <v>4.5</v>
      </c>
      <c r="AY42" s="39">
        <f>IF(ISNUMBER([1]System!$C43),[1]PlotData!V43+ [1]Normalkraft!$E$2*$AF$1*V42,[1]PlotData!$CB$4)</f>
        <v>4.5</v>
      </c>
      <c r="AZ42" s="39">
        <f>IF(ISNUMBER([1]System!$C43),[1]PlotData!W43+ [1]Normalkraft!$E$2*$AF$1*W42,[1]PlotData!$CB$4)</f>
        <v>4.5</v>
      </c>
      <c r="BA42" s="39">
        <f>IF(ISNUMBER([1]System!$C43),[1]PlotData!X43+ [1]Normalkraft!$E$2*$AF$1*X42,[1]PlotData!$CB$4)</f>
        <v>4.5</v>
      </c>
      <c r="BB42" s="40">
        <f>IF(ISNUMBER([1]System!$C43),[1]PlotData!Y43+[1]Normalkraft!$E$2*$AF$1*Y42,[1]PlotData!$CB$4)</f>
        <v>4.5</v>
      </c>
      <c r="BC42" s="49">
        <f>IF(ISNUMBER([1]System!$C43),[1]PlotData!Y43, [1]PlotData!CB$4)</f>
        <v>4.5</v>
      </c>
      <c r="BD42" s="39">
        <f>IF(ISNUMBER([1]System!$C43),[1]PlotData!O43, [1]PlotData!$CB$4)</f>
        <v>4.5</v>
      </c>
      <c r="BE42" s="40">
        <f>IF(ISNUMBER([1]System!$C43), AR42,[1]PlotData!$CB$4)</f>
        <v>4.5</v>
      </c>
    </row>
    <row r="43" spans="1:57" x14ac:dyDescent="0.25">
      <c r="AA43" s="62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</row>
    <row r="44" spans="1:57" x14ac:dyDescent="0.25">
      <c r="Z44" s="1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</row>
    <row r="45" spans="1:57" x14ac:dyDescent="0.25">
      <c r="Z45" s="1"/>
    </row>
    <row r="46" spans="1:57" x14ac:dyDescent="0.25">
      <c r="Z46" s="1"/>
    </row>
    <row r="47" spans="1:57" x14ac:dyDescent="0.25">
      <c r="Z47" s="1"/>
    </row>
    <row r="48" spans="1:57" x14ac:dyDescent="0.25">
      <c r="Z48" s="1"/>
    </row>
    <row r="49" spans="26:26" x14ac:dyDescent="0.25">
      <c r="Z49" s="1"/>
    </row>
    <row r="50" spans="26:26" x14ac:dyDescent="0.25">
      <c r="Z50" s="1"/>
    </row>
    <row r="51" spans="26:26" x14ac:dyDescent="0.25">
      <c r="Z51" s="1"/>
    </row>
    <row r="52" spans="26:26" x14ac:dyDescent="0.25">
      <c r="Z52" s="1"/>
    </row>
    <row r="53" spans="26:26" x14ac:dyDescent="0.25">
      <c r="Z53" s="1"/>
    </row>
    <row r="54" spans="26:26" x14ac:dyDescent="0.25">
      <c r="Z54" s="1"/>
    </row>
    <row r="55" spans="26:26" x14ac:dyDescent="0.25">
      <c r="Z55" s="1"/>
    </row>
    <row r="56" spans="26:26" x14ac:dyDescent="0.25">
      <c r="Z56" s="1"/>
    </row>
    <row r="57" spans="26:26" x14ac:dyDescent="0.25">
      <c r="Z57" s="1"/>
    </row>
    <row r="58" spans="26:26" x14ac:dyDescent="0.25">
      <c r="Z58" s="1"/>
    </row>
    <row r="59" spans="26:26" x14ac:dyDescent="0.25">
      <c r="Z59" s="1"/>
    </row>
    <row r="60" spans="26:26" x14ac:dyDescent="0.25">
      <c r="Z60" s="1"/>
    </row>
    <row r="61" spans="26:26" x14ac:dyDescent="0.25">
      <c r="Z61" s="1"/>
    </row>
    <row r="62" spans="26:26" x14ac:dyDescent="0.25">
      <c r="Z62" s="1"/>
    </row>
    <row r="63" spans="26:26" x14ac:dyDescent="0.25">
      <c r="Z63" s="1"/>
    </row>
    <row r="64" spans="26:26" x14ac:dyDescent="0.25">
      <c r="Z64" s="1"/>
    </row>
    <row r="65" spans="1:36" x14ac:dyDescent="0.25">
      <c r="Z65" s="1"/>
    </row>
    <row r="66" spans="1:36" x14ac:dyDescent="0.25">
      <c r="Z66" s="1"/>
    </row>
    <row r="67" spans="1:36" x14ac:dyDescent="0.25">
      <c r="Z67" s="1"/>
    </row>
    <row r="68" spans="1:36" x14ac:dyDescent="0.25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1"/>
      <c r="AB68" s="54"/>
      <c r="AC68" s="54"/>
      <c r="AD68" s="54"/>
      <c r="AE68" s="54"/>
      <c r="AF68" s="54"/>
      <c r="AG68" s="54"/>
      <c r="AH68" s="54"/>
      <c r="AI68" s="54"/>
      <c r="AJ68" s="54"/>
    </row>
    <row r="69" spans="1:36" x14ac:dyDescent="0.2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1"/>
      <c r="AB69" s="54"/>
      <c r="AC69" s="54"/>
      <c r="AD69" s="54"/>
      <c r="AE69" s="54"/>
      <c r="AF69" s="54"/>
      <c r="AG69" s="54"/>
      <c r="AH69" s="54"/>
      <c r="AI69" s="54"/>
      <c r="AJ69" s="54"/>
    </row>
    <row r="70" spans="1:36" x14ac:dyDescent="0.2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1"/>
      <c r="AB70" s="54"/>
      <c r="AC70" s="54"/>
      <c r="AD70" s="54"/>
      <c r="AE70" s="54"/>
      <c r="AF70" s="54"/>
      <c r="AG70" s="54"/>
      <c r="AH70" s="54"/>
      <c r="AI70" s="54"/>
      <c r="AJ70" s="54"/>
    </row>
    <row r="71" spans="1:36" x14ac:dyDescent="0.25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1"/>
      <c r="AB71" s="54"/>
      <c r="AC71" s="54"/>
      <c r="AD71" s="54"/>
      <c r="AE71" s="54"/>
      <c r="AF71" s="54"/>
      <c r="AG71" s="54"/>
      <c r="AH71" s="54"/>
      <c r="AI71" s="54"/>
      <c r="AJ71" s="54"/>
    </row>
    <row r="72" spans="1:36" x14ac:dyDescent="0.25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1"/>
      <c r="AB72" s="54"/>
      <c r="AC72" s="54"/>
      <c r="AD72" s="54"/>
      <c r="AE72" s="54"/>
      <c r="AF72" s="54"/>
      <c r="AG72" s="54"/>
      <c r="AH72" s="54"/>
      <c r="AI72" s="54"/>
      <c r="AJ72" s="54"/>
    </row>
    <row r="73" spans="1:36" x14ac:dyDescent="0.25">
      <c r="A73" s="54"/>
      <c r="B73" s="56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1"/>
      <c r="AB73" s="54"/>
      <c r="AC73" s="54"/>
      <c r="AD73" s="54"/>
      <c r="AE73" s="54"/>
      <c r="AF73" s="54"/>
      <c r="AG73" s="54"/>
      <c r="AH73" s="54"/>
      <c r="AI73" s="54"/>
      <c r="AJ73" s="54"/>
    </row>
    <row r="74" spans="1:36" x14ac:dyDescent="0.25">
      <c r="A74" s="56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6"/>
      <c r="R74" s="54"/>
      <c r="S74" s="54"/>
      <c r="T74" s="54"/>
      <c r="U74" s="54"/>
      <c r="V74" s="54"/>
      <c r="W74" s="54"/>
      <c r="X74" s="54"/>
      <c r="Y74" s="54"/>
      <c r="Z74" s="1"/>
      <c r="AB74" s="54"/>
      <c r="AC74" s="54"/>
      <c r="AD74" s="54"/>
      <c r="AE74" s="54"/>
      <c r="AF74" s="54"/>
      <c r="AG74" s="54"/>
      <c r="AH74" s="54"/>
      <c r="AI74" s="54"/>
      <c r="AJ74" s="54"/>
    </row>
    <row r="75" spans="1:36" x14ac:dyDescent="0.2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1"/>
      <c r="AB75" s="54"/>
      <c r="AC75" s="54"/>
      <c r="AD75" s="54"/>
      <c r="AE75" s="54"/>
      <c r="AF75" s="54"/>
      <c r="AG75" s="54"/>
      <c r="AH75" s="54"/>
      <c r="AI75" s="54"/>
      <c r="AJ75" s="54"/>
    </row>
    <row r="76" spans="1:36" x14ac:dyDescent="0.25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1"/>
      <c r="AB76" s="54"/>
      <c r="AC76" s="54"/>
      <c r="AD76" s="54"/>
      <c r="AE76" s="54"/>
      <c r="AF76" s="54"/>
      <c r="AG76" s="54"/>
      <c r="AH76" s="54"/>
      <c r="AI76" s="54"/>
      <c r="AJ76" s="54"/>
    </row>
    <row r="77" spans="1:36" x14ac:dyDescent="0.25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1"/>
      <c r="AB77" s="54"/>
      <c r="AC77" s="54"/>
      <c r="AD77" s="54"/>
      <c r="AE77" s="54"/>
      <c r="AF77" s="54"/>
      <c r="AG77" s="54"/>
      <c r="AH77" s="54"/>
      <c r="AI77" s="54"/>
      <c r="AJ77" s="54"/>
    </row>
    <row r="78" spans="1:36" x14ac:dyDescent="0.25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1"/>
      <c r="AB78" s="54"/>
      <c r="AC78" s="54"/>
      <c r="AD78" s="54"/>
      <c r="AE78" s="54"/>
      <c r="AF78" s="54"/>
      <c r="AG78" s="54"/>
      <c r="AH78" s="54"/>
      <c r="AI78" s="54"/>
      <c r="AJ78" s="54"/>
    </row>
    <row r="79" spans="1:36" x14ac:dyDescent="0.25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1"/>
      <c r="AB79" s="54"/>
      <c r="AC79" s="54"/>
      <c r="AD79" s="54"/>
      <c r="AE79" s="54"/>
      <c r="AF79" s="54"/>
      <c r="AG79" s="54"/>
      <c r="AH79" s="54"/>
      <c r="AI79" s="54"/>
      <c r="AJ79" s="54"/>
    </row>
    <row r="80" spans="1:36" x14ac:dyDescent="0.25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1"/>
      <c r="AB80" s="54"/>
      <c r="AC80" s="54"/>
      <c r="AD80" s="54"/>
      <c r="AE80" s="54"/>
      <c r="AF80" s="54"/>
      <c r="AG80" s="54"/>
      <c r="AH80" s="54"/>
      <c r="AI80" s="54"/>
      <c r="AJ80" s="54"/>
    </row>
    <row r="81" spans="1:36" x14ac:dyDescent="0.25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1"/>
      <c r="AB81" s="54"/>
      <c r="AC81" s="54"/>
      <c r="AD81" s="54"/>
      <c r="AE81" s="54"/>
      <c r="AF81" s="54"/>
      <c r="AG81" s="54"/>
      <c r="AH81" s="54"/>
      <c r="AI81" s="54"/>
      <c r="AJ81" s="54"/>
    </row>
    <row r="82" spans="1:36" x14ac:dyDescent="0.25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1"/>
      <c r="AB82" s="54"/>
      <c r="AC82" s="54"/>
      <c r="AD82" s="54"/>
      <c r="AE82" s="54"/>
      <c r="AF82" s="54"/>
      <c r="AG82" s="54"/>
      <c r="AH82" s="54"/>
      <c r="AI82" s="54"/>
      <c r="AJ82" s="54"/>
    </row>
    <row r="83" spans="1:36" x14ac:dyDescent="0.25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1"/>
      <c r="AB83" s="54"/>
      <c r="AC83" s="54"/>
      <c r="AD83" s="54"/>
      <c r="AE83" s="54"/>
      <c r="AF83" s="54"/>
      <c r="AG83" s="54"/>
      <c r="AH83" s="54"/>
      <c r="AI83" s="54"/>
      <c r="AJ83" s="54"/>
    </row>
    <row r="84" spans="1:36" x14ac:dyDescent="0.25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1"/>
      <c r="AB84" s="54"/>
      <c r="AC84" s="54"/>
      <c r="AD84" s="54"/>
      <c r="AE84" s="54"/>
      <c r="AF84" s="54"/>
      <c r="AG84" s="54"/>
      <c r="AH84" s="54"/>
      <c r="AI84" s="54"/>
      <c r="AJ84" s="54"/>
    </row>
    <row r="85" spans="1:36" x14ac:dyDescent="0.25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1"/>
      <c r="AB85" s="54"/>
      <c r="AC85" s="54"/>
      <c r="AD85" s="54"/>
      <c r="AE85" s="54"/>
      <c r="AF85" s="54"/>
      <c r="AG85" s="54"/>
      <c r="AH85" s="54"/>
      <c r="AI85" s="54"/>
      <c r="AJ85" s="54"/>
    </row>
    <row r="86" spans="1:36" x14ac:dyDescent="0.25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1"/>
      <c r="AB86" s="54"/>
      <c r="AC86" s="54"/>
      <c r="AD86" s="54"/>
      <c r="AE86" s="54"/>
      <c r="AF86" s="54"/>
      <c r="AG86" s="54"/>
      <c r="AH86" s="54"/>
      <c r="AI86" s="54"/>
      <c r="AJ86" s="54"/>
    </row>
    <row r="87" spans="1:36" x14ac:dyDescent="0.25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1"/>
      <c r="AB87" s="54"/>
      <c r="AC87" s="54"/>
      <c r="AD87" s="54"/>
      <c r="AE87" s="54"/>
      <c r="AF87" s="54"/>
      <c r="AG87" s="54"/>
      <c r="AH87" s="54"/>
      <c r="AI87" s="54"/>
      <c r="AJ87" s="54"/>
    </row>
    <row r="88" spans="1:36" x14ac:dyDescent="0.25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1"/>
      <c r="AB88" s="54"/>
      <c r="AC88" s="54"/>
      <c r="AD88" s="54"/>
      <c r="AE88" s="54"/>
      <c r="AF88" s="54"/>
      <c r="AG88" s="54"/>
      <c r="AH88" s="54"/>
      <c r="AI88" s="54"/>
      <c r="AJ88" s="54"/>
    </row>
    <row r="89" spans="1:36" x14ac:dyDescent="0.25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1"/>
      <c r="AB89" s="54"/>
      <c r="AC89" s="54"/>
      <c r="AD89" s="54"/>
      <c r="AE89" s="54"/>
      <c r="AF89" s="54"/>
      <c r="AG89" s="54"/>
      <c r="AH89" s="54"/>
      <c r="AI89" s="54"/>
      <c r="AJ89" s="54"/>
    </row>
    <row r="90" spans="1:36" x14ac:dyDescent="0.25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1"/>
      <c r="AB90" s="54"/>
      <c r="AC90" s="54"/>
      <c r="AD90" s="54"/>
      <c r="AE90" s="54"/>
      <c r="AF90" s="54"/>
      <c r="AG90" s="54"/>
      <c r="AH90" s="54"/>
      <c r="AI90" s="54"/>
      <c r="AJ90" s="54"/>
    </row>
    <row r="91" spans="1:36" x14ac:dyDescent="0.25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1"/>
      <c r="AB91" s="54"/>
      <c r="AC91" s="54"/>
      <c r="AD91" s="54"/>
      <c r="AE91" s="54"/>
      <c r="AF91" s="54"/>
      <c r="AG91" s="54"/>
      <c r="AH91" s="54"/>
      <c r="AI91" s="54"/>
      <c r="AJ91" s="54"/>
    </row>
    <row r="92" spans="1:36" x14ac:dyDescent="0.25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1"/>
      <c r="AB92" s="54"/>
      <c r="AC92" s="54"/>
      <c r="AD92" s="54"/>
      <c r="AE92" s="54"/>
      <c r="AF92" s="54"/>
      <c r="AG92" s="54"/>
      <c r="AH92" s="54"/>
      <c r="AI92" s="54"/>
      <c r="AJ92" s="54"/>
    </row>
    <row r="93" spans="1:36" x14ac:dyDescent="0.25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1"/>
      <c r="AB93" s="54"/>
      <c r="AC93" s="54"/>
      <c r="AD93" s="54"/>
      <c r="AE93" s="54"/>
      <c r="AF93" s="54"/>
      <c r="AG93" s="54"/>
      <c r="AH93" s="54"/>
      <c r="AI93" s="54"/>
      <c r="AJ93" s="54"/>
    </row>
    <row r="94" spans="1:36" x14ac:dyDescent="0.25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1"/>
      <c r="AB94" s="54"/>
      <c r="AC94" s="54"/>
      <c r="AD94" s="54"/>
      <c r="AE94" s="54"/>
      <c r="AF94" s="54"/>
      <c r="AG94" s="54"/>
      <c r="AH94" s="54"/>
      <c r="AI94" s="54"/>
      <c r="AJ94" s="54"/>
    </row>
    <row r="95" spans="1:36" x14ac:dyDescent="0.25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1"/>
      <c r="AB95" s="54"/>
      <c r="AC95" s="54"/>
      <c r="AD95" s="54"/>
      <c r="AE95" s="54"/>
      <c r="AF95" s="54"/>
      <c r="AG95" s="54"/>
      <c r="AH95" s="54"/>
      <c r="AI95" s="54"/>
      <c r="AJ95" s="54"/>
    </row>
    <row r="96" spans="1:36" x14ac:dyDescent="0.25">
      <c r="A96" s="54"/>
      <c r="B96" s="56"/>
      <c r="C96" s="56"/>
      <c r="D96" s="54"/>
      <c r="E96" s="56"/>
      <c r="F96" s="54"/>
      <c r="G96" s="54"/>
      <c r="H96" s="56"/>
      <c r="I96" s="54"/>
      <c r="J96" s="54"/>
      <c r="K96" s="54"/>
      <c r="L96" s="54"/>
      <c r="M96" s="54"/>
      <c r="N96" s="54"/>
      <c r="O96" s="54"/>
      <c r="P96" s="54"/>
      <c r="Q96" s="54"/>
      <c r="R96" s="56"/>
      <c r="S96" s="54"/>
      <c r="T96" s="54"/>
      <c r="U96" s="54"/>
      <c r="V96" s="54"/>
      <c r="W96" s="54"/>
      <c r="X96" s="54"/>
      <c r="Y96" s="54"/>
      <c r="Z96" s="1"/>
      <c r="AB96" s="54"/>
      <c r="AC96" s="54"/>
      <c r="AD96" s="54"/>
      <c r="AE96" s="54"/>
      <c r="AF96" s="54"/>
      <c r="AG96" s="54"/>
      <c r="AH96" s="54"/>
      <c r="AI96" s="54"/>
      <c r="AJ96" s="54"/>
    </row>
    <row r="97" spans="1:36" x14ac:dyDescent="0.25">
      <c r="A97" s="56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6"/>
      <c r="R97" s="54"/>
      <c r="S97" s="54"/>
      <c r="T97" s="54"/>
      <c r="U97" s="54"/>
      <c r="V97" s="54"/>
      <c r="W97" s="54"/>
      <c r="X97" s="54"/>
      <c r="Y97" s="54"/>
      <c r="Z97" s="1"/>
      <c r="AB97" s="54"/>
      <c r="AC97" s="54"/>
      <c r="AD97" s="54"/>
      <c r="AE97" s="54"/>
      <c r="AF97" s="54"/>
      <c r="AG97" s="54"/>
      <c r="AH97" s="54"/>
      <c r="AI97" s="54"/>
      <c r="AJ97" s="54"/>
    </row>
    <row r="98" spans="1:36" x14ac:dyDescent="0.25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6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1"/>
      <c r="AB98" s="54"/>
      <c r="AC98" s="54"/>
      <c r="AD98" s="54"/>
      <c r="AE98" s="54"/>
      <c r="AF98" s="54"/>
      <c r="AG98" s="54"/>
      <c r="AH98" s="54"/>
      <c r="AI98" s="54"/>
      <c r="AJ98" s="54"/>
    </row>
    <row r="99" spans="1:36" x14ac:dyDescent="0.25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6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1"/>
      <c r="AB99" s="54"/>
      <c r="AC99" s="54"/>
      <c r="AD99" s="54"/>
      <c r="AE99" s="54"/>
      <c r="AF99" s="54"/>
      <c r="AG99" s="54"/>
      <c r="AH99" s="54"/>
      <c r="AI99" s="54"/>
      <c r="AJ99" s="54"/>
    </row>
    <row r="100" spans="1:36" x14ac:dyDescent="0.25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6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1"/>
      <c r="AB100" s="54"/>
      <c r="AC100" s="54"/>
      <c r="AD100" s="54"/>
      <c r="AE100" s="54"/>
      <c r="AF100" s="54"/>
      <c r="AG100" s="54"/>
      <c r="AH100" s="54"/>
      <c r="AI100" s="54"/>
      <c r="AJ100" s="54"/>
    </row>
    <row r="101" spans="1:36" x14ac:dyDescent="0.25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6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1"/>
      <c r="AB101" s="54"/>
      <c r="AC101" s="54"/>
      <c r="AD101" s="54"/>
      <c r="AE101" s="54"/>
      <c r="AF101" s="54"/>
      <c r="AG101" s="54"/>
      <c r="AH101" s="54"/>
      <c r="AI101" s="54"/>
      <c r="AJ101" s="54"/>
    </row>
    <row r="102" spans="1:36" x14ac:dyDescent="0.25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6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1"/>
      <c r="AB102" s="54"/>
      <c r="AC102" s="54"/>
      <c r="AD102" s="54"/>
      <c r="AE102" s="54"/>
      <c r="AF102" s="54"/>
      <c r="AG102" s="54"/>
      <c r="AH102" s="54"/>
      <c r="AI102" s="54"/>
      <c r="AJ102" s="54"/>
    </row>
    <row r="103" spans="1:36" x14ac:dyDescent="0.25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6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1"/>
      <c r="AB103" s="54"/>
      <c r="AC103" s="54"/>
      <c r="AD103" s="54"/>
      <c r="AE103" s="54"/>
      <c r="AF103" s="54"/>
      <c r="AG103" s="54"/>
      <c r="AH103" s="54"/>
      <c r="AI103" s="54"/>
      <c r="AJ103" s="54"/>
    </row>
    <row r="104" spans="1:36" x14ac:dyDescent="0.25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6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1"/>
      <c r="AB104" s="54"/>
      <c r="AC104" s="54"/>
      <c r="AD104" s="54"/>
      <c r="AE104" s="54"/>
      <c r="AF104" s="54"/>
      <c r="AG104" s="54"/>
      <c r="AH104" s="54"/>
      <c r="AI104" s="54"/>
      <c r="AJ104" s="54"/>
    </row>
    <row r="105" spans="1:36" x14ac:dyDescent="0.25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6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1"/>
      <c r="AB105" s="54"/>
      <c r="AC105" s="54"/>
      <c r="AD105" s="54"/>
      <c r="AE105" s="54"/>
      <c r="AF105" s="54"/>
      <c r="AG105" s="54"/>
      <c r="AH105" s="54"/>
      <c r="AI105" s="54"/>
      <c r="AJ105" s="54"/>
    </row>
    <row r="106" spans="1:36" x14ac:dyDescent="0.25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6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1"/>
      <c r="AB106" s="54"/>
      <c r="AC106" s="54"/>
      <c r="AD106" s="54"/>
      <c r="AE106" s="54"/>
      <c r="AF106" s="54"/>
      <c r="AG106" s="54"/>
      <c r="AH106" s="54"/>
      <c r="AI106" s="54"/>
      <c r="AJ106" s="54"/>
    </row>
    <row r="107" spans="1:36" x14ac:dyDescent="0.25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6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1"/>
      <c r="AB107" s="54"/>
      <c r="AC107" s="54"/>
      <c r="AD107" s="54"/>
      <c r="AE107" s="54"/>
      <c r="AF107" s="54"/>
      <c r="AG107" s="54"/>
      <c r="AH107" s="54"/>
      <c r="AI107" s="54"/>
      <c r="AJ107" s="54"/>
    </row>
    <row r="108" spans="1:36" x14ac:dyDescent="0.2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6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1"/>
      <c r="AB108" s="54"/>
      <c r="AC108" s="54"/>
      <c r="AD108" s="54"/>
      <c r="AE108" s="54"/>
      <c r="AF108" s="54"/>
      <c r="AG108" s="54"/>
      <c r="AH108" s="54"/>
      <c r="AI108" s="54"/>
      <c r="AJ108" s="54"/>
    </row>
    <row r="109" spans="1:36" x14ac:dyDescent="0.25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6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1"/>
      <c r="AB109" s="54"/>
      <c r="AC109" s="54"/>
      <c r="AD109" s="54"/>
      <c r="AE109" s="54"/>
      <c r="AF109" s="54"/>
      <c r="AG109" s="54"/>
      <c r="AH109" s="54"/>
      <c r="AI109" s="54"/>
      <c r="AJ109" s="54"/>
    </row>
    <row r="110" spans="1:36" x14ac:dyDescent="0.25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6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1"/>
      <c r="AB110" s="54"/>
      <c r="AC110" s="54"/>
      <c r="AD110" s="54"/>
      <c r="AE110" s="54"/>
      <c r="AF110" s="54"/>
      <c r="AG110" s="54"/>
      <c r="AH110" s="54"/>
      <c r="AI110" s="54"/>
      <c r="AJ110" s="54"/>
    </row>
    <row r="111" spans="1:36" x14ac:dyDescent="0.25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6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1"/>
      <c r="AB111" s="54"/>
      <c r="AC111" s="54"/>
      <c r="AD111" s="54"/>
      <c r="AE111" s="54"/>
      <c r="AF111" s="54"/>
      <c r="AG111" s="54"/>
      <c r="AH111" s="54"/>
      <c r="AI111" s="54"/>
      <c r="AJ111" s="54"/>
    </row>
    <row r="112" spans="1:36" x14ac:dyDescent="0.25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6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1"/>
      <c r="AB112" s="54"/>
      <c r="AC112" s="54"/>
      <c r="AD112" s="54"/>
      <c r="AE112" s="54"/>
      <c r="AF112" s="54"/>
      <c r="AG112" s="54"/>
      <c r="AH112" s="54"/>
      <c r="AI112" s="54"/>
      <c r="AJ112" s="54"/>
    </row>
    <row r="113" spans="1:36" x14ac:dyDescent="0.25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6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1"/>
      <c r="AB113" s="54"/>
      <c r="AC113" s="54"/>
      <c r="AD113" s="54"/>
      <c r="AE113" s="54"/>
      <c r="AF113" s="54"/>
      <c r="AG113" s="54"/>
      <c r="AH113" s="54"/>
      <c r="AI113" s="54"/>
      <c r="AJ113" s="54"/>
    </row>
    <row r="114" spans="1:36" x14ac:dyDescent="0.25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6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1"/>
      <c r="AB114" s="54"/>
      <c r="AC114" s="54"/>
      <c r="AD114" s="54"/>
      <c r="AE114" s="54"/>
      <c r="AF114" s="54"/>
      <c r="AG114" s="54"/>
      <c r="AH114" s="54"/>
      <c r="AI114" s="54"/>
      <c r="AJ114" s="54"/>
    </row>
    <row r="115" spans="1:36" x14ac:dyDescent="0.25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6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1"/>
      <c r="AB115" s="54"/>
      <c r="AC115" s="54"/>
      <c r="AD115" s="54"/>
      <c r="AE115" s="54"/>
      <c r="AF115" s="54"/>
      <c r="AG115" s="54"/>
      <c r="AH115" s="54"/>
      <c r="AI115" s="54"/>
      <c r="AJ115" s="54"/>
    </row>
    <row r="116" spans="1:36" x14ac:dyDescent="0.25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6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1"/>
      <c r="AB116" s="54"/>
      <c r="AC116" s="54"/>
      <c r="AD116" s="54"/>
      <c r="AE116" s="54"/>
      <c r="AF116" s="54"/>
      <c r="AG116" s="54"/>
      <c r="AH116" s="54"/>
      <c r="AI116" s="54"/>
      <c r="AJ116" s="54"/>
    </row>
    <row r="117" spans="1:36" x14ac:dyDescent="0.25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6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1"/>
      <c r="AB117" s="54"/>
      <c r="AC117" s="54"/>
      <c r="AD117" s="54"/>
      <c r="AE117" s="54"/>
      <c r="AF117" s="54"/>
      <c r="AG117" s="54"/>
      <c r="AH117" s="54"/>
      <c r="AI117" s="54"/>
      <c r="AJ117" s="54"/>
    </row>
    <row r="118" spans="1:36" x14ac:dyDescent="0.2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1"/>
      <c r="AB118" s="54"/>
      <c r="AC118" s="54"/>
      <c r="AD118" s="54"/>
      <c r="AE118" s="54"/>
      <c r="AF118" s="54"/>
      <c r="AG118" s="54"/>
      <c r="AH118" s="54"/>
      <c r="AI118" s="54"/>
      <c r="AJ118" s="54"/>
    </row>
    <row r="119" spans="1:36" x14ac:dyDescent="0.25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1"/>
      <c r="AB119" s="54"/>
      <c r="AC119" s="54"/>
      <c r="AD119" s="54"/>
      <c r="AE119" s="54"/>
      <c r="AF119" s="54"/>
      <c r="AG119" s="54"/>
      <c r="AH119" s="54"/>
      <c r="AI119" s="54"/>
      <c r="AJ119" s="54"/>
    </row>
    <row r="120" spans="1:36" x14ac:dyDescent="0.25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1"/>
      <c r="AB120" s="54"/>
      <c r="AC120" s="54"/>
      <c r="AD120" s="54"/>
      <c r="AE120" s="54"/>
      <c r="AF120" s="54"/>
      <c r="AG120" s="54"/>
      <c r="AH120" s="54"/>
      <c r="AI120" s="54"/>
      <c r="AJ120" s="54"/>
    </row>
    <row r="121" spans="1:36" x14ac:dyDescent="0.25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1"/>
      <c r="AB121" s="54"/>
      <c r="AC121" s="54"/>
      <c r="AD121" s="54"/>
      <c r="AE121" s="54"/>
      <c r="AF121" s="54"/>
      <c r="AG121" s="54"/>
      <c r="AH121" s="54"/>
      <c r="AI121" s="54"/>
      <c r="AJ121" s="54"/>
    </row>
  </sheetData>
  <mergeCells count="1">
    <mergeCell ref="A1:B1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/>
  <dimension ref="A1:BI121"/>
  <sheetViews>
    <sheetView zoomScale="60" zoomScaleNormal="60" workbookViewId="0">
      <selection activeCell="H46" sqref="H46"/>
    </sheetView>
  </sheetViews>
  <sheetFormatPr baseColWidth="10" defaultColWidth="11.44140625" defaultRowHeight="13.2" x14ac:dyDescent="0.25"/>
  <cols>
    <col min="1" max="1" width="4" style="1" bestFit="1" customWidth="1"/>
    <col min="2" max="12" width="11.44140625" style="1"/>
    <col min="13" max="13" width="4.33203125" style="1" customWidth="1"/>
    <col min="14" max="15" width="10.44140625" style="1" customWidth="1"/>
    <col min="16" max="17" width="11.44140625" style="1" customWidth="1"/>
    <col min="18" max="25" width="11.44140625" style="1"/>
    <col min="26" max="26" width="3.44140625" style="3" customWidth="1"/>
    <col min="27" max="41" width="11.44140625" style="1"/>
    <col min="42" max="42" width="3.5546875" style="1" customWidth="1"/>
    <col min="43" max="57" width="11.44140625" style="1"/>
    <col min="58" max="58" width="5.44140625" style="1" customWidth="1"/>
    <col min="59" max="16384" width="11.44140625" style="1"/>
  </cols>
  <sheetData>
    <row r="1" spans="1:61" ht="13.8" thickBot="1" x14ac:dyDescent="0.3">
      <c r="B1" s="2" t="s">
        <v>19</v>
      </c>
      <c r="O1" s="1">
        <f>COLUMN(O5)</f>
        <v>15</v>
      </c>
      <c r="AB1" s="2">
        <f>COLUMN(AB5)</f>
        <v>28</v>
      </c>
      <c r="AC1" s="2" t="s">
        <v>1</v>
      </c>
      <c r="AE1" s="4" t="s">
        <v>2</v>
      </c>
      <c r="AF1" s="5">
        <f>[1]Querkraft!D6</f>
        <v>0.23413284489659097</v>
      </c>
      <c r="AH1" s="4" t="s">
        <v>3</v>
      </c>
      <c r="AI1" s="5">
        <f>(MAX(AB3:AL42)+MIN(AB3:AL42))/2</f>
        <v>4.8079802369891658</v>
      </c>
      <c r="AJ1" s="4" t="s">
        <v>4</v>
      </c>
      <c r="AK1" s="5">
        <f>(MAX(AB3:AL42)-MIN(AB3:AL42))/2</f>
        <v>8.1920197630108333</v>
      </c>
      <c r="AR1" s="7">
        <f>COLUMN(AR4)</f>
        <v>44</v>
      </c>
      <c r="AS1" s="4" t="s">
        <v>5</v>
      </c>
      <c r="AT1" s="6">
        <f>(MAX(AR3:BB42)+MIN(AR3:BB42))/2</f>
        <v>3.4441563737437457</v>
      </c>
      <c r="AU1" s="4" t="s">
        <v>6</v>
      </c>
      <c r="AV1" s="5">
        <f>(MAX(AR3:BB42)-MIN(AR3:BB42))/2</f>
        <v>7.7685524620056929</v>
      </c>
      <c r="AW1" s="2" t="s">
        <v>7</v>
      </c>
      <c r="AX1" s="1">
        <f>SQRT(AK1^2+AV1^2)</f>
        <v>11.289800492147538</v>
      </c>
      <c r="BG1" s="2" t="s">
        <v>20</v>
      </c>
    </row>
    <row r="2" spans="1:61" ht="13.8" thickBot="1" x14ac:dyDescent="0.3">
      <c r="A2" s="58" t="s">
        <v>9</v>
      </c>
      <c r="B2" s="9">
        <v>0</v>
      </c>
      <c r="C2" s="10">
        <v>0</v>
      </c>
      <c r="D2" s="10">
        <v>0.2</v>
      </c>
      <c r="E2" s="10">
        <v>0.3</v>
      </c>
      <c r="F2" s="10">
        <v>0.4</v>
      </c>
      <c r="G2" s="10">
        <v>0.5</v>
      </c>
      <c r="H2" s="10">
        <v>0.6</v>
      </c>
      <c r="I2" s="10">
        <v>0.7</v>
      </c>
      <c r="J2" s="10">
        <v>0.8</v>
      </c>
      <c r="K2" s="10">
        <v>0.9</v>
      </c>
      <c r="L2" s="11">
        <v>1</v>
      </c>
      <c r="N2" s="58" t="s">
        <v>10</v>
      </c>
      <c r="O2" s="9">
        <v>0</v>
      </c>
      <c r="P2" s="10">
        <v>0.1</v>
      </c>
      <c r="Q2" s="10">
        <v>0.2</v>
      </c>
      <c r="R2" s="10">
        <v>0.3</v>
      </c>
      <c r="S2" s="10">
        <v>0.4</v>
      </c>
      <c r="T2" s="10">
        <v>0.5</v>
      </c>
      <c r="U2" s="10">
        <v>0.6</v>
      </c>
      <c r="V2" s="10">
        <v>0.7</v>
      </c>
      <c r="W2" s="10">
        <v>0.8</v>
      </c>
      <c r="X2" s="10">
        <v>0.9</v>
      </c>
      <c r="Y2" s="11">
        <v>1</v>
      </c>
      <c r="AA2" s="58" t="s">
        <v>9</v>
      </c>
      <c r="AB2" s="9">
        <v>0</v>
      </c>
      <c r="AC2" s="10">
        <v>0.1</v>
      </c>
      <c r="AD2" s="10">
        <v>0.2</v>
      </c>
      <c r="AE2" s="10">
        <v>0.3</v>
      </c>
      <c r="AF2" s="10">
        <v>0.4</v>
      </c>
      <c r="AG2" s="10">
        <v>0.5</v>
      </c>
      <c r="AH2" s="10">
        <v>0.6</v>
      </c>
      <c r="AI2" s="10">
        <v>0.7</v>
      </c>
      <c r="AJ2" s="10">
        <v>0.8</v>
      </c>
      <c r="AK2" s="10">
        <v>0.9</v>
      </c>
      <c r="AL2" s="11">
        <v>1</v>
      </c>
      <c r="AM2" s="9">
        <v>1</v>
      </c>
      <c r="AN2" s="10">
        <v>0</v>
      </c>
      <c r="AO2" s="11">
        <v>0</v>
      </c>
      <c r="AQ2" s="59" t="s">
        <v>10</v>
      </c>
      <c r="AR2" s="9">
        <v>0</v>
      </c>
      <c r="AS2" s="10">
        <v>0.1</v>
      </c>
      <c r="AT2" s="10">
        <v>0.2</v>
      </c>
      <c r="AU2" s="10">
        <v>0.3</v>
      </c>
      <c r="AV2" s="10">
        <v>0.4</v>
      </c>
      <c r="AW2" s="10">
        <v>0.5</v>
      </c>
      <c r="AX2" s="10">
        <v>0.6</v>
      </c>
      <c r="AY2" s="10">
        <v>0.7</v>
      </c>
      <c r="AZ2" s="10">
        <v>0.8</v>
      </c>
      <c r="BA2" s="10">
        <v>0.9</v>
      </c>
      <c r="BB2" s="11">
        <v>1</v>
      </c>
      <c r="BC2" s="60">
        <v>1</v>
      </c>
      <c r="BD2" s="16">
        <v>0</v>
      </c>
      <c r="BE2" s="17">
        <v>0</v>
      </c>
      <c r="BG2" s="18" t="s">
        <v>3</v>
      </c>
      <c r="BH2" s="19">
        <f>PlotQ!$AI$1</f>
        <v>4.8079802369891658</v>
      </c>
      <c r="BI2" s="20"/>
    </row>
    <row r="3" spans="1:61" x14ac:dyDescent="0.25">
      <c r="A3" s="21">
        <v>1</v>
      </c>
      <c r="B3" s="22">
        <v>12.948934495223829</v>
      </c>
      <c r="C3" s="23">
        <v>12.20196429522383</v>
      </c>
      <c r="D3" s="23">
        <v>11.45499409522383</v>
      </c>
      <c r="E3" s="23">
        <v>10.70802389522383</v>
      </c>
      <c r="F3" s="23">
        <v>9.9610536952238302</v>
      </c>
      <c r="G3" s="23">
        <v>9.2140834952238304</v>
      </c>
      <c r="H3" s="23">
        <v>8.4671132952238306</v>
      </c>
      <c r="I3" s="23">
        <v>7.7201430952238308</v>
      </c>
      <c r="J3" s="23">
        <v>6.9731728952238301</v>
      </c>
      <c r="K3" s="23">
        <v>6.2262026952238303</v>
      </c>
      <c r="L3" s="20">
        <v>5.4792324952238305</v>
      </c>
      <c r="N3" s="21">
        <v>1</v>
      </c>
      <c r="O3" s="22">
        <v>5.1795758783226375</v>
      </c>
      <c r="P3" s="23">
        <v>4.8807876783226378</v>
      </c>
      <c r="Q3" s="23">
        <v>4.5819994783226381</v>
      </c>
      <c r="R3" s="23">
        <v>4.2832112783226375</v>
      </c>
      <c r="S3" s="23">
        <v>3.9844230783226378</v>
      </c>
      <c r="T3" s="23">
        <v>3.685634878322638</v>
      </c>
      <c r="U3" s="23">
        <v>3.3868466783226379</v>
      </c>
      <c r="V3" s="23">
        <v>3.0880584783226381</v>
      </c>
      <c r="W3" s="23">
        <v>2.789270278322638</v>
      </c>
      <c r="X3" s="23">
        <v>2.4904820783226382</v>
      </c>
      <c r="Y3" s="20">
        <v>2.1916938783226381</v>
      </c>
      <c r="AA3" s="24">
        <v>1</v>
      </c>
      <c r="AB3" s="57">
        <f>IF(ISNUMBER([1]System!$C4),[1]PlotData!B4+ [1]Querkraft!$E$2*$AF$1*B3,[1]PlotData!$CB$3)</f>
        <v>-0.96822912825364238</v>
      </c>
      <c r="AC3" s="28">
        <f>IF(ISNUMBER([1]System!$C4),[1]PlotData!C4+ [1]Querkraft!$E$2*$AF$1*C3,[1]PlotData!$CB$3)</f>
        <v>-0.99372528623261802</v>
      </c>
      <c r="AD3" s="28">
        <f>IF(ISNUMBER([1]System!$C4),[1]PlotData!D4+ [1]Querkraft!$E$2*$AF$1*D3,[1]PlotData!$CB$3)</f>
        <v>-1.0192214442115937</v>
      </c>
      <c r="AE3" s="28">
        <f>IF(ISNUMBER([1]System!$C4),[1]PlotData!E4+ [1]Querkraft!$E$2*$AF$1*E3,[1]PlotData!$CB$3)</f>
        <v>-1.0447176021905693</v>
      </c>
      <c r="AF3" s="28">
        <f>IF(ISNUMBER([1]System!$C4),[1]PlotData!F4+[1]Querkraft!$E$2* $AF$1*F3,[1]PlotData!$CB$3)</f>
        <v>-1.0702137601695449</v>
      </c>
      <c r="AG3" s="28">
        <f>IF(ISNUMBER([1]System!$C4),[1]PlotData!G4+ [1]Querkraft!$E$2*$AF$1*G3,[1]PlotData!$CB$3)</f>
        <v>-1.0957099181485206</v>
      </c>
      <c r="AH3" s="28">
        <f>IF(ISNUMBER([1]System!$C4),[1]PlotData!H4+[1]Querkraft!$E$2* $AF$1*H3,[1]PlotData!$CB$3)</f>
        <v>-1.1212060761274965</v>
      </c>
      <c r="AI3" s="28">
        <f>IF(ISNUMBER([1]System!$C4),[1]PlotData!I4+ [1]Querkraft!$E$2*$AF$1*I3,[1]PlotData!$CB$3)</f>
        <v>-1.1467022341064721</v>
      </c>
      <c r="AJ3" s="28">
        <f>IF(ISNUMBER([1]System!$C4),[1]PlotData!J4+[1]Querkraft!$E$2*$AF$1*J3,[1]PlotData!$CB$3)</f>
        <v>-1.172198392085448</v>
      </c>
      <c r="AK3" s="28">
        <f>IF(ISNUMBER([1]System!$C4),[1]PlotData!K4+ [1]Querkraft!$E$2*$AF$1*K3,[1]PlotData!$CB$3)</f>
        <v>-1.1976945500644234</v>
      </c>
      <c r="AL3" s="29">
        <f>IF(ISNUMBER([1]System!$C4),[1]PlotData!L4+ [1]Querkraft!$E$2*$AF$1*L3,[1]PlotData!$CB$3)</f>
        <v>-1.223190708043399</v>
      </c>
      <c r="AM3" s="57">
        <f>IF(ISNUMBER([1]System!$C4),[1]PlotData!L4,[1]PlotData!$CB$3)</f>
        <v>-2.5060590000000014</v>
      </c>
      <c r="AN3" s="28">
        <f>IF(ISNUMBER([1]System!$C4),[1]PlotData!B4,[1]PlotData!$CB$3)</f>
        <v>-4</v>
      </c>
      <c r="AO3" s="61">
        <f>IF(ISNUMBER([1]System!$C4),AB3,[1]PlotData!$CB$3)</f>
        <v>-0.96822912825364238</v>
      </c>
      <c r="AQ3" s="21">
        <v>1</v>
      </c>
      <c r="AR3" s="27">
        <f>IF(ISNUMBER([1]System!$C4),[1]PlotData!O4+ [1]Querkraft!$E$2*$AF$1*O3,[1]PlotData!$CB$4)</f>
        <v>11.212708835749439</v>
      </c>
      <c r="AS3" s="28">
        <f>IF(ISNUMBER([1]System!$C4),[1]PlotData!P4+[1]Querkraft!$E$2* $AF$1*P3,[1]PlotData!$CB$4)</f>
        <v>10.769267604461907</v>
      </c>
      <c r="AT3" s="28">
        <f>IF(ISNUMBER([1]System!$C4),[1]PlotData!Q4+[1]Querkraft!$E$2*$AF$1*Q3,[1]PlotData!$CB$4)</f>
        <v>10.325826373174376</v>
      </c>
      <c r="AU3" s="28">
        <f>IF(ISNUMBER([1]System!$C4),[1]PlotData!R4+ [1]Querkraft!$E$2*$AF$1*R3,[1]PlotData!$CB$4)</f>
        <v>9.8823851418868429</v>
      </c>
      <c r="AV3" s="28">
        <f>IF(ISNUMBER([1]System!$C4),[1]PlotData!S4+ [1]Querkraft!$E$2*$AF$1*S3,[1]PlotData!$CB$4)</f>
        <v>9.4389439105993116</v>
      </c>
      <c r="AW3" s="28">
        <f>IF(ISNUMBER([1]System!$C4),[1]PlotData!T4+ [1]Querkraft!$E$2*$AF$1*T3,[1]PlotData!$CB$4)</f>
        <v>8.9955026793117803</v>
      </c>
      <c r="AX3" s="28">
        <f>IF(ISNUMBER([1]System!$C4),[1]PlotData!U4+ [1]Querkraft!$E$2*$AF$1*U3,[1]PlotData!$CB$4)</f>
        <v>8.5520614480242489</v>
      </c>
      <c r="AY3" s="28">
        <f>IF(ISNUMBER([1]System!$C4),[1]PlotData!V4+ [1]Querkraft!$E$2*$AF$1*V3,[1]PlotData!$CB$4)</f>
        <v>8.1086202167367176</v>
      </c>
      <c r="AZ3" s="28">
        <f>IF(ISNUMBER([1]System!$C4),[1]PlotData!W4+ [1]Querkraft!$E$2*$AF$1*W3,[1]PlotData!$CB$4)</f>
        <v>7.6651789854491863</v>
      </c>
      <c r="BA3" s="28">
        <f>IF(ISNUMBER([1]System!$C4),[1]PlotData!X4+[1]Querkraft!$E$2* $AF$1*X3,[1]PlotData!$CB$4)</f>
        <v>7.221737754161655</v>
      </c>
      <c r="BB3" s="29">
        <f>IF(ISNUMBER([1]System!$C4),[1]PlotData!Y4+[1]Querkraft!$E$2*$AF$1*Y3,[1]PlotData!$CB$4)</f>
        <v>6.7782965228741228</v>
      </c>
      <c r="BC3" s="57">
        <f>IF(ISNUMBER([1]System!$C4),[1]PlotData!Y4, [1]PlotData!CB$4)</f>
        <v>6.265149000000001</v>
      </c>
      <c r="BD3" s="28">
        <f>IF(ISNUMBER([1]System!$C4),[1]PlotData!O4, [1]PlotData!$CB$4)</f>
        <v>10</v>
      </c>
      <c r="BE3" s="29">
        <f>IF(ISNUMBER([1]System!$C4), AR3,[1]PlotData!$CB$4)</f>
        <v>11.212708835749439</v>
      </c>
      <c r="BG3" s="30" t="s">
        <v>11</v>
      </c>
      <c r="BH3" s="31">
        <f>PlotQ!$AT$1</f>
        <v>3.4441563737437457</v>
      </c>
      <c r="BI3" s="32"/>
    </row>
    <row r="4" spans="1:61" x14ac:dyDescent="0.25">
      <c r="A4" s="33">
        <v>2</v>
      </c>
      <c r="B4" s="34">
        <v>1.1753162668946517</v>
      </c>
      <c r="C4" s="31">
        <v>1.1280956786593579</v>
      </c>
      <c r="D4" s="31">
        <v>1.0808750904240636</v>
      </c>
      <c r="E4" s="31">
        <v>1.0336545021887695</v>
      </c>
      <c r="F4" s="31">
        <v>0.98643391395347535</v>
      </c>
      <c r="G4" s="31">
        <v>0.93921332571818117</v>
      </c>
      <c r="H4" s="31">
        <v>0.89199273748288721</v>
      </c>
      <c r="I4" s="31">
        <v>0.84477214924759303</v>
      </c>
      <c r="J4" s="31">
        <v>0.79755156101229885</v>
      </c>
      <c r="K4" s="31">
        <v>0.75033097277700478</v>
      </c>
      <c r="L4" s="32">
        <v>0.70311038454171071</v>
      </c>
      <c r="N4" s="33">
        <v>2</v>
      </c>
      <c r="O4" s="34">
        <v>15.279111469630475</v>
      </c>
      <c r="P4" s="31">
        <v>14.665243822571652</v>
      </c>
      <c r="Q4" s="31">
        <v>14.051376175512827</v>
      </c>
      <c r="R4" s="31">
        <v>13.437508528454005</v>
      </c>
      <c r="S4" s="31">
        <v>12.82364088139518</v>
      </c>
      <c r="T4" s="31">
        <v>12.209773234336357</v>
      </c>
      <c r="U4" s="31">
        <v>11.595905587277535</v>
      </c>
      <c r="V4" s="31">
        <v>10.98203794021871</v>
      </c>
      <c r="W4" s="31">
        <v>10.368170293159887</v>
      </c>
      <c r="X4" s="31">
        <v>9.7543026461010616</v>
      </c>
      <c r="Y4" s="32">
        <v>9.14043499904224</v>
      </c>
      <c r="AA4" s="35">
        <v>2</v>
      </c>
      <c r="AB4" s="34">
        <f>IF(ISNUMBER([1]System!$C5),[1]PlotData!B5+ [1]Querkraft!$E$2*$AF$1*B4,[1]PlotData!$CB$3)</f>
        <v>0.27518014122128581</v>
      </c>
      <c r="AC4" s="31">
        <f>IF(ISNUMBER([1]System!$C5),[1]PlotData!C5+ [1]Querkraft!$E$2*$AF$1*C4,[1]PlotData!$CB$3)</f>
        <v>0.57287425056006602</v>
      </c>
      <c r="AD4" s="31">
        <f>IF(ISNUMBER([1]System!$C5),[1]PlotData!D5+ [1]Querkraft!$E$2*$AF$1*D4,[1]PlotData!$CB$3)</f>
        <v>0.87056835989884607</v>
      </c>
      <c r="AE4" s="31">
        <f>IF(ISNUMBER([1]System!$C5),[1]PlotData!E5+ [1]Querkraft!$E$2*$AF$1*E4,[1]PlotData!$CB$3)</f>
        <v>1.1682624692376262</v>
      </c>
      <c r="AF4" s="31">
        <f>IF(ISNUMBER([1]System!$C5),[1]PlotData!F5+[1]Querkraft!$E$2* $AF$1*F4,[1]PlotData!$CB$3)</f>
        <v>1.4659565785764064</v>
      </c>
      <c r="AG4" s="31">
        <f>IF(ISNUMBER([1]System!$C5),[1]PlotData!G5+ [1]Querkraft!$E$2*$AF$1*G4,[1]PlotData!$CB$3)</f>
        <v>1.7636506879151865</v>
      </c>
      <c r="AH4" s="31">
        <f>IF(ISNUMBER([1]System!$C5),[1]PlotData!H5+[1]Querkraft!$E$2* $AF$1*H4,[1]PlotData!$CB$3)</f>
        <v>2.0613447972539669</v>
      </c>
      <c r="AI4" s="31">
        <f>IF(ISNUMBER([1]System!$C5),[1]PlotData!I5+ [1]Querkraft!$E$2*$AF$1*I4,[1]PlotData!$CB$3)</f>
        <v>2.3590389065927466</v>
      </c>
      <c r="AJ4" s="31">
        <f>IF(ISNUMBER([1]System!$C5),[1]PlotData!J5+[1]Querkraft!$E$2*$AF$1*J4,[1]PlotData!$CB$3)</f>
        <v>2.6567330159315268</v>
      </c>
      <c r="AK4" s="31">
        <f>IF(ISNUMBER([1]System!$C5),[1]PlotData!K5+ [1]Querkraft!$E$2*$AF$1*K4,[1]PlotData!$CB$3)</f>
        <v>2.9544271252703069</v>
      </c>
      <c r="AL4" s="32">
        <f>IF(ISNUMBER([1]System!$C5),[1]PlotData!L5+ [1]Querkraft!$E$2*$AF$1*L4,[1]PlotData!$CB$3)</f>
        <v>3.2521212346090866</v>
      </c>
      <c r="AM4" s="34">
        <f>IF(ISNUMBER([1]System!$C5),[1]PlotData!L5,[1]PlotData!$CB$3)</f>
        <v>3.0874999999999999</v>
      </c>
      <c r="AN4" s="31">
        <f>IF(ISNUMBER([1]System!$C5),[1]PlotData!B5,[1]PlotData!$CB$3)</f>
        <v>0</v>
      </c>
      <c r="AO4" s="37">
        <f>IF(ISNUMBER([1]System!$C5),AB4,[1]PlotData!$CB$3)</f>
        <v>0.27518014122128581</v>
      </c>
      <c r="AQ4" s="33">
        <v>2</v>
      </c>
      <c r="AR4" s="36">
        <f>IF(ISNUMBER([1]System!$C5),[1]PlotData!O5+ [1]Querkraft!$E$2*$AF$1*O4,[1]PlotData!$CB$4)</f>
        <v>3.5773418358767164</v>
      </c>
      <c r="AS4" s="31">
        <f>IF(ISNUMBER([1]System!$C5),[1]PlotData!P5+[1]Querkraft!$E$2* $AF$1*P4,[1]PlotData!$CB$4)</f>
        <v>3.4098652572808574</v>
      </c>
      <c r="AT4" s="31">
        <f>IF(ISNUMBER([1]System!$C5),[1]PlotData!Q5+[1]Querkraft!$E$2*$AF$1*Q4,[1]PlotData!$CB$4)</f>
        <v>3.2423886786849985</v>
      </c>
      <c r="AU4" s="31">
        <f>IF(ISNUMBER([1]System!$C5),[1]PlotData!R5+ [1]Querkraft!$E$2*$AF$1*R4,[1]PlotData!$CB$4)</f>
        <v>3.07491210008914</v>
      </c>
      <c r="AV4" s="31">
        <f>IF(ISNUMBER([1]System!$C5),[1]PlotData!S5+ [1]Querkraft!$E$2*$AF$1*S4,[1]PlotData!$CB$4)</f>
        <v>2.9074355214932806</v>
      </c>
      <c r="AW4" s="31">
        <f>IF(ISNUMBER([1]System!$C5),[1]PlotData!T5+ [1]Querkraft!$E$2*$AF$1*T4,[1]PlotData!$CB$4)</f>
        <v>2.739958942897422</v>
      </c>
      <c r="AX4" s="31">
        <f>IF(ISNUMBER([1]System!$C5),[1]PlotData!U5+ [1]Querkraft!$E$2*$AF$1*U4,[1]PlotData!$CB$4)</f>
        <v>2.572482364301564</v>
      </c>
      <c r="AY4" s="31">
        <f>IF(ISNUMBER([1]System!$C5),[1]PlotData!V5+ [1]Querkraft!$E$2*$AF$1*V4,[1]PlotData!$CB$4)</f>
        <v>2.405005785705705</v>
      </c>
      <c r="AZ4" s="31">
        <f>IF(ISNUMBER([1]System!$C5),[1]PlotData!W5+ [1]Querkraft!$E$2*$AF$1*W4,[1]PlotData!$CB$4)</f>
        <v>2.237529207109846</v>
      </c>
      <c r="BA4" s="31">
        <f>IF(ISNUMBER([1]System!$C5),[1]PlotData!X5+[1]Querkraft!$E$2* $AF$1*X4,[1]PlotData!$CB$4)</f>
        <v>2.0700526285139866</v>
      </c>
      <c r="BB4" s="32">
        <f>IF(ISNUMBER([1]System!$C5),[1]PlotData!Y5+[1]Querkraft!$E$2*$AF$1*Y4,[1]PlotData!$CB$4)</f>
        <v>1.9025760499181283</v>
      </c>
      <c r="BC4" s="34">
        <f>IF(ISNUMBER([1]System!$C5),[1]PlotData!Y5, [1]PlotData!CB$4)</f>
        <v>-0.23749999999999996</v>
      </c>
      <c r="BD4" s="31">
        <f>IF(ISNUMBER([1]System!$C5),[1]PlotData!O5, [1]PlotData!$CB$4)</f>
        <v>0</v>
      </c>
      <c r="BE4" s="32">
        <f>IF(ISNUMBER([1]System!$C5), AR4,[1]PlotData!$CB$4)</f>
        <v>3.5773418358767164</v>
      </c>
      <c r="BG4" s="30" t="s">
        <v>7</v>
      </c>
      <c r="BH4" s="31">
        <f>BH5 * PlotQ!$AX$1</f>
        <v>11.289800492147538</v>
      </c>
      <c r="BI4" s="32"/>
    </row>
    <row r="5" spans="1:61" x14ac:dyDescent="0.25">
      <c r="A5" s="33">
        <v>3</v>
      </c>
      <c r="B5" s="34">
        <v>0</v>
      </c>
      <c r="C5" s="31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2">
        <v>0</v>
      </c>
      <c r="N5" s="33">
        <v>3</v>
      </c>
      <c r="O5" s="34">
        <v>0</v>
      </c>
      <c r="P5" s="31">
        <v>0</v>
      </c>
      <c r="Q5" s="31">
        <v>0</v>
      </c>
      <c r="R5" s="31">
        <v>0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 s="31">
        <v>0</v>
      </c>
      <c r="Y5" s="32">
        <v>0</v>
      </c>
      <c r="AA5" s="35">
        <v>3</v>
      </c>
      <c r="AB5" s="34">
        <f>IF(ISNUMBER([1]System!$C6),[1]PlotData!B6+ [1]Querkraft!$E$2*$AF$1*B5,[1]PlotData!$CB$3)</f>
        <v>13</v>
      </c>
      <c r="AC5" s="31">
        <f>IF(ISNUMBER([1]System!$C6),[1]PlotData!C6+ [1]Querkraft!$E$2*$AF$1*C5,[1]PlotData!$CB$3)</f>
        <v>13</v>
      </c>
      <c r="AD5" s="31">
        <f>IF(ISNUMBER([1]System!$C6),[1]PlotData!D6+ [1]Querkraft!$E$2*$AF$1*D5,[1]PlotData!$CB$3)</f>
        <v>13</v>
      </c>
      <c r="AE5" s="31">
        <f>IF(ISNUMBER([1]System!$C6),[1]PlotData!E6+ [1]Querkraft!$E$2*$AF$1*E5,[1]PlotData!$CB$3)</f>
        <v>13</v>
      </c>
      <c r="AF5" s="31">
        <f>IF(ISNUMBER([1]System!$C6),[1]PlotData!F6+[1]Querkraft!$E$2* $AF$1*F5,[1]PlotData!$CB$3)</f>
        <v>13</v>
      </c>
      <c r="AG5" s="31">
        <f>IF(ISNUMBER([1]System!$C6),[1]PlotData!G6+ [1]Querkraft!$E$2*$AF$1*G5,[1]PlotData!$CB$3)</f>
        <v>13</v>
      </c>
      <c r="AH5" s="31">
        <f>IF(ISNUMBER([1]System!$C6),[1]PlotData!H6+[1]Querkraft!$E$2* $AF$1*H5,[1]PlotData!$CB$3)</f>
        <v>13</v>
      </c>
      <c r="AI5" s="31">
        <f>IF(ISNUMBER([1]System!$C6),[1]PlotData!I6+ [1]Querkraft!$E$2*$AF$1*I5,[1]PlotData!$CB$3)</f>
        <v>13</v>
      </c>
      <c r="AJ5" s="31">
        <f>IF(ISNUMBER([1]System!$C6),[1]PlotData!J6+[1]Querkraft!$E$2*$AF$1*J5,[1]PlotData!$CB$3)</f>
        <v>13</v>
      </c>
      <c r="AK5" s="31">
        <f>IF(ISNUMBER([1]System!$C6),[1]PlotData!K6+ [1]Querkraft!$E$2*$AF$1*K5,[1]PlotData!$CB$3)</f>
        <v>13</v>
      </c>
      <c r="AL5" s="32">
        <f>IF(ISNUMBER([1]System!$C6),[1]PlotData!L6+ [1]Querkraft!$E$2*$AF$1*L5,[1]PlotData!$CB$3)</f>
        <v>13</v>
      </c>
      <c r="AM5" s="34">
        <f>IF(ISNUMBER([1]System!$C6),[1]PlotData!L6,[1]PlotData!$CB$3)</f>
        <v>13</v>
      </c>
      <c r="AN5" s="31">
        <f>IF(ISNUMBER([1]System!$C6),[1]PlotData!B6,[1]PlotData!$CB$3)</f>
        <v>13</v>
      </c>
      <c r="AO5" s="37">
        <f>IF(ISNUMBER([1]System!$C6),AB5,[1]PlotData!$CB$3)</f>
        <v>13</v>
      </c>
      <c r="AQ5" s="33">
        <v>3</v>
      </c>
      <c r="AR5" s="36">
        <f>IF(ISNUMBER([1]System!$C6),[1]PlotData!O6+ [1]Querkraft!$E$2*$AF$1*O5,[1]PlotData!$CB$4)</f>
        <v>-1</v>
      </c>
      <c r="AS5" s="31">
        <f>IF(ISNUMBER([1]System!$C6),[1]PlotData!P6+[1]Querkraft!$E$2* $AF$1*P5,[1]PlotData!$CB$4)</f>
        <v>0.10000000000000009</v>
      </c>
      <c r="AT5" s="31">
        <f>IF(ISNUMBER([1]System!$C6),[1]PlotData!Q6+[1]Querkraft!$E$2*$AF$1*Q5,[1]PlotData!$CB$4)</f>
        <v>1.2000000000000002</v>
      </c>
      <c r="AU5" s="31">
        <f>IF(ISNUMBER([1]System!$C6),[1]PlotData!R6+ [1]Querkraft!$E$2*$AF$1*R5,[1]PlotData!$CB$4)</f>
        <v>2.3000000000000003</v>
      </c>
      <c r="AV5" s="31">
        <f>IF(ISNUMBER([1]System!$C6),[1]PlotData!S6+ [1]Querkraft!$E$2*$AF$1*S5,[1]PlotData!$CB$4)</f>
        <v>3.4000000000000004</v>
      </c>
      <c r="AW5" s="31">
        <f>IF(ISNUMBER([1]System!$C6),[1]PlotData!T6+ [1]Querkraft!$E$2*$AF$1*T5,[1]PlotData!$CB$4)</f>
        <v>4.5</v>
      </c>
      <c r="AX5" s="31">
        <f>IF(ISNUMBER([1]System!$C6),[1]PlotData!U6+ [1]Querkraft!$E$2*$AF$1*U5,[1]PlotData!$CB$4)</f>
        <v>5.6</v>
      </c>
      <c r="AY5" s="31">
        <f>IF(ISNUMBER([1]System!$C6),[1]PlotData!V6+ [1]Querkraft!$E$2*$AF$1*V5,[1]PlotData!$CB$4)</f>
        <v>6.6999999999999993</v>
      </c>
      <c r="AZ5" s="31">
        <f>IF(ISNUMBER([1]System!$C6),[1]PlotData!W6+ [1]Querkraft!$E$2*$AF$1*W5,[1]PlotData!$CB$4)</f>
        <v>7.7999999999999989</v>
      </c>
      <c r="BA5" s="31">
        <f>IF(ISNUMBER([1]System!$C6),[1]PlotData!X6+[1]Querkraft!$E$2* $AF$1*X5,[1]PlotData!$CB$4)</f>
        <v>8.8999999999999986</v>
      </c>
      <c r="BB5" s="32">
        <f>IF(ISNUMBER([1]System!$C6),[1]PlotData!Y6+[1]Querkraft!$E$2*$AF$1*Y5,[1]PlotData!$CB$4)</f>
        <v>9.9999999999999982</v>
      </c>
      <c r="BC5" s="34">
        <f>IF(ISNUMBER([1]System!$C6),[1]PlotData!Y6, [1]PlotData!CB$4)</f>
        <v>9.9999999999999982</v>
      </c>
      <c r="BD5" s="31">
        <f>IF(ISNUMBER([1]System!$C6),[1]PlotData!O6, [1]PlotData!$CB$4)</f>
        <v>-1</v>
      </c>
      <c r="BE5" s="32">
        <f>IF(ISNUMBER([1]System!$C6), AR5,[1]PlotData!$CB$4)</f>
        <v>-1</v>
      </c>
      <c r="BG5" s="30" t="s">
        <v>12</v>
      </c>
      <c r="BH5" s="31">
        <f>1/[1]Querkraft!$G$2</f>
        <v>1</v>
      </c>
      <c r="BI5" s="32"/>
    </row>
    <row r="6" spans="1:61" x14ac:dyDescent="0.25">
      <c r="A6" s="33">
        <v>4</v>
      </c>
      <c r="B6" s="34">
        <v>4.5679501796166813</v>
      </c>
      <c r="C6" s="31">
        <v>4.5679501796166813</v>
      </c>
      <c r="D6" s="31">
        <v>4.5679501796166813</v>
      </c>
      <c r="E6" s="31">
        <v>4.5679501796166813</v>
      </c>
      <c r="F6" s="31">
        <v>4.5679501796166813</v>
      </c>
      <c r="G6" s="31">
        <v>4.5679501796166813</v>
      </c>
      <c r="H6" s="31">
        <v>4.5679501796166813</v>
      </c>
      <c r="I6" s="31">
        <v>4.5679501796166813</v>
      </c>
      <c r="J6" s="31">
        <v>4.5679501796166813</v>
      </c>
      <c r="K6" s="31">
        <v>4.5679501796166813</v>
      </c>
      <c r="L6" s="32">
        <v>4.5679501796166813</v>
      </c>
      <c r="N6" s="33">
        <v>4</v>
      </c>
      <c r="O6" s="34">
        <v>3.1624264427923743</v>
      </c>
      <c r="P6" s="31">
        <v>3.1624264427923743</v>
      </c>
      <c r="Q6" s="31">
        <v>3.1624264427923743</v>
      </c>
      <c r="R6" s="31">
        <v>3.1624264427923743</v>
      </c>
      <c r="S6" s="31">
        <v>3.1624264427923743</v>
      </c>
      <c r="T6" s="31">
        <v>3.1624264427923743</v>
      </c>
      <c r="U6" s="31">
        <v>3.1624264427923743</v>
      </c>
      <c r="V6" s="31">
        <v>3.1624264427923743</v>
      </c>
      <c r="W6" s="31">
        <v>3.1624264427923743</v>
      </c>
      <c r="X6" s="31">
        <v>3.1624264427923743</v>
      </c>
      <c r="Y6" s="32">
        <v>3.1624264427923743</v>
      </c>
      <c r="AA6" s="35">
        <v>4</v>
      </c>
      <c r="AB6" s="34">
        <f>IF(ISNUMBER([1]System!$C7),[1]PlotData!B7+ [1]Querkraft!$E$2*$AF$1*B6,[1]PlotData!$CB$3)</f>
        <v>-2.9304928291004524</v>
      </c>
      <c r="AC6" s="31">
        <f>IF(ISNUMBER([1]System!$C7),[1]PlotData!C7+ [1]Querkraft!$E$2*$AF$1*C6,[1]PlotData!$CB$3)</f>
        <v>-2.6488607291004529</v>
      </c>
      <c r="AD6" s="31">
        <f>IF(ISNUMBER([1]System!$C7),[1]PlotData!D7+ [1]Querkraft!$E$2*$AF$1*D6,[1]PlotData!$CB$3)</f>
        <v>-2.3672286291004525</v>
      </c>
      <c r="AE6" s="31">
        <f>IF(ISNUMBER([1]System!$C7),[1]PlotData!E7+ [1]Querkraft!$E$2*$AF$1*E6,[1]PlotData!$CB$3)</f>
        <v>-2.085596529100453</v>
      </c>
      <c r="AF6" s="31">
        <f>IF(ISNUMBER([1]System!$C7),[1]PlotData!F7+[1]Querkraft!$E$2* $AF$1*F6,[1]PlotData!$CB$3)</f>
        <v>-1.8039644291004528</v>
      </c>
      <c r="AG6" s="31">
        <f>IF(ISNUMBER([1]System!$C7),[1]PlotData!G7+ [1]Querkraft!$E$2*$AF$1*G6,[1]PlotData!$CB$3)</f>
        <v>-1.5223323291004529</v>
      </c>
      <c r="AH6" s="31">
        <f>IF(ISNUMBER([1]System!$C7),[1]PlotData!H7+[1]Querkraft!$E$2* $AF$1*H6,[1]PlotData!$CB$3)</f>
        <v>-1.240700229100453</v>
      </c>
      <c r="AI6" s="31">
        <f>IF(ISNUMBER([1]System!$C7),[1]PlotData!I7+ [1]Querkraft!$E$2*$AF$1*I6,[1]PlotData!$CB$3)</f>
        <v>-0.95906812910045303</v>
      </c>
      <c r="AJ6" s="31">
        <f>IF(ISNUMBER([1]System!$C7),[1]PlotData!J7+[1]Querkraft!$E$2*$AF$1*J6,[1]PlotData!$CB$3)</f>
        <v>-0.67743602910045309</v>
      </c>
      <c r="AK6" s="31">
        <f>IF(ISNUMBER([1]System!$C7),[1]PlotData!K7+ [1]Querkraft!$E$2*$AF$1*K6,[1]PlotData!$CB$3)</f>
        <v>-0.39580392910045314</v>
      </c>
      <c r="AL6" s="32">
        <f>IF(ISNUMBER([1]System!$C7),[1]PlotData!L7+ [1]Querkraft!$E$2*$AF$1*L6,[1]PlotData!$CB$3)</f>
        <v>-0.1141718291004532</v>
      </c>
      <c r="AM6" s="34">
        <f>IF(ISNUMBER([1]System!$C7),[1]PlotData!L7,[1]PlotData!$CB$3)</f>
        <v>-1.1836790000000006</v>
      </c>
      <c r="AN6" s="31">
        <f>IF(ISNUMBER([1]System!$C7),[1]PlotData!B7,[1]PlotData!$CB$3)</f>
        <v>-4</v>
      </c>
      <c r="AO6" s="37">
        <f>IF(ISNUMBER([1]System!$C7),AB6,[1]PlotData!$CB$3)</f>
        <v>-2.9304928291004524</v>
      </c>
      <c r="AQ6" s="33">
        <v>4</v>
      </c>
      <c r="AR6" s="36">
        <f>IF(ISNUMBER([1]System!$C7),[1]PlotData!O7+ [1]Querkraft!$E$2*$AF$1*O6,[1]PlotData!$CB$4)</f>
        <v>10.740427899827186</v>
      </c>
      <c r="AS6" s="31">
        <f>IF(ISNUMBER([1]System!$C7),[1]PlotData!P7+[1]Querkraft!$E$2* $AF$1*P6,[1]PlotData!$CB$4)</f>
        <v>10.333625899827185</v>
      </c>
      <c r="AT6" s="31">
        <f>IF(ISNUMBER([1]System!$C7),[1]PlotData!Q7+[1]Querkraft!$E$2*$AF$1*Q6,[1]PlotData!$CB$4)</f>
        <v>9.9268238998271841</v>
      </c>
      <c r="AU6" s="31">
        <f>IF(ISNUMBER([1]System!$C7),[1]PlotData!R7+ [1]Querkraft!$E$2*$AF$1*R6,[1]PlotData!$CB$4)</f>
        <v>9.5200218998271833</v>
      </c>
      <c r="AV6" s="31">
        <f>IF(ISNUMBER([1]System!$C7),[1]PlotData!S7+ [1]Querkraft!$E$2*$AF$1*S6,[1]PlotData!$CB$4)</f>
        <v>9.1132198998271825</v>
      </c>
      <c r="AW6" s="31">
        <f>IF(ISNUMBER([1]System!$C7),[1]PlotData!T7+ [1]Querkraft!$E$2*$AF$1*T6,[1]PlotData!$CB$4)</f>
        <v>8.7064178998271817</v>
      </c>
      <c r="AX6" s="31">
        <f>IF(ISNUMBER([1]System!$C7),[1]PlotData!U7+ [1]Querkraft!$E$2*$AF$1*U6,[1]PlotData!$CB$4)</f>
        <v>8.2996158998271827</v>
      </c>
      <c r="AY6" s="31">
        <f>IF(ISNUMBER([1]System!$C7),[1]PlotData!V7+ [1]Querkraft!$E$2*$AF$1*V6,[1]PlotData!$CB$4)</f>
        <v>7.892813899827182</v>
      </c>
      <c r="AZ6" s="31">
        <f>IF(ISNUMBER([1]System!$C7),[1]PlotData!W7+ [1]Querkraft!$E$2*$AF$1*W6,[1]PlotData!$CB$4)</f>
        <v>7.4860118998271821</v>
      </c>
      <c r="BA6" s="31">
        <f>IF(ISNUMBER([1]System!$C7),[1]PlotData!X7+[1]Querkraft!$E$2* $AF$1*X6,[1]PlotData!$CB$4)</f>
        <v>7.0792098998271822</v>
      </c>
      <c r="BB6" s="32">
        <f>IF(ISNUMBER([1]System!$C7),[1]PlotData!Y7+[1]Querkraft!$E$2*$AF$1*Y6,[1]PlotData!$CB$4)</f>
        <v>6.6724078998271823</v>
      </c>
      <c r="BC6" s="34">
        <f>IF(ISNUMBER([1]System!$C7),[1]PlotData!Y7, [1]PlotData!CB$4)</f>
        <v>5.9319799999999976</v>
      </c>
      <c r="BD6" s="31">
        <f>IF(ISNUMBER([1]System!$C7),[1]PlotData!O7, [1]PlotData!$CB$4)</f>
        <v>10</v>
      </c>
      <c r="BE6" s="32">
        <f>IF(ISNUMBER([1]System!$C7), AR6,[1]PlotData!$CB$4)</f>
        <v>10.740427899827186</v>
      </c>
      <c r="BG6" s="30" t="s">
        <v>13</v>
      </c>
      <c r="BH6" s="31">
        <f>BH2-BH4</f>
        <v>-6.4818202551583726</v>
      </c>
      <c r="BI6" s="32">
        <f>BH3+BH4</f>
        <v>14.733956865891283</v>
      </c>
    </row>
    <row r="7" spans="1:61" x14ac:dyDescent="0.25">
      <c r="A7" s="33">
        <v>5</v>
      </c>
      <c r="B7" s="34">
        <v>-5.4309573447922581</v>
      </c>
      <c r="C7" s="31">
        <v>-5.4309573447922581</v>
      </c>
      <c r="D7" s="31">
        <v>-5.4309573447922581</v>
      </c>
      <c r="E7" s="31">
        <v>-5.4309573447922581</v>
      </c>
      <c r="F7" s="31">
        <v>-5.4309573447922581</v>
      </c>
      <c r="G7" s="31">
        <v>-5.4309573447922581</v>
      </c>
      <c r="H7" s="31">
        <v>-5.4309573447922581</v>
      </c>
      <c r="I7" s="31">
        <v>-5.4309573447922581</v>
      </c>
      <c r="J7" s="31">
        <v>-5.4309573447922581</v>
      </c>
      <c r="K7" s="31">
        <v>-5.4309573447922581</v>
      </c>
      <c r="L7" s="32">
        <v>-5.4309573447922581</v>
      </c>
      <c r="N7" s="33">
        <v>5</v>
      </c>
      <c r="O7" s="34">
        <v>-3.7598937451925947</v>
      </c>
      <c r="P7" s="31">
        <v>-3.7598937451925947</v>
      </c>
      <c r="Q7" s="31">
        <v>-3.7598937451925947</v>
      </c>
      <c r="R7" s="31">
        <v>-3.7598937451925947</v>
      </c>
      <c r="S7" s="31">
        <v>-3.7598937451925947</v>
      </c>
      <c r="T7" s="31">
        <v>-3.7598937451925947</v>
      </c>
      <c r="U7" s="31">
        <v>-3.7598937451925947</v>
      </c>
      <c r="V7" s="31">
        <v>-3.7598937451925947</v>
      </c>
      <c r="W7" s="31">
        <v>-3.7598937451925947</v>
      </c>
      <c r="X7" s="31">
        <v>-3.7598937451925947</v>
      </c>
      <c r="Y7" s="32">
        <v>-3.7598937451925947</v>
      </c>
      <c r="AA7" s="35">
        <v>5</v>
      </c>
      <c r="AB7" s="34">
        <f>IF(ISNUMBER([1]System!$C8),[1]PlotData!B8+ [1]Querkraft!$E$2*$AF$1*B7,[1]PlotData!$CB$3)</f>
        <v>0.36107750635175284</v>
      </c>
      <c r="AC7" s="31">
        <f>IF(ISNUMBER([1]System!$C8),[1]PlotData!C8+ [1]Querkraft!$E$2*$AF$1*C7,[1]PlotData!$CB$3)</f>
        <v>0.50656320635175289</v>
      </c>
      <c r="AD7" s="31">
        <f>IF(ISNUMBER([1]System!$C8),[1]PlotData!D8+ [1]Querkraft!$E$2*$AF$1*D7,[1]PlotData!$CB$3)</f>
        <v>0.65204890635175294</v>
      </c>
      <c r="AE7" s="31">
        <f>IF(ISNUMBER([1]System!$C8),[1]PlotData!E8+ [1]Querkraft!$E$2*$AF$1*E7,[1]PlotData!$CB$3)</f>
        <v>0.79753460635175277</v>
      </c>
      <c r="AF7" s="31">
        <f>IF(ISNUMBER([1]System!$C8),[1]PlotData!F8+[1]Querkraft!$E$2* $AF$1*F7,[1]PlotData!$CB$3)</f>
        <v>0.94302030635175282</v>
      </c>
      <c r="AG7" s="31">
        <f>IF(ISNUMBER([1]System!$C8),[1]PlotData!G8+ [1]Querkraft!$E$2*$AF$1*G7,[1]PlotData!$CB$3)</f>
        <v>1.0885060063517529</v>
      </c>
      <c r="AH7" s="31">
        <f>IF(ISNUMBER([1]System!$C8),[1]PlotData!H8+[1]Querkraft!$E$2* $AF$1*H7,[1]PlotData!$CB$3)</f>
        <v>1.2339917063517529</v>
      </c>
      <c r="AI7" s="31">
        <f>IF(ISNUMBER([1]System!$C8),[1]PlotData!I8+ [1]Querkraft!$E$2*$AF$1*I7,[1]PlotData!$CB$3)</f>
        <v>1.379477406351753</v>
      </c>
      <c r="AJ7" s="31">
        <f>IF(ISNUMBER([1]System!$C8),[1]PlotData!J8+[1]Querkraft!$E$2*$AF$1*J7,[1]PlotData!$CB$3)</f>
        <v>1.524963106351753</v>
      </c>
      <c r="AK7" s="31">
        <f>IF(ISNUMBER([1]System!$C8),[1]PlotData!K8+ [1]Querkraft!$E$2*$AF$1*K7,[1]PlotData!$CB$3)</f>
        <v>1.6704488063517531</v>
      </c>
      <c r="AL7" s="32">
        <f>IF(ISNUMBER([1]System!$C8),[1]PlotData!L8+ [1]Querkraft!$E$2*$AF$1*L7,[1]PlotData!$CB$3)</f>
        <v>1.8159345063517531</v>
      </c>
      <c r="AM7" s="34">
        <f>IF(ISNUMBER([1]System!$C8),[1]PlotData!L8,[1]PlotData!$CB$3)</f>
        <v>3.0875000000000004</v>
      </c>
      <c r="AN7" s="31">
        <f>IF(ISNUMBER([1]System!$C8),[1]PlotData!B8,[1]PlotData!$CB$3)</f>
        <v>1.6326430000000001</v>
      </c>
      <c r="AO7" s="37">
        <f>IF(ISNUMBER([1]System!$C8),AB7,[1]PlotData!$CB$3)</f>
        <v>0.36107750635175284</v>
      </c>
      <c r="AQ7" s="33">
        <v>5</v>
      </c>
      <c r="AR7" s="36">
        <f>IF(ISNUMBER([1]System!$C8),[1]PlotData!O8+ [1]Querkraft!$E$2*$AF$1*O7,[1]PlotData!$CB$4)</f>
        <v>0.98364538092915976</v>
      </c>
      <c r="AS7" s="31">
        <f>IF(ISNUMBER([1]System!$C8),[1]PlotData!P8+[1]Querkraft!$E$2* $AF$1*P7,[1]PlotData!$CB$4)</f>
        <v>0.77349938092915982</v>
      </c>
      <c r="AT7" s="31">
        <f>IF(ISNUMBER([1]System!$C8),[1]PlotData!Q8+[1]Querkraft!$E$2*$AF$1*Q7,[1]PlotData!$CB$4)</f>
        <v>0.56335338092915987</v>
      </c>
      <c r="AU7" s="31">
        <f>IF(ISNUMBER([1]System!$C8),[1]PlotData!R8+ [1]Querkraft!$E$2*$AF$1*R7,[1]PlotData!$CB$4)</f>
        <v>0.35320738092915993</v>
      </c>
      <c r="AV7" s="31">
        <f>IF(ISNUMBER([1]System!$C8),[1]PlotData!S8+ [1]Querkraft!$E$2*$AF$1*S7,[1]PlotData!$CB$4)</f>
        <v>0.14306138092915999</v>
      </c>
      <c r="AW7" s="31">
        <f>IF(ISNUMBER([1]System!$C8),[1]PlotData!T8+ [1]Querkraft!$E$2*$AF$1*T7,[1]PlotData!$CB$4)</f>
        <v>-6.7084619070840068E-2</v>
      </c>
      <c r="AX7" s="31">
        <f>IF(ISNUMBER([1]System!$C8),[1]PlotData!U8+ [1]Querkraft!$E$2*$AF$1*U7,[1]PlotData!$CB$4)</f>
        <v>-0.27723061907084012</v>
      </c>
      <c r="AY7" s="31">
        <f>IF(ISNUMBER([1]System!$C8),[1]PlotData!V8+ [1]Querkraft!$E$2*$AF$1*V7,[1]PlotData!$CB$4)</f>
        <v>-0.48737661907084018</v>
      </c>
      <c r="AZ7" s="31">
        <f>IF(ISNUMBER([1]System!$C8),[1]PlotData!W8+ [1]Querkraft!$E$2*$AF$1*W7,[1]PlotData!$CB$4)</f>
        <v>-0.69752261907084023</v>
      </c>
      <c r="BA7" s="31">
        <f>IF(ISNUMBER([1]System!$C8),[1]PlotData!X8+[1]Querkraft!$E$2* $AF$1*X7,[1]PlotData!$CB$4)</f>
        <v>-0.90766861907084029</v>
      </c>
      <c r="BB7" s="32">
        <f>IF(ISNUMBER([1]System!$C8),[1]PlotData!Y8+[1]Querkraft!$E$2*$AF$1*Y7,[1]PlotData!$CB$4)</f>
        <v>-1.1178146190708402</v>
      </c>
      <c r="BC7" s="34">
        <f>IF(ISNUMBER([1]System!$C8),[1]PlotData!Y8, [1]PlotData!CB$4)</f>
        <v>-0.23749999999999996</v>
      </c>
      <c r="BD7" s="31">
        <f>IF(ISNUMBER([1]System!$C8),[1]PlotData!O8, [1]PlotData!$CB$4)</f>
        <v>1.8639600000000001</v>
      </c>
      <c r="BE7" s="32">
        <f>IF(ISNUMBER([1]System!$C8), AR7,[1]PlotData!$CB$4)</f>
        <v>0.98364538092915976</v>
      </c>
      <c r="BG7" s="30" t="s">
        <v>14</v>
      </c>
      <c r="BH7" s="31">
        <f>BH2+BH4</f>
        <v>16.097780729136705</v>
      </c>
      <c r="BI7" s="32">
        <f>BH3+BH4</f>
        <v>14.733956865891283</v>
      </c>
    </row>
    <row r="8" spans="1:61" x14ac:dyDescent="0.25">
      <c r="A8" s="33">
        <v>6</v>
      </c>
      <c r="B8" s="34">
        <v>-2.9511834958979768E-2</v>
      </c>
      <c r="C8" s="31">
        <v>-2.9511834958979768E-2</v>
      </c>
      <c r="D8" s="31">
        <v>-2.9511834958979768E-2</v>
      </c>
      <c r="E8" s="31">
        <v>-2.9511834958979768E-2</v>
      </c>
      <c r="F8" s="31">
        <v>-2.9511834958979768E-2</v>
      </c>
      <c r="G8" s="31">
        <v>-2.9511834958979768E-2</v>
      </c>
      <c r="H8" s="31">
        <v>-2.9511834958979768E-2</v>
      </c>
      <c r="I8" s="31">
        <v>-2.9511834958979768E-2</v>
      </c>
      <c r="J8" s="31">
        <v>-2.9511834958979768E-2</v>
      </c>
      <c r="K8" s="31">
        <v>-2.9511834958979768E-2</v>
      </c>
      <c r="L8" s="32">
        <v>-2.9511834958979768E-2</v>
      </c>
      <c r="N8" s="33">
        <v>6</v>
      </c>
      <c r="O8" s="34">
        <v>-0.11713555154121162</v>
      </c>
      <c r="P8" s="31">
        <v>-0.11713555154121162</v>
      </c>
      <c r="Q8" s="31">
        <v>-0.11713555154121162</v>
      </c>
      <c r="R8" s="31">
        <v>-0.11713555154121162</v>
      </c>
      <c r="S8" s="31">
        <v>-0.11713555154121162</v>
      </c>
      <c r="T8" s="31">
        <v>-0.11713555154121162</v>
      </c>
      <c r="U8" s="31">
        <v>-0.11713555154121162</v>
      </c>
      <c r="V8" s="31">
        <v>-0.11713555154121162</v>
      </c>
      <c r="W8" s="31">
        <v>-0.11713555154121162</v>
      </c>
      <c r="X8" s="31">
        <v>-0.11713555154121162</v>
      </c>
      <c r="Y8" s="32">
        <v>-0.11713555154121162</v>
      </c>
      <c r="AA8" s="35">
        <v>6</v>
      </c>
      <c r="AB8" s="34">
        <f>IF(ISNUMBER([1]System!$C9),[1]PlotData!B9+ [1]Querkraft!$E$2*$AF$1*B8,[1]PlotData!$CB$3)</f>
        <v>1.6257333101229354</v>
      </c>
      <c r="AC8" s="31">
        <f>IF(ISNUMBER([1]System!$C9),[1]PlotData!C9+ [1]Querkraft!$E$2*$AF$1*C8,[1]PlotData!$CB$3)</f>
        <v>2.1941011101229355</v>
      </c>
      <c r="AD8" s="31">
        <f>IF(ISNUMBER([1]System!$C9),[1]PlotData!D9+ [1]Querkraft!$E$2*$AF$1*D8,[1]PlotData!$CB$3)</f>
        <v>2.7624689101229358</v>
      </c>
      <c r="AE8" s="31">
        <f>IF(ISNUMBER([1]System!$C9),[1]PlotData!E9+ [1]Querkraft!$E$2*$AF$1*E8,[1]PlotData!$CB$3)</f>
        <v>3.3308367101229357</v>
      </c>
      <c r="AF8" s="31">
        <f>IF(ISNUMBER([1]System!$C9),[1]PlotData!F9+[1]Querkraft!$E$2* $AF$1*F8,[1]PlotData!$CB$3)</f>
        <v>3.8992045101229356</v>
      </c>
      <c r="AG8" s="31">
        <f>IF(ISNUMBER([1]System!$C9),[1]PlotData!G9+ [1]Querkraft!$E$2*$AF$1*G8,[1]PlotData!$CB$3)</f>
        <v>4.4675723101229359</v>
      </c>
      <c r="AH8" s="31">
        <f>IF(ISNUMBER([1]System!$C9),[1]PlotData!H9+[1]Querkraft!$E$2* $AF$1*H8,[1]PlotData!$CB$3)</f>
        <v>5.0359401101229357</v>
      </c>
      <c r="AI8" s="31">
        <f>IF(ISNUMBER([1]System!$C9),[1]PlotData!I9+ [1]Querkraft!$E$2*$AF$1*I8,[1]PlotData!$CB$3)</f>
        <v>5.6043079101229356</v>
      </c>
      <c r="AJ8" s="31">
        <f>IF(ISNUMBER([1]System!$C9),[1]PlotData!J9+[1]Querkraft!$E$2*$AF$1*J8,[1]PlotData!$CB$3)</f>
        <v>6.1726757101229355</v>
      </c>
      <c r="AK8" s="31">
        <f>IF(ISNUMBER([1]System!$C9),[1]PlotData!K9+ [1]Querkraft!$E$2*$AF$1*K8,[1]PlotData!$CB$3)</f>
        <v>6.7410435101229353</v>
      </c>
      <c r="AL8" s="32">
        <f>IF(ISNUMBER([1]System!$C9),[1]PlotData!L9+ [1]Querkraft!$E$2*$AF$1*L8,[1]PlotData!$CB$3)</f>
        <v>7.3094113101229352</v>
      </c>
      <c r="AM8" s="34">
        <f>IF(ISNUMBER([1]System!$C9),[1]PlotData!L9,[1]PlotData!$CB$3)</f>
        <v>7.3163209999999994</v>
      </c>
      <c r="AN8" s="31">
        <f>IF(ISNUMBER([1]System!$C9),[1]PlotData!B9,[1]PlotData!$CB$3)</f>
        <v>1.6326430000000001</v>
      </c>
      <c r="AO8" s="37">
        <f>IF(ISNUMBER([1]System!$C9),AB8,[1]PlotData!$CB$3)</f>
        <v>1.6257333101229354</v>
      </c>
      <c r="AQ8" s="33">
        <v>6</v>
      </c>
      <c r="AR8" s="36">
        <f>IF(ISNUMBER([1]System!$C9),[1]PlotData!O9+ [1]Querkraft!$E$2*$AF$1*O8,[1]PlotData!$CB$4)</f>
        <v>1.8365347200791249</v>
      </c>
      <c r="AS8" s="31">
        <f>IF(ISNUMBER([1]System!$C9),[1]PlotData!P9+[1]Querkraft!$E$2* $AF$1*P8,[1]PlotData!$CB$4)</f>
        <v>1.6933367200791249</v>
      </c>
      <c r="AT8" s="31">
        <f>IF(ISNUMBER([1]System!$C9),[1]PlotData!Q9+[1]Querkraft!$E$2*$AF$1*Q8,[1]PlotData!$CB$4)</f>
        <v>1.550138720079125</v>
      </c>
      <c r="AU8" s="31">
        <f>IF(ISNUMBER([1]System!$C9),[1]PlotData!R9+ [1]Querkraft!$E$2*$AF$1*R8,[1]PlotData!$CB$4)</f>
        <v>1.4069407200791251</v>
      </c>
      <c r="AV8" s="31">
        <f>IF(ISNUMBER([1]System!$C9),[1]PlotData!S9+ [1]Querkraft!$E$2*$AF$1*S8,[1]PlotData!$CB$4)</f>
        <v>1.2637427200791251</v>
      </c>
      <c r="AW8" s="31">
        <f>IF(ISNUMBER([1]System!$C9),[1]PlotData!T9+ [1]Querkraft!$E$2*$AF$1*T8,[1]PlotData!$CB$4)</f>
        <v>1.1205447200791252</v>
      </c>
      <c r="AX8" s="31">
        <f>IF(ISNUMBER([1]System!$C9),[1]PlotData!U9+ [1]Querkraft!$E$2*$AF$1*U8,[1]PlotData!$CB$4)</f>
        <v>0.97734672007912526</v>
      </c>
      <c r="AY8" s="31">
        <f>IF(ISNUMBER([1]System!$C9),[1]PlotData!V9+ [1]Querkraft!$E$2*$AF$1*V8,[1]PlotData!$CB$4)</f>
        <v>0.83414872007912522</v>
      </c>
      <c r="AZ8" s="31">
        <f>IF(ISNUMBER([1]System!$C9),[1]PlotData!W9+ [1]Querkraft!$E$2*$AF$1*W8,[1]PlotData!$CB$4)</f>
        <v>0.69095072007912517</v>
      </c>
      <c r="BA8" s="31">
        <f>IF(ISNUMBER([1]System!$C9),[1]PlotData!X9+[1]Querkraft!$E$2* $AF$1*X8,[1]PlotData!$CB$4)</f>
        <v>0.54775272007912512</v>
      </c>
      <c r="BB8" s="32">
        <f>IF(ISNUMBER([1]System!$C9),[1]PlotData!Y9+[1]Querkraft!$E$2*$AF$1*Y8,[1]PlotData!$CB$4)</f>
        <v>0.40455472007912513</v>
      </c>
      <c r="BC8" s="34">
        <f>IF(ISNUMBER([1]System!$C9),[1]PlotData!Y9, [1]PlotData!CB$4)</f>
        <v>0.43198000000000025</v>
      </c>
      <c r="BD8" s="31">
        <f>IF(ISNUMBER([1]System!$C9),[1]PlotData!O9, [1]PlotData!$CB$4)</f>
        <v>1.8639600000000001</v>
      </c>
      <c r="BE8" s="32">
        <f>IF(ISNUMBER([1]System!$C9), AR8,[1]PlotData!$CB$4)</f>
        <v>1.8365347200791249</v>
      </c>
      <c r="BG8" s="30" t="s">
        <v>15</v>
      </c>
      <c r="BH8" s="31">
        <f>BH7</f>
        <v>16.097780729136705</v>
      </c>
      <c r="BI8" s="32">
        <f>BH3-BH4</f>
        <v>-7.8456441184037926</v>
      </c>
    </row>
    <row r="9" spans="1:61" ht="13.8" thickBot="1" x14ac:dyDescent="0.3">
      <c r="A9" s="33">
        <v>7</v>
      </c>
      <c r="B9" s="34">
        <v>-9.3929079318468141</v>
      </c>
      <c r="C9" s="31">
        <v>-9.8989673318468139</v>
      </c>
      <c r="D9" s="31">
        <v>-10.405026731846814</v>
      </c>
      <c r="E9" s="31">
        <v>-10.911086131846812</v>
      </c>
      <c r="F9" s="31">
        <v>-11.417145531846815</v>
      </c>
      <c r="G9" s="31">
        <v>-11.923204931846813</v>
      </c>
      <c r="H9" s="31">
        <v>-12.429264331846813</v>
      </c>
      <c r="I9" s="31">
        <v>-12.935323731846815</v>
      </c>
      <c r="J9" s="31">
        <v>-13.441383131846813</v>
      </c>
      <c r="K9" s="31">
        <v>-13.947442531846814</v>
      </c>
      <c r="L9" s="32">
        <v>-14.453501931846814</v>
      </c>
      <c r="N9" s="33">
        <v>7</v>
      </c>
      <c r="O9" s="34">
        <v>-3.7571639151739356</v>
      </c>
      <c r="P9" s="31">
        <v>-3.9595877151739356</v>
      </c>
      <c r="Q9" s="31">
        <v>-4.1620115151739361</v>
      </c>
      <c r="R9" s="31">
        <v>-4.3644353151739352</v>
      </c>
      <c r="S9" s="31">
        <v>-4.5668591151739362</v>
      </c>
      <c r="T9" s="31">
        <v>-4.7692829151739353</v>
      </c>
      <c r="U9" s="31">
        <v>-4.9717067151739354</v>
      </c>
      <c r="V9" s="31">
        <v>-5.1741305151739354</v>
      </c>
      <c r="W9" s="31">
        <v>-5.3765543151739354</v>
      </c>
      <c r="X9" s="31">
        <v>-5.5789781151739364</v>
      </c>
      <c r="Y9" s="32">
        <v>-5.7814019151739355</v>
      </c>
      <c r="AA9" s="35">
        <v>7</v>
      </c>
      <c r="AB9" s="34">
        <f>IF(ISNUMBER([1]System!$C10),[1]PlotData!B10+ [1]Querkraft!$E$2*$AF$1*B9,[1]PlotData!$CB$3)</f>
        <v>-3.2113072559350488</v>
      </c>
      <c r="AC9" s="31">
        <f>IF(ISNUMBER([1]System!$C10),[1]PlotData!C10+ [1]Querkraft!$E$2*$AF$1*C9,[1]PlotData!$CB$3)</f>
        <v>-3.2285804829437108</v>
      </c>
      <c r="AD9" s="31">
        <f>IF(ISNUMBER([1]System!$C10),[1]PlotData!D10+ [1]Querkraft!$E$2*$AF$1*D9,[1]PlotData!$CB$3)</f>
        <v>-3.2458537099523728</v>
      </c>
      <c r="AE9" s="31">
        <f>IF(ISNUMBER([1]System!$C10),[1]PlotData!E10+ [1]Querkraft!$E$2*$AF$1*E9,[1]PlotData!$CB$3)</f>
        <v>-3.2631269369610347</v>
      </c>
      <c r="AF9" s="31">
        <f>IF(ISNUMBER([1]System!$C10),[1]PlotData!F10+[1]Querkraft!$E$2* $AF$1*F9,[1]PlotData!$CB$3)</f>
        <v>-3.2804001639696967</v>
      </c>
      <c r="AG9" s="31">
        <f>IF(ISNUMBER([1]System!$C10),[1]PlotData!G10+ [1]Querkraft!$E$2*$AF$1*G9,[1]PlotData!$CB$3)</f>
        <v>-3.2976733909783587</v>
      </c>
      <c r="AH9" s="31">
        <f>IF(ISNUMBER([1]System!$C10),[1]PlotData!H10+[1]Querkraft!$E$2* $AF$1*H9,[1]PlotData!$CB$3)</f>
        <v>-3.3149466179870206</v>
      </c>
      <c r="AI9" s="31">
        <f>IF(ISNUMBER([1]System!$C10),[1]PlotData!I10+ [1]Querkraft!$E$2*$AF$1*I9,[1]PlotData!$CB$3)</f>
        <v>-3.3322198449956826</v>
      </c>
      <c r="AJ9" s="31">
        <f>IF(ISNUMBER([1]System!$C10),[1]PlotData!J10+[1]Querkraft!$E$2*$AF$1*J9,[1]PlotData!$CB$3)</f>
        <v>-3.3494930720043437</v>
      </c>
      <c r="AK9" s="31">
        <f>IF(ISNUMBER([1]System!$C10),[1]PlotData!K10+ [1]Querkraft!$E$2*$AF$1*K9,[1]PlotData!$CB$3)</f>
        <v>-3.3667662990130065</v>
      </c>
      <c r="AL9" s="32">
        <f>IF(ISNUMBER([1]System!$C10),[1]PlotData!L10+ [1]Querkraft!$E$2*$AF$1*L9,[1]PlotData!$CB$3)</f>
        <v>-3.384039526021668</v>
      </c>
      <c r="AM9" s="34">
        <f>IF(ISNUMBER([1]System!$C10),[1]PlotData!L10,[1]PlotData!$CB$3)</f>
        <v>1.9428902930940239E-16</v>
      </c>
      <c r="AN9" s="31">
        <f>IF(ISNUMBER([1]System!$C10),[1]PlotData!B10,[1]PlotData!$CB$3)</f>
        <v>-1.012119</v>
      </c>
      <c r="AO9" s="37">
        <f>IF(ISNUMBER([1]System!$C10),AB9,[1]PlotData!$CB$3)</f>
        <v>-3.2113072559350488</v>
      </c>
      <c r="AQ9" s="33">
        <v>7</v>
      </c>
      <c r="AR9" s="36">
        <f>IF(ISNUMBER([1]System!$C10),[1]PlotData!O10+ [1]Querkraft!$E$2*$AF$1*O9,[1]PlotData!$CB$4)</f>
        <v>1.6506215237975126</v>
      </c>
      <c r="AS9" s="31">
        <f>IF(ISNUMBER([1]System!$C10),[1]PlotData!P10+[1]Querkraft!$E$2* $AF$1*P9,[1]PlotData!$CB$4)</f>
        <v>1.3501977636287341</v>
      </c>
      <c r="AT9" s="31">
        <f>IF(ISNUMBER([1]System!$C10),[1]PlotData!Q10+[1]Querkraft!$E$2*$AF$1*Q9,[1]PlotData!$CB$4)</f>
        <v>1.0497740034599554</v>
      </c>
      <c r="AU9" s="31">
        <f>IF(ISNUMBER([1]System!$C10),[1]PlotData!R10+ [1]Querkraft!$E$2*$AF$1*R9,[1]PlotData!$CB$4)</f>
        <v>0.74935024329117716</v>
      </c>
      <c r="AV9" s="31">
        <f>IF(ISNUMBER([1]System!$C10),[1]PlotData!S10+ [1]Querkraft!$E$2*$AF$1*S9,[1]PlotData!$CB$4)</f>
        <v>0.44892648312239847</v>
      </c>
      <c r="AW9" s="31">
        <f>IF(ISNUMBER([1]System!$C10),[1]PlotData!T10+ [1]Querkraft!$E$2*$AF$1*T9,[1]PlotData!$CB$4)</f>
        <v>0.14850272295362021</v>
      </c>
      <c r="AX9" s="31">
        <f>IF(ISNUMBER([1]System!$C10),[1]PlotData!U10+ [1]Querkraft!$E$2*$AF$1*U9,[1]PlotData!$CB$4)</f>
        <v>-0.15192103721515826</v>
      </c>
      <c r="AY9" s="31">
        <f>IF(ISNUMBER([1]System!$C10),[1]PlotData!V10+ [1]Querkraft!$E$2*$AF$1*V9,[1]PlotData!$CB$4)</f>
        <v>-0.45234479738393685</v>
      </c>
      <c r="AZ9" s="31">
        <f>IF(ISNUMBER([1]System!$C10),[1]PlotData!W10+ [1]Querkraft!$E$2*$AF$1*W9,[1]PlotData!$CB$4)</f>
        <v>-0.75276855755271543</v>
      </c>
      <c r="BA9" s="31">
        <f>IF(ISNUMBER([1]System!$C10),[1]PlotData!X10+[1]Querkraft!$E$2* $AF$1*X9,[1]PlotData!$CB$4)</f>
        <v>-1.0531923177214941</v>
      </c>
      <c r="BB9" s="32">
        <f>IF(ISNUMBER([1]System!$C10),[1]PlotData!Y10+[1]Querkraft!$E$2*$AF$1*Y9,[1]PlotData!$CB$4)</f>
        <v>-1.3536160778902726</v>
      </c>
      <c r="BC9" s="34">
        <f>IF(ISNUMBER([1]System!$C10),[1]PlotData!Y10, [1]PlotData!CB$4)</f>
        <v>4.4408920985006262E-16</v>
      </c>
      <c r="BD9" s="31">
        <f>IF(ISNUMBER([1]System!$C10),[1]PlotData!O10, [1]PlotData!$CB$4)</f>
        <v>2.530297</v>
      </c>
      <c r="BE9" s="32">
        <f>IF(ISNUMBER([1]System!$C10), AR9,[1]PlotData!$CB$4)</f>
        <v>1.6506215237975126</v>
      </c>
      <c r="BG9" s="38" t="s">
        <v>16</v>
      </c>
      <c r="BH9" s="39">
        <f>BH6</f>
        <v>-6.4818202551583726</v>
      </c>
      <c r="BI9" s="40">
        <f>BI8</f>
        <v>-7.8456441184037926</v>
      </c>
    </row>
    <row r="10" spans="1:61" x14ac:dyDescent="0.25">
      <c r="A10" s="33">
        <v>8</v>
      </c>
      <c r="B10" s="34">
        <v>1.7331355683391461</v>
      </c>
      <c r="C10" s="31">
        <v>1.7331355683391461</v>
      </c>
      <c r="D10" s="31">
        <v>1.7331355683391461</v>
      </c>
      <c r="E10" s="31">
        <v>1.7331355683391461</v>
      </c>
      <c r="F10" s="31">
        <v>1.7331355683391461</v>
      </c>
      <c r="G10" s="31">
        <v>1.7331355683391461</v>
      </c>
      <c r="H10" s="31">
        <v>1.7331355683391461</v>
      </c>
      <c r="I10" s="31">
        <v>1.7331355683391461</v>
      </c>
      <c r="J10" s="31">
        <v>1.7331355683391461</v>
      </c>
      <c r="K10" s="31">
        <v>1.7331355683391461</v>
      </c>
      <c r="L10" s="32">
        <v>1.7331355683391461</v>
      </c>
      <c r="N10" s="33">
        <v>8</v>
      </c>
      <c r="O10" s="34">
        <v>6.8789983026483252</v>
      </c>
      <c r="P10" s="31">
        <v>6.8789983026483252</v>
      </c>
      <c r="Q10" s="31">
        <v>6.8789983026483252</v>
      </c>
      <c r="R10" s="31">
        <v>6.8789983026483252</v>
      </c>
      <c r="S10" s="31">
        <v>6.8789983026483252</v>
      </c>
      <c r="T10" s="31">
        <v>6.8789983026483252</v>
      </c>
      <c r="U10" s="31">
        <v>6.8789983026483252</v>
      </c>
      <c r="V10" s="31">
        <v>6.8789983026483252</v>
      </c>
      <c r="W10" s="31">
        <v>6.8789983026483252</v>
      </c>
      <c r="X10" s="31">
        <v>6.8789983026483252</v>
      </c>
      <c r="Y10" s="32">
        <v>6.8789983026483252</v>
      </c>
      <c r="AA10" s="35">
        <v>8</v>
      </c>
      <c r="AB10" s="34">
        <f>IF(ISNUMBER([1]System!$C11),[1]PlotData!B11+ [1]Querkraft!$E$2*$AF$1*B10,[1]PlotData!$CB$3)</f>
        <v>-0.60633503879328565</v>
      </c>
      <c r="AC10" s="31">
        <f>IF(ISNUMBER([1]System!$C11),[1]PlotData!C11+ [1]Querkraft!$E$2*$AF$1*C10,[1]PlotData!$CB$3)</f>
        <v>-0.3418588387932856</v>
      </c>
      <c r="AD10" s="31">
        <f>IF(ISNUMBER([1]System!$C11),[1]PlotData!D11+ [1]Querkraft!$E$2*$AF$1*D10,[1]PlotData!$CB$3)</f>
        <v>-7.7382638793285607E-2</v>
      </c>
      <c r="AE10" s="31">
        <f>IF(ISNUMBER([1]System!$C11),[1]PlotData!E11+ [1]Querkraft!$E$2*$AF$1*E10,[1]PlotData!$CB$3)</f>
        <v>0.18709356120671439</v>
      </c>
      <c r="AF10" s="31">
        <f>IF(ISNUMBER([1]System!$C11),[1]PlotData!F11+[1]Querkraft!$E$2* $AF$1*F10,[1]PlotData!$CB$3)</f>
        <v>0.45156976120671438</v>
      </c>
      <c r="AG10" s="31">
        <f>IF(ISNUMBER([1]System!$C11),[1]PlotData!G11+ [1]Querkraft!$E$2*$AF$1*G10,[1]PlotData!$CB$3)</f>
        <v>0.71604596120671438</v>
      </c>
      <c r="AH10" s="31">
        <f>IF(ISNUMBER([1]System!$C11),[1]PlotData!H11+[1]Querkraft!$E$2* $AF$1*H10,[1]PlotData!$CB$3)</f>
        <v>0.98052216120671443</v>
      </c>
      <c r="AI10" s="31">
        <f>IF(ISNUMBER([1]System!$C11),[1]PlotData!I11+ [1]Querkraft!$E$2*$AF$1*I10,[1]PlotData!$CB$3)</f>
        <v>1.2449983612067146</v>
      </c>
      <c r="AJ10" s="31">
        <f>IF(ISNUMBER([1]System!$C11),[1]PlotData!J11+[1]Querkraft!$E$2*$AF$1*J10,[1]PlotData!$CB$3)</f>
        <v>1.5094745612067144</v>
      </c>
      <c r="AK10" s="31">
        <f>IF(ISNUMBER([1]System!$C11),[1]PlotData!K11+ [1]Querkraft!$E$2*$AF$1*K10,[1]PlotData!$CB$3)</f>
        <v>1.7739507612067147</v>
      </c>
      <c r="AL10" s="32">
        <f>IF(ISNUMBER([1]System!$C11),[1]PlotData!L11+ [1]Querkraft!$E$2*$AF$1*L10,[1]PlotData!$CB$3)</f>
        <v>2.0384269612067145</v>
      </c>
      <c r="AM10" s="34">
        <f>IF(ISNUMBER([1]System!$C11),[1]PlotData!L11,[1]PlotData!$CB$3)</f>
        <v>1.6326430000000003</v>
      </c>
      <c r="AN10" s="31">
        <f>IF(ISNUMBER([1]System!$C11),[1]PlotData!B11,[1]PlotData!$CB$3)</f>
        <v>-1.012119</v>
      </c>
      <c r="AO10" s="37">
        <f>IF(ISNUMBER([1]System!$C11),AB10,[1]PlotData!$CB$3)</f>
        <v>-0.60633503879328565</v>
      </c>
      <c r="AQ10" s="33">
        <v>8</v>
      </c>
      <c r="AR10" s="36">
        <f>IF(ISNUMBER([1]System!$C11),[1]PlotData!O11+ [1]Querkraft!$E$2*$AF$1*O10,[1]PlotData!$CB$4)</f>
        <v>4.1408964426378727</v>
      </c>
      <c r="AS10" s="31">
        <f>IF(ISNUMBER([1]System!$C11),[1]PlotData!P11+[1]Querkraft!$E$2* $AF$1*P10,[1]PlotData!$CB$4)</f>
        <v>4.074262742637873</v>
      </c>
      <c r="AT10" s="31">
        <f>IF(ISNUMBER([1]System!$C11),[1]PlotData!Q11+[1]Querkraft!$E$2*$AF$1*Q10,[1]PlotData!$CB$4)</f>
        <v>4.0076290426378725</v>
      </c>
      <c r="AU10" s="31">
        <f>IF(ISNUMBER([1]System!$C11),[1]PlotData!R11+ [1]Querkraft!$E$2*$AF$1*R10,[1]PlotData!$CB$4)</f>
        <v>3.9409953426378728</v>
      </c>
      <c r="AV10" s="31">
        <f>IF(ISNUMBER([1]System!$C11),[1]PlotData!S11+ [1]Querkraft!$E$2*$AF$1*S10,[1]PlotData!$CB$4)</f>
        <v>3.8743616426378722</v>
      </c>
      <c r="AW10" s="31">
        <f>IF(ISNUMBER([1]System!$C11),[1]PlotData!T11+ [1]Querkraft!$E$2*$AF$1*T10,[1]PlotData!$CB$4)</f>
        <v>3.8077279426378725</v>
      </c>
      <c r="AX10" s="31">
        <f>IF(ISNUMBER([1]System!$C11),[1]PlotData!U11+ [1]Querkraft!$E$2*$AF$1*U10,[1]PlotData!$CB$4)</f>
        <v>3.7410942426378719</v>
      </c>
      <c r="AY10" s="31">
        <f>IF(ISNUMBER([1]System!$C11),[1]PlotData!V11+ [1]Querkraft!$E$2*$AF$1*V10,[1]PlotData!$CB$4)</f>
        <v>3.6744605426378723</v>
      </c>
      <c r="AZ10" s="31">
        <f>IF(ISNUMBER([1]System!$C11),[1]PlotData!W11+ [1]Querkraft!$E$2*$AF$1*W10,[1]PlotData!$CB$4)</f>
        <v>3.6078268426378721</v>
      </c>
      <c r="BA10" s="31">
        <f>IF(ISNUMBER([1]System!$C11),[1]PlotData!X11+[1]Querkraft!$E$2* $AF$1*X10,[1]PlotData!$CB$4)</f>
        <v>3.541193142637872</v>
      </c>
      <c r="BB10" s="32">
        <f>IF(ISNUMBER([1]System!$C11),[1]PlotData!Y11+[1]Querkraft!$E$2*$AF$1*Y10,[1]PlotData!$CB$4)</f>
        <v>3.4745594426378723</v>
      </c>
      <c r="BC10" s="34">
        <f>IF(ISNUMBER([1]System!$C11),[1]PlotData!Y11, [1]PlotData!CB$4)</f>
        <v>1.8639599999999994</v>
      </c>
      <c r="BD10" s="31">
        <f>IF(ISNUMBER([1]System!$C11),[1]PlotData!O11, [1]PlotData!$CB$4)</f>
        <v>2.530297</v>
      </c>
      <c r="BE10" s="32">
        <f>IF(ISNUMBER([1]System!$C11), AR10,[1]PlotData!$CB$4)</f>
        <v>4.1408964426378727</v>
      </c>
    </row>
    <row r="11" spans="1:61" x14ac:dyDescent="0.25">
      <c r="A11" s="33">
        <v>9</v>
      </c>
      <c r="B11" s="34">
        <v>0.37428365007300757</v>
      </c>
      <c r="C11" s="31">
        <v>0.29848217948477224</v>
      </c>
      <c r="D11" s="31">
        <v>0.22268070889653688</v>
      </c>
      <c r="E11" s="31">
        <v>0.14687923830830155</v>
      </c>
      <c r="F11" s="31">
        <v>7.1077767720066243E-2</v>
      </c>
      <c r="G11" s="31">
        <v>-4.7237028681690581E-3</v>
      </c>
      <c r="H11" s="31">
        <v>-8.0525173456404364E-2</v>
      </c>
      <c r="I11" s="31">
        <v>-0.15632664404463967</v>
      </c>
      <c r="J11" s="31">
        <v>-0.23212811463287497</v>
      </c>
      <c r="K11" s="31">
        <v>-0.3079295852211103</v>
      </c>
      <c r="L11" s="32">
        <v>-0.38373105580934558</v>
      </c>
      <c r="N11" s="33">
        <v>9</v>
      </c>
      <c r="O11" s="34">
        <v>4.865687450949097</v>
      </c>
      <c r="P11" s="31">
        <v>3.880268333302038</v>
      </c>
      <c r="Q11" s="31">
        <v>2.8948492156549785</v>
      </c>
      <c r="R11" s="31">
        <v>1.9094300980079195</v>
      </c>
      <c r="S11" s="31">
        <v>0.92401098036086093</v>
      </c>
      <c r="T11" s="31">
        <v>-6.1408137286197734E-2</v>
      </c>
      <c r="U11" s="31">
        <v>-1.0468272549332562</v>
      </c>
      <c r="V11" s="31">
        <v>-2.0322463725803153</v>
      </c>
      <c r="W11" s="31">
        <v>-3.0176654902273734</v>
      </c>
      <c r="X11" s="31">
        <v>-4.003084607874432</v>
      </c>
      <c r="Y11" s="32">
        <v>-4.9885037255214906</v>
      </c>
      <c r="AA11" s="35">
        <v>9</v>
      </c>
      <c r="AB11" s="34">
        <f>IF(ISNUMBER([1]System!$C12),[1]PlotData!B12+ [1]Querkraft!$E$2*$AF$1*B11,[1]PlotData!$CB$3)</f>
        <v>3.1751320957898734</v>
      </c>
      <c r="AC11" s="31">
        <f>IF(ISNUMBER([1]System!$C12),[1]PlotData!C12+ [1]Querkraft!$E$2*$AF$1*C11,[1]PlotData!$CB$3)</f>
        <v>3.6530094818337044</v>
      </c>
      <c r="AD11" s="31">
        <f>IF(ISNUMBER([1]System!$C12),[1]PlotData!D12+ [1]Querkraft!$E$2*$AF$1*D11,[1]PlotData!$CB$3)</f>
        <v>4.1308868678775355</v>
      </c>
      <c r="AE11" s="31">
        <f>IF(ISNUMBER([1]System!$C12),[1]PlotData!E12+ [1]Querkraft!$E$2*$AF$1*E11,[1]PlotData!$CB$3)</f>
        <v>4.6087642539213665</v>
      </c>
      <c r="AF11" s="31">
        <f>IF(ISNUMBER([1]System!$C12),[1]PlotData!F12+[1]Querkraft!$E$2* $AF$1*F11,[1]PlotData!$CB$3)</f>
        <v>5.0866416399651984</v>
      </c>
      <c r="AG11" s="31">
        <f>IF(ISNUMBER([1]System!$C12),[1]PlotData!G12+ [1]Querkraft!$E$2*$AF$1*G11,[1]PlotData!$CB$3)</f>
        <v>5.5645190260090303</v>
      </c>
      <c r="AH11" s="31">
        <f>IF(ISNUMBER([1]System!$C12),[1]PlotData!H12+[1]Querkraft!$E$2* $AF$1*H11,[1]PlotData!$CB$3)</f>
        <v>6.0423964120528622</v>
      </c>
      <c r="AI11" s="31">
        <f>IF(ISNUMBER([1]System!$C12),[1]PlotData!I12+ [1]Querkraft!$E$2*$AF$1*I11,[1]PlotData!$CB$3)</f>
        <v>6.5202737980966932</v>
      </c>
      <c r="AJ11" s="31">
        <f>IF(ISNUMBER([1]System!$C12),[1]PlotData!J12+[1]Querkraft!$E$2*$AF$1*J11,[1]PlotData!$CB$3)</f>
        <v>6.9981511841405251</v>
      </c>
      <c r="AK11" s="31">
        <f>IF(ISNUMBER([1]System!$C12),[1]PlotData!K12+ [1]Querkraft!$E$2*$AF$1*K11,[1]PlotData!$CB$3)</f>
        <v>7.476028570184357</v>
      </c>
      <c r="AL11" s="32">
        <f>IF(ISNUMBER([1]System!$C12),[1]PlotData!L12+ [1]Querkraft!$E$2*$AF$1*L11,[1]PlotData!$CB$3)</f>
        <v>7.953905956228188</v>
      </c>
      <c r="AM11" s="34">
        <f>IF(ISNUMBER([1]System!$C12),[1]PlotData!L12,[1]PlotData!$CB$3)</f>
        <v>8.0437500000000028</v>
      </c>
      <c r="AN11" s="31">
        <f>IF(ISNUMBER([1]System!$C12),[1]PlotData!B12,[1]PlotData!$CB$3)</f>
        <v>3.0874999999999999</v>
      </c>
      <c r="AO11" s="37">
        <f>IF(ISNUMBER([1]System!$C12),AB11,[1]PlotData!$CB$3)</f>
        <v>3.1751320957898734</v>
      </c>
      <c r="AQ11" s="33">
        <v>9</v>
      </c>
      <c r="AR11" s="36">
        <f>IF(ISNUMBER([1]System!$C12),[1]PlotData!O12+ [1]Querkraft!$E$2*$AF$1*O11,[1]PlotData!$CB$4)</f>
        <v>0.90171724526835395</v>
      </c>
      <c r="AS11" s="31">
        <f>IF(ISNUMBER([1]System!$C12),[1]PlotData!P12+[1]Querkraft!$E$2* $AF$1*P11,[1]PlotData!$CB$4)</f>
        <v>0.63287326383815967</v>
      </c>
      <c r="AT11" s="31">
        <f>IF(ISNUMBER([1]System!$C12),[1]PlotData!Q12+[1]Querkraft!$E$2*$AF$1*Q11,[1]PlotData!$CB$4)</f>
        <v>0.36402928240796512</v>
      </c>
      <c r="AU11" s="31">
        <f>IF(ISNUMBER([1]System!$C12),[1]PlotData!R12+ [1]Querkraft!$E$2*$AF$1*R11,[1]PlotData!$CB$4)</f>
        <v>9.518530097777067E-2</v>
      </c>
      <c r="AV11" s="31">
        <f>IF(ISNUMBER([1]System!$C12),[1]PlotData!S12+ [1]Querkraft!$E$2*$AF$1*S11,[1]PlotData!$CB$4)</f>
        <v>-0.17365868045242364</v>
      </c>
      <c r="AW11" s="31">
        <f>IF(ISNUMBER([1]System!$C12),[1]PlotData!T12+ [1]Querkraft!$E$2*$AF$1*T11,[1]PlotData!$CB$4)</f>
        <v>-0.442502661882618</v>
      </c>
      <c r="AX11" s="31">
        <f>IF(ISNUMBER([1]System!$C12),[1]PlotData!U12+ [1]Querkraft!$E$2*$AF$1*U11,[1]PlotData!$CB$4)</f>
        <v>-0.71134664331281228</v>
      </c>
      <c r="AY11" s="31">
        <f>IF(ISNUMBER([1]System!$C12),[1]PlotData!V12+ [1]Querkraft!$E$2*$AF$1*V11,[1]PlotData!$CB$4)</f>
        <v>-0.98019062474300678</v>
      </c>
      <c r="AZ11" s="31">
        <f>IF(ISNUMBER([1]System!$C12),[1]PlotData!W12+ [1]Querkraft!$E$2*$AF$1*W11,[1]PlotData!$CB$4)</f>
        <v>-1.2490346061732009</v>
      </c>
      <c r="BA11" s="31">
        <f>IF(ISNUMBER([1]System!$C12),[1]PlotData!X12+[1]Querkraft!$E$2* $AF$1*X11,[1]PlotData!$CB$4)</f>
        <v>-1.5178785876033951</v>
      </c>
      <c r="BB11" s="32">
        <f>IF(ISNUMBER([1]System!$C12),[1]PlotData!Y12+[1]Querkraft!$E$2*$AF$1*Y11,[1]PlotData!$CB$4)</f>
        <v>-1.7867225690335893</v>
      </c>
      <c r="BC11" s="34">
        <f>IF(ISNUMBER([1]System!$C12),[1]PlotData!Y12, [1]PlotData!CB$4)</f>
        <v>-0.61875000000000002</v>
      </c>
      <c r="BD11" s="31">
        <f>IF(ISNUMBER([1]System!$C12),[1]PlotData!O12, [1]PlotData!$CB$4)</f>
        <v>-0.23749999999999999</v>
      </c>
      <c r="BE11" s="32">
        <f>IF(ISNUMBER([1]System!$C12), AR11,[1]PlotData!$CB$4)</f>
        <v>0.90171724526835395</v>
      </c>
    </row>
    <row r="12" spans="1:61" x14ac:dyDescent="0.25">
      <c r="A12" s="33">
        <v>10</v>
      </c>
      <c r="B12" s="34">
        <v>-0.63220711802498497</v>
      </c>
      <c r="C12" s="31">
        <v>-0.63220711802498497</v>
      </c>
      <c r="D12" s="31">
        <v>-0.63220711802498497</v>
      </c>
      <c r="E12" s="31">
        <v>-0.63220711802498497</v>
      </c>
      <c r="F12" s="31">
        <v>-0.63220711802498497</v>
      </c>
      <c r="G12" s="31">
        <v>-0.63220711802498497</v>
      </c>
      <c r="H12" s="31">
        <v>-0.63220711802498497</v>
      </c>
      <c r="I12" s="31">
        <v>-0.63220711802498497</v>
      </c>
      <c r="J12" s="31">
        <v>-0.63220711802498497</v>
      </c>
      <c r="K12" s="31">
        <v>-0.63220711802498497</v>
      </c>
      <c r="L12" s="32">
        <v>-0.63220711802498497</v>
      </c>
      <c r="N12" s="33">
        <v>10</v>
      </c>
      <c r="O12" s="34">
        <v>0.5537503625580299</v>
      </c>
      <c r="P12" s="31">
        <v>0.5537503625580299</v>
      </c>
      <c r="Q12" s="31">
        <v>0.5537503625580299</v>
      </c>
      <c r="R12" s="31">
        <v>0.5537503625580299</v>
      </c>
      <c r="S12" s="31">
        <v>0.5537503625580299</v>
      </c>
      <c r="T12" s="31">
        <v>0.5537503625580299</v>
      </c>
      <c r="U12" s="31">
        <v>0.5537503625580299</v>
      </c>
      <c r="V12" s="31">
        <v>0.5537503625580299</v>
      </c>
      <c r="W12" s="31">
        <v>0.5537503625580299</v>
      </c>
      <c r="X12" s="31">
        <v>0.5537503625580299</v>
      </c>
      <c r="Y12" s="32">
        <v>0.5537503625580299</v>
      </c>
      <c r="AA12" s="35">
        <v>10</v>
      </c>
      <c r="AB12" s="34">
        <f>IF(ISNUMBER([1]System!$C13),[1]PlotData!B13+ [1]Querkraft!$E$2*$AF$1*B12,[1]PlotData!$CB$3)</f>
        <v>-0.14802045110706458</v>
      </c>
      <c r="AC12" s="31">
        <f>IF(ISNUMBER([1]System!$C13),[1]PlotData!C13+ [1]Querkraft!$E$2*$AF$1*C12,[1]PlotData!$CB$3)</f>
        <v>1.5243848892935452E-2</v>
      </c>
      <c r="AD12" s="31">
        <f>IF(ISNUMBER([1]System!$C13),[1]PlotData!D13+ [1]Querkraft!$E$2*$AF$1*D12,[1]PlotData!$CB$3)</f>
        <v>0.17850814889293548</v>
      </c>
      <c r="AE12" s="31">
        <f>IF(ISNUMBER([1]System!$C13),[1]PlotData!E13+ [1]Querkraft!$E$2*$AF$1*E12,[1]PlotData!$CB$3)</f>
        <v>0.34177244889293551</v>
      </c>
      <c r="AF12" s="31">
        <f>IF(ISNUMBER([1]System!$C13),[1]PlotData!F13+[1]Querkraft!$E$2* $AF$1*F12,[1]PlotData!$CB$3)</f>
        <v>0.50503674889293548</v>
      </c>
      <c r="AG12" s="31">
        <f>IF(ISNUMBER([1]System!$C13),[1]PlotData!G13+ [1]Querkraft!$E$2*$AF$1*G12,[1]PlotData!$CB$3)</f>
        <v>0.66830104889293551</v>
      </c>
      <c r="AH12" s="31">
        <f>IF(ISNUMBER([1]System!$C13),[1]PlotData!H13+[1]Querkraft!$E$2* $AF$1*H12,[1]PlotData!$CB$3)</f>
        <v>0.83156534889293554</v>
      </c>
      <c r="AI12" s="31">
        <f>IF(ISNUMBER([1]System!$C13),[1]PlotData!I13+ [1]Querkraft!$E$2*$AF$1*I12,[1]PlotData!$CB$3)</f>
        <v>0.99482964889293557</v>
      </c>
      <c r="AJ12" s="31">
        <f>IF(ISNUMBER([1]System!$C13),[1]PlotData!J13+[1]Querkraft!$E$2*$AF$1*J12,[1]PlotData!$CB$3)</f>
        <v>1.1580939488929356</v>
      </c>
      <c r="AK12" s="31">
        <f>IF(ISNUMBER([1]System!$C13),[1]PlotData!K13+ [1]Querkraft!$E$2*$AF$1*K12,[1]PlotData!$CB$3)</f>
        <v>1.3213582488929356</v>
      </c>
      <c r="AL12" s="32">
        <f>IF(ISNUMBER([1]System!$C13),[1]PlotData!L13+ [1]Querkraft!$E$2*$AF$1*L12,[1]PlotData!$CB$3)</f>
        <v>1.4846225488929357</v>
      </c>
      <c r="AM12" s="34">
        <f>IF(ISNUMBER([1]System!$C13),[1]PlotData!L13,[1]PlotData!$CB$3)</f>
        <v>1.6326430000000003</v>
      </c>
      <c r="AN12" s="31">
        <f>IF(ISNUMBER([1]System!$C13),[1]PlotData!B13,[1]PlotData!$CB$3)</f>
        <v>0</v>
      </c>
      <c r="AO12" s="37">
        <f>IF(ISNUMBER([1]System!$C13),AB12,[1]PlotData!$CB$3)</f>
        <v>-0.14802045110706458</v>
      </c>
      <c r="AQ12" s="33">
        <v>10</v>
      </c>
      <c r="AR12" s="36">
        <f>IF(ISNUMBER([1]System!$C13),[1]PlotData!O13+ [1]Querkraft!$E$2*$AF$1*O12,[1]PlotData!$CB$4)</f>
        <v>0.12965114774823022</v>
      </c>
      <c r="AS12" s="31">
        <f>IF(ISNUMBER([1]System!$C13),[1]PlotData!P13+[1]Querkraft!$E$2* $AF$1*P12,[1]PlotData!$CB$4)</f>
        <v>0.31604714774823023</v>
      </c>
      <c r="AT12" s="31">
        <f>IF(ISNUMBER([1]System!$C13),[1]PlotData!Q13+[1]Querkraft!$E$2*$AF$1*Q12,[1]PlotData!$CB$4)</f>
        <v>0.50244314774823029</v>
      </c>
      <c r="AU12" s="31">
        <f>IF(ISNUMBER([1]System!$C13),[1]PlotData!R13+ [1]Querkraft!$E$2*$AF$1*R12,[1]PlotData!$CB$4)</f>
        <v>0.6888391477482303</v>
      </c>
      <c r="AV12" s="31">
        <f>IF(ISNUMBER([1]System!$C13),[1]PlotData!S13+ [1]Querkraft!$E$2*$AF$1*S12,[1]PlotData!$CB$4)</f>
        <v>0.8752351477482303</v>
      </c>
      <c r="AW12" s="31">
        <f>IF(ISNUMBER([1]System!$C13),[1]PlotData!T13+ [1]Querkraft!$E$2*$AF$1*T12,[1]PlotData!$CB$4)</f>
        <v>1.0616311477482303</v>
      </c>
      <c r="AX12" s="31">
        <f>IF(ISNUMBER([1]System!$C13),[1]PlotData!U13+ [1]Querkraft!$E$2*$AF$1*U12,[1]PlotData!$CB$4)</f>
        <v>1.2480271477482303</v>
      </c>
      <c r="AY12" s="31">
        <f>IF(ISNUMBER([1]System!$C13),[1]PlotData!V13+ [1]Querkraft!$E$2*$AF$1*V12,[1]PlotData!$CB$4)</f>
        <v>1.4344231477482303</v>
      </c>
      <c r="AZ12" s="31">
        <f>IF(ISNUMBER([1]System!$C13),[1]PlotData!W13+ [1]Querkraft!$E$2*$AF$1*W12,[1]PlotData!$CB$4)</f>
        <v>1.6208191477482303</v>
      </c>
      <c r="BA12" s="31">
        <f>IF(ISNUMBER([1]System!$C13),[1]PlotData!X13+[1]Querkraft!$E$2* $AF$1*X12,[1]PlotData!$CB$4)</f>
        <v>1.8072151477482303</v>
      </c>
      <c r="BB12" s="32">
        <f>IF(ISNUMBER([1]System!$C13),[1]PlotData!Y13+[1]Querkraft!$E$2*$AF$1*Y12,[1]PlotData!$CB$4)</f>
        <v>1.9936111477482303</v>
      </c>
      <c r="BC12" s="34">
        <f>IF(ISNUMBER([1]System!$C13),[1]PlotData!Y13, [1]PlotData!CB$4)</f>
        <v>1.8639600000000001</v>
      </c>
      <c r="BD12" s="31">
        <f>IF(ISNUMBER([1]System!$C13),[1]PlotData!O13, [1]PlotData!$CB$4)</f>
        <v>0</v>
      </c>
      <c r="BE12" s="32">
        <f>IF(ISNUMBER([1]System!$C13), AR12,[1]PlotData!$CB$4)</f>
        <v>0.12965114774823022</v>
      </c>
    </row>
    <row r="13" spans="1:61" x14ac:dyDescent="0.25">
      <c r="A13" s="33">
        <v>11</v>
      </c>
      <c r="B13" s="34">
        <v>3.9133256032598176</v>
      </c>
      <c r="C13" s="31">
        <v>3.1663552032598172</v>
      </c>
      <c r="D13" s="31">
        <v>2.4193848032598173</v>
      </c>
      <c r="E13" s="31">
        <v>1.6724144032598169</v>
      </c>
      <c r="F13" s="31">
        <v>0.92544400325981735</v>
      </c>
      <c r="G13" s="31">
        <v>0.17847360325981737</v>
      </c>
      <c r="H13" s="31">
        <v>-0.5684967967401825</v>
      </c>
      <c r="I13" s="31">
        <v>-1.3154671967401823</v>
      </c>
      <c r="J13" s="31">
        <v>-2.0624375967401822</v>
      </c>
      <c r="K13" s="31">
        <v>-2.8094079967401822</v>
      </c>
      <c r="L13" s="32">
        <v>-3.5563783967401821</v>
      </c>
      <c r="N13" s="33">
        <v>11</v>
      </c>
      <c r="O13" s="34">
        <v>1.5653294030751344</v>
      </c>
      <c r="P13" s="31">
        <v>1.2665414030751341</v>
      </c>
      <c r="Q13" s="31">
        <v>0.96775340307513413</v>
      </c>
      <c r="R13" s="31">
        <v>0.66896540307513419</v>
      </c>
      <c r="S13" s="31">
        <v>0.37017740307513425</v>
      </c>
      <c r="T13" s="31">
        <v>7.1389403075134319E-2</v>
      </c>
      <c r="U13" s="31">
        <v>-0.22739859692486561</v>
      </c>
      <c r="V13" s="31">
        <v>-0.52618659692486558</v>
      </c>
      <c r="W13" s="31">
        <v>-0.82497459692486541</v>
      </c>
      <c r="X13" s="31">
        <v>-1.1237625969248655</v>
      </c>
      <c r="Y13" s="32">
        <v>-1.4225505969248653</v>
      </c>
      <c r="AA13" s="35">
        <v>11</v>
      </c>
      <c r="AB13" s="34">
        <f>IF(ISNUMBER([1]System!$C14),[1]PlotData!B14+ [1]Querkraft!$E$2*$AF$1*B13,[1]PlotData!$CB$3)</f>
        <v>-1.5898209435021109</v>
      </c>
      <c r="AC13" s="31">
        <f>IF(ISNUMBER([1]System!$C14),[1]PlotData!C14+ [1]Querkraft!$E$2*$AF$1*C13,[1]PlotData!$CB$3)</f>
        <v>-1.6153172483076554</v>
      </c>
      <c r="AD13" s="31">
        <f>IF(ISNUMBER([1]System!$C14),[1]PlotData!D14+ [1]Querkraft!$E$2*$AF$1*D13,[1]PlotData!$CB$3)</f>
        <v>-1.6408135531131998</v>
      </c>
      <c r="AE13" s="31">
        <f>IF(ISNUMBER([1]System!$C14),[1]PlotData!E14+ [1]Querkraft!$E$2*$AF$1*E13,[1]PlotData!$CB$3)</f>
        <v>-1.6663098579187445</v>
      </c>
      <c r="AF13" s="31">
        <f>IF(ISNUMBER([1]System!$C14),[1]PlotData!F14+[1]Querkraft!$E$2* $AF$1*F13,[1]PlotData!$CB$3)</f>
        <v>-1.6918061627242889</v>
      </c>
      <c r="AG13" s="31">
        <f>IF(ISNUMBER([1]System!$C14),[1]PlotData!G14+ [1]Querkraft!$E$2*$AF$1*G13,[1]PlotData!$CB$3)</f>
        <v>-1.7173024675298334</v>
      </c>
      <c r="AH13" s="31">
        <f>IF(ISNUMBER([1]System!$C14),[1]PlotData!H14+[1]Querkraft!$E$2* $AF$1*H13,[1]PlotData!$CB$3)</f>
        <v>-1.7427987723353779</v>
      </c>
      <c r="AI13" s="31">
        <f>IF(ISNUMBER([1]System!$C14),[1]PlotData!I14+ [1]Querkraft!$E$2*$AF$1*I13,[1]PlotData!$CB$3)</f>
        <v>-1.7682950771409223</v>
      </c>
      <c r="AJ13" s="31">
        <f>IF(ISNUMBER([1]System!$C14),[1]PlotData!J14+[1]Querkraft!$E$2*$AF$1*J13,[1]PlotData!$CB$3)</f>
        <v>-1.7937913819464668</v>
      </c>
      <c r="AK13" s="31">
        <f>IF(ISNUMBER([1]System!$C14),[1]PlotData!K14+ [1]Querkraft!$E$2*$AF$1*K13,[1]PlotData!$CB$3)</f>
        <v>-1.8192876867520114</v>
      </c>
      <c r="AL13" s="32">
        <f>IF(ISNUMBER([1]System!$C14),[1]PlotData!L14+ [1]Querkraft!$E$2*$AF$1*L13,[1]PlotData!$CB$3)</f>
        <v>-1.8447839915575557</v>
      </c>
      <c r="AM13" s="34">
        <f>IF(ISNUMBER([1]System!$C14),[1]PlotData!L14,[1]PlotData!$CB$3)</f>
        <v>-1.0121189999999998</v>
      </c>
      <c r="AN13" s="31">
        <f>IF(ISNUMBER([1]System!$C14),[1]PlotData!B14,[1]PlotData!$CB$3)</f>
        <v>-2.506059</v>
      </c>
      <c r="AO13" s="37">
        <f>IF(ISNUMBER([1]System!$C14),AB13,[1]PlotData!$CB$3)</f>
        <v>-1.5898209435021109</v>
      </c>
      <c r="AQ13" s="33">
        <v>11</v>
      </c>
      <c r="AR13" s="36">
        <f>IF(ISNUMBER([1]System!$C14),[1]PlotData!O14+ [1]Querkraft!$E$2*$AF$1*O13,[1]PlotData!$CB$4)</f>
        <v>6.631644026342264</v>
      </c>
      <c r="AS13" s="31">
        <f>IF(ISNUMBER([1]System!$C14),[1]PlotData!P14+[1]Querkraft!$E$2* $AF$1*P13,[1]PlotData!$CB$4)</f>
        <v>6.1882027418813008</v>
      </c>
      <c r="AT13" s="31">
        <f>IF(ISNUMBER([1]System!$C14),[1]PlotData!Q14+[1]Querkraft!$E$2*$AF$1*Q13,[1]PlotData!$CB$4)</f>
        <v>5.7447614574203385</v>
      </c>
      <c r="AU13" s="31">
        <f>IF(ISNUMBER([1]System!$C14),[1]PlotData!R14+ [1]Querkraft!$E$2*$AF$1*R13,[1]PlotData!$CB$4)</f>
        <v>5.3013201729593753</v>
      </c>
      <c r="AV13" s="31">
        <f>IF(ISNUMBER([1]System!$C14),[1]PlotData!S14+ [1]Querkraft!$E$2*$AF$1*S13,[1]PlotData!$CB$4)</f>
        <v>4.857878888498413</v>
      </c>
      <c r="AW13" s="31">
        <f>IF(ISNUMBER([1]System!$C14),[1]PlotData!T14+ [1]Querkraft!$E$2*$AF$1*T13,[1]PlotData!$CB$4)</f>
        <v>4.4144376040374498</v>
      </c>
      <c r="AX13" s="31">
        <f>IF(ISNUMBER([1]System!$C14),[1]PlotData!U14+ [1]Querkraft!$E$2*$AF$1*U13,[1]PlotData!$CB$4)</f>
        <v>3.970996319576487</v>
      </c>
      <c r="AY13" s="31">
        <f>IF(ISNUMBER([1]System!$C14),[1]PlotData!V14+ [1]Querkraft!$E$2*$AF$1*V13,[1]PlotData!$CB$4)</f>
        <v>3.5275550351155243</v>
      </c>
      <c r="AZ13" s="31">
        <f>IF(ISNUMBER([1]System!$C14),[1]PlotData!W14+ [1]Querkraft!$E$2*$AF$1*W13,[1]PlotData!$CB$4)</f>
        <v>3.0841137506545615</v>
      </c>
      <c r="BA13" s="31">
        <f>IF(ISNUMBER([1]System!$C14),[1]PlotData!X14+[1]Querkraft!$E$2* $AF$1*X13,[1]PlotData!$CB$4)</f>
        <v>2.6406724661935987</v>
      </c>
      <c r="BB13" s="32">
        <f>IF(ISNUMBER([1]System!$C14),[1]PlotData!Y14+[1]Querkraft!$E$2*$AF$1*Y13,[1]PlotData!$CB$4)</f>
        <v>2.197231181732636</v>
      </c>
      <c r="BC13" s="34">
        <f>IF(ISNUMBER([1]System!$C14),[1]PlotData!Y14, [1]PlotData!CB$4)</f>
        <v>2.5302969999999982</v>
      </c>
      <c r="BD13" s="31">
        <f>IF(ISNUMBER([1]System!$C14),[1]PlotData!O14, [1]PlotData!$CB$4)</f>
        <v>6.2651490000000001</v>
      </c>
      <c r="BE13" s="32">
        <f>IF(ISNUMBER([1]System!$C14), AR13,[1]PlotData!$CB$4)</f>
        <v>6.631644026342264</v>
      </c>
    </row>
    <row r="14" spans="1:61" x14ac:dyDescent="0.25">
      <c r="A14" s="33">
        <v>12</v>
      </c>
      <c r="B14" s="34">
        <v>0.68165977179900006</v>
      </c>
      <c r="C14" s="31">
        <v>0.68165977179900006</v>
      </c>
      <c r="D14" s="31">
        <v>0.68165977179900006</v>
      </c>
      <c r="E14" s="31">
        <v>0.68165977179900006</v>
      </c>
      <c r="F14" s="31">
        <v>0.68165977179900006</v>
      </c>
      <c r="G14" s="31">
        <v>0.68165977179900006</v>
      </c>
      <c r="H14" s="31">
        <v>0.68165977179900006</v>
      </c>
      <c r="I14" s="31">
        <v>0.68165977179900006</v>
      </c>
      <c r="J14" s="31">
        <v>0.68165977179900006</v>
      </c>
      <c r="K14" s="31">
        <v>0.68165977179900006</v>
      </c>
      <c r="L14" s="32">
        <v>0.68165977179900006</v>
      </c>
      <c r="N14" s="33">
        <v>12</v>
      </c>
      <c r="O14" s="34">
        <v>0.47191838089107307</v>
      </c>
      <c r="P14" s="31">
        <v>0.47191838089107307</v>
      </c>
      <c r="Q14" s="31">
        <v>0.47191838089107307</v>
      </c>
      <c r="R14" s="31">
        <v>0.47191838089107307</v>
      </c>
      <c r="S14" s="31">
        <v>0.47191838089107307</v>
      </c>
      <c r="T14" s="31">
        <v>0.47191838089107307</v>
      </c>
      <c r="U14" s="31">
        <v>0.47191838089107307</v>
      </c>
      <c r="V14" s="31">
        <v>0.47191838089107307</v>
      </c>
      <c r="W14" s="31">
        <v>0.47191838089107307</v>
      </c>
      <c r="X14" s="31">
        <v>0.47191838089107307</v>
      </c>
      <c r="Y14" s="32">
        <v>0.47191838089107307</v>
      </c>
      <c r="AA14" s="35">
        <v>12</v>
      </c>
      <c r="AB14" s="34">
        <f>IF(ISNUMBER([1]System!$C15),[1]PlotData!B15+ [1]Querkraft!$E$2*$AF$1*B14,[1]PlotData!$CB$3)</f>
        <v>-1.024080058377139</v>
      </c>
      <c r="AC14" s="31">
        <f>IF(ISNUMBER([1]System!$C15),[1]PlotData!C15+ [1]Querkraft!$E$2*$AF$1*C14,[1]PlotData!$CB$3)</f>
        <v>-0.742447858377139</v>
      </c>
      <c r="AD14" s="31">
        <f>IF(ISNUMBER([1]System!$C15),[1]PlotData!D15+ [1]Querkraft!$E$2*$AF$1*D14,[1]PlotData!$CB$3)</f>
        <v>-0.46081565837713906</v>
      </c>
      <c r="AE14" s="31">
        <f>IF(ISNUMBER([1]System!$C15),[1]PlotData!E15+ [1]Querkraft!$E$2*$AF$1*E14,[1]PlotData!$CB$3)</f>
        <v>-0.17918345837713906</v>
      </c>
      <c r="AF14" s="31">
        <f>IF(ISNUMBER([1]System!$C15),[1]PlotData!F15+[1]Querkraft!$E$2* $AF$1*F14,[1]PlotData!$CB$3)</f>
        <v>0.10244874162286094</v>
      </c>
      <c r="AG14" s="31">
        <f>IF(ISNUMBER([1]System!$C15),[1]PlotData!G15+ [1]Querkraft!$E$2*$AF$1*G14,[1]PlotData!$CB$3)</f>
        <v>0.38408094162286094</v>
      </c>
      <c r="AH14" s="31">
        <f>IF(ISNUMBER([1]System!$C15),[1]PlotData!H15+[1]Querkraft!$E$2* $AF$1*H14,[1]PlotData!$CB$3)</f>
        <v>0.66571314162286099</v>
      </c>
      <c r="AI14" s="31">
        <f>IF(ISNUMBER([1]System!$C15),[1]PlotData!I15+ [1]Querkraft!$E$2*$AF$1*I14,[1]PlotData!$CB$3)</f>
        <v>0.94734534162286099</v>
      </c>
      <c r="AJ14" s="31">
        <f>IF(ISNUMBER([1]System!$C15),[1]PlotData!J15+[1]Querkraft!$E$2*$AF$1*J14,[1]PlotData!$CB$3)</f>
        <v>1.228977541622861</v>
      </c>
      <c r="AK14" s="31">
        <f>IF(ISNUMBER([1]System!$C15),[1]PlotData!K15+ [1]Querkraft!$E$2*$AF$1*K14,[1]PlotData!$CB$3)</f>
        <v>1.510609741622861</v>
      </c>
      <c r="AL14" s="32">
        <f>IF(ISNUMBER([1]System!$C15),[1]PlotData!L15+ [1]Querkraft!$E$2*$AF$1*L14,[1]PlotData!$CB$3)</f>
        <v>1.792241941622861</v>
      </c>
      <c r="AM14" s="34">
        <f>IF(ISNUMBER([1]System!$C15),[1]PlotData!L15,[1]PlotData!$CB$3)</f>
        <v>1.6326430000000001</v>
      </c>
      <c r="AN14" s="31">
        <f>IF(ISNUMBER([1]System!$C15),[1]PlotData!B15,[1]PlotData!$CB$3)</f>
        <v>-1.1836789999999999</v>
      </c>
      <c r="AO14" s="37">
        <f>IF(ISNUMBER([1]System!$C15),AB14,[1]PlotData!$CB$3)</f>
        <v>-1.024080058377139</v>
      </c>
      <c r="AQ14" s="33">
        <v>12</v>
      </c>
      <c r="AR14" s="36">
        <f>IF(ISNUMBER([1]System!$C15),[1]PlotData!O15+ [1]Querkraft!$E$2*$AF$1*O14,[1]PlotData!$CB$4)</f>
        <v>6.0424715930770203</v>
      </c>
      <c r="AS14" s="31">
        <f>IF(ISNUMBER([1]System!$C15),[1]PlotData!P15+[1]Querkraft!$E$2* $AF$1*P14,[1]PlotData!$CB$4)</f>
        <v>5.6356695930770204</v>
      </c>
      <c r="AT14" s="31">
        <f>IF(ISNUMBER([1]System!$C15),[1]PlotData!Q15+[1]Querkraft!$E$2*$AF$1*Q14,[1]PlotData!$CB$4)</f>
        <v>5.2288675930770205</v>
      </c>
      <c r="AU14" s="31">
        <f>IF(ISNUMBER([1]System!$C15),[1]PlotData!R15+ [1]Querkraft!$E$2*$AF$1*R14,[1]PlotData!$CB$4)</f>
        <v>4.8220655930770207</v>
      </c>
      <c r="AV14" s="31">
        <f>IF(ISNUMBER([1]System!$C15),[1]PlotData!S15+ [1]Querkraft!$E$2*$AF$1*S14,[1]PlotData!$CB$4)</f>
        <v>4.4152635930770208</v>
      </c>
      <c r="AW14" s="31">
        <f>IF(ISNUMBER([1]System!$C15),[1]PlotData!T15+ [1]Querkraft!$E$2*$AF$1*T14,[1]PlotData!$CB$4)</f>
        <v>4.0084615930770209</v>
      </c>
      <c r="AX14" s="31">
        <f>IF(ISNUMBER([1]System!$C15),[1]PlotData!U15+ [1]Querkraft!$E$2*$AF$1*U14,[1]PlotData!$CB$4)</f>
        <v>3.601659593077021</v>
      </c>
      <c r="AY14" s="31">
        <f>IF(ISNUMBER([1]System!$C15),[1]PlotData!V15+ [1]Querkraft!$E$2*$AF$1*V14,[1]PlotData!$CB$4)</f>
        <v>3.1948575930770211</v>
      </c>
      <c r="AZ14" s="31">
        <f>IF(ISNUMBER([1]System!$C15),[1]PlotData!W15+ [1]Querkraft!$E$2*$AF$1*W14,[1]PlotData!$CB$4)</f>
        <v>2.7880555930770212</v>
      </c>
      <c r="BA14" s="31">
        <f>IF(ISNUMBER([1]System!$C15),[1]PlotData!X15+[1]Querkraft!$E$2* $AF$1*X14,[1]PlotData!$CB$4)</f>
        <v>2.3812535930770213</v>
      </c>
      <c r="BB14" s="32">
        <f>IF(ISNUMBER([1]System!$C15),[1]PlotData!Y15+[1]Querkraft!$E$2*$AF$1*Y14,[1]PlotData!$CB$4)</f>
        <v>1.9744515930770212</v>
      </c>
      <c r="BC14" s="34">
        <f>IF(ISNUMBER([1]System!$C15),[1]PlotData!Y15, [1]PlotData!CB$4)</f>
        <v>1.8639600000000012</v>
      </c>
      <c r="BD14" s="31">
        <f>IF(ISNUMBER([1]System!$C15),[1]PlotData!O15, [1]PlotData!$CB$4)</f>
        <v>5.9319800000000003</v>
      </c>
      <c r="BE14" s="32">
        <f>IF(ISNUMBER([1]System!$C15), AR14,[1]PlotData!$CB$4)</f>
        <v>6.0424715930770203</v>
      </c>
    </row>
    <row r="15" spans="1:61" x14ac:dyDescent="0.25">
      <c r="A15" s="33">
        <v>13</v>
      </c>
      <c r="B15" s="34">
        <v>-1.3807015575361994</v>
      </c>
      <c r="C15" s="31">
        <v>-1.3807015575361994</v>
      </c>
      <c r="D15" s="31">
        <v>-1.3807015575361994</v>
      </c>
      <c r="E15" s="31">
        <v>-1.3807015575361994</v>
      </c>
      <c r="F15" s="31">
        <v>-1.3807015575361994</v>
      </c>
      <c r="G15" s="31">
        <v>-1.3807015575361994</v>
      </c>
      <c r="H15" s="31">
        <v>-1.3807015575361994</v>
      </c>
      <c r="I15" s="31">
        <v>-1.3807015575361994</v>
      </c>
      <c r="J15" s="31">
        <v>-1.3807015575361994</v>
      </c>
      <c r="K15" s="31">
        <v>-1.3807015575361994</v>
      </c>
      <c r="L15" s="32">
        <v>-1.3807015575361994</v>
      </c>
      <c r="N15" s="33">
        <v>13</v>
      </c>
      <c r="O15" s="34">
        <v>-5.4801494768333265</v>
      </c>
      <c r="P15" s="31">
        <v>-5.4801494768333265</v>
      </c>
      <c r="Q15" s="31">
        <v>-5.4801494768333265</v>
      </c>
      <c r="R15" s="31">
        <v>-5.4801494768333265</v>
      </c>
      <c r="S15" s="31">
        <v>-5.4801494768333265</v>
      </c>
      <c r="T15" s="31">
        <v>-5.4801494768333265</v>
      </c>
      <c r="U15" s="31">
        <v>-5.4801494768333265</v>
      </c>
      <c r="V15" s="31">
        <v>-5.4801494768333265</v>
      </c>
      <c r="W15" s="31">
        <v>-5.4801494768333265</v>
      </c>
      <c r="X15" s="31">
        <v>-5.4801494768333265</v>
      </c>
      <c r="Y15" s="32">
        <v>-5.4801494768333265</v>
      </c>
      <c r="AA15" s="35">
        <v>13</v>
      </c>
      <c r="AB15" s="34">
        <f>IF(ISNUMBER([1]System!$C16),[1]PlotData!B16+ [1]Querkraft!$E$2*$AF$1*B15,[1]PlotData!$CB$3)</f>
        <v>6.9930534163808957</v>
      </c>
      <c r="AC15" s="31">
        <f>IF(ISNUMBER([1]System!$C16),[1]PlotData!C16+ [1]Querkraft!$E$2*$AF$1*C15,[1]PlotData!$CB$3)</f>
        <v>7.5614213163808959</v>
      </c>
      <c r="AD15" s="31">
        <f>IF(ISNUMBER([1]System!$C16),[1]PlotData!D16+ [1]Querkraft!$E$2*$AF$1*D15,[1]PlotData!$CB$3)</f>
        <v>8.129789216380896</v>
      </c>
      <c r="AE15" s="31">
        <f>IF(ISNUMBER([1]System!$C16),[1]PlotData!E16+ [1]Querkraft!$E$2*$AF$1*E15,[1]PlotData!$CB$3)</f>
        <v>8.6981571163808962</v>
      </c>
      <c r="AF15" s="31">
        <f>IF(ISNUMBER([1]System!$C16),[1]PlotData!F16+[1]Querkraft!$E$2* $AF$1*F15,[1]PlotData!$CB$3)</f>
        <v>9.2665250163808963</v>
      </c>
      <c r="AG15" s="31">
        <f>IF(ISNUMBER([1]System!$C16),[1]PlotData!G16+ [1]Querkraft!$E$2*$AF$1*G15,[1]PlotData!$CB$3)</f>
        <v>9.8348929163808965</v>
      </c>
      <c r="AH15" s="31">
        <f>IF(ISNUMBER([1]System!$C16),[1]PlotData!H16+[1]Querkraft!$E$2* $AF$1*H15,[1]PlotData!$CB$3)</f>
        <v>10.403260816380897</v>
      </c>
      <c r="AI15" s="31">
        <f>IF(ISNUMBER([1]System!$C16),[1]PlotData!I16+ [1]Querkraft!$E$2*$AF$1*I15,[1]PlotData!$CB$3)</f>
        <v>10.971628716380897</v>
      </c>
      <c r="AJ15" s="31">
        <f>IF(ISNUMBER([1]System!$C16),[1]PlotData!J16+[1]Querkraft!$E$2*$AF$1*J15,[1]PlotData!$CB$3)</f>
        <v>11.539996616380897</v>
      </c>
      <c r="AK15" s="31">
        <f>IF(ISNUMBER([1]System!$C16),[1]PlotData!K16+ [1]Querkraft!$E$2*$AF$1*K15,[1]PlotData!$CB$3)</f>
        <v>12.108364516380897</v>
      </c>
      <c r="AL15" s="32">
        <f>IF(ISNUMBER([1]System!$C16),[1]PlotData!L16+ [1]Querkraft!$E$2*$AF$1*L15,[1]PlotData!$CB$3)</f>
        <v>12.676732416380897</v>
      </c>
      <c r="AM15" s="34">
        <f>IF(ISNUMBER([1]System!$C16),[1]PlotData!L16,[1]PlotData!$CB$3)</f>
        <v>13.000000000000002</v>
      </c>
      <c r="AN15" s="31">
        <f>IF(ISNUMBER([1]System!$C16),[1]PlotData!B16,[1]PlotData!$CB$3)</f>
        <v>7.3163210000000003</v>
      </c>
      <c r="AO15" s="37">
        <f>IF(ISNUMBER([1]System!$C16),AB15,[1]PlotData!$CB$3)</f>
        <v>6.9930534163808957</v>
      </c>
      <c r="AQ15" s="33">
        <v>13</v>
      </c>
      <c r="AR15" s="36">
        <f>IF(ISNUMBER([1]System!$C16),[1]PlotData!O16+ [1]Querkraft!$E$2*$AF$1*O15,[1]PlotData!$CB$4)</f>
        <v>-0.85110298746955149</v>
      </c>
      <c r="AS15" s="31">
        <f>IF(ISNUMBER([1]System!$C16),[1]PlotData!P16+[1]Querkraft!$E$2* $AF$1*P15,[1]PlotData!$CB$4)</f>
        <v>-0.99430098746955153</v>
      </c>
      <c r="AT15" s="31">
        <f>IF(ISNUMBER([1]System!$C16),[1]PlotData!Q16+[1]Querkraft!$E$2*$AF$1*Q15,[1]PlotData!$CB$4)</f>
        <v>-1.1374989874695516</v>
      </c>
      <c r="AU15" s="31">
        <f>IF(ISNUMBER([1]System!$C16),[1]PlotData!R16+ [1]Querkraft!$E$2*$AF$1*R15,[1]PlotData!$CB$4)</f>
        <v>-1.2806969874695515</v>
      </c>
      <c r="AV15" s="31">
        <f>IF(ISNUMBER([1]System!$C16),[1]PlotData!S16+ [1]Querkraft!$E$2*$AF$1*S15,[1]PlotData!$CB$4)</f>
        <v>-1.4238949874695515</v>
      </c>
      <c r="AW15" s="31">
        <f>IF(ISNUMBER([1]System!$C16),[1]PlotData!T16+ [1]Querkraft!$E$2*$AF$1*T15,[1]PlotData!$CB$4)</f>
        <v>-1.5670929874695516</v>
      </c>
      <c r="AX15" s="31">
        <f>IF(ISNUMBER([1]System!$C16),[1]PlotData!U16+ [1]Querkraft!$E$2*$AF$1*U15,[1]PlotData!$CB$4)</f>
        <v>-1.7102909874695515</v>
      </c>
      <c r="AY15" s="31">
        <f>IF(ISNUMBER([1]System!$C16),[1]PlotData!V16+ [1]Querkraft!$E$2*$AF$1*V15,[1]PlotData!$CB$4)</f>
        <v>-1.8534889874695515</v>
      </c>
      <c r="AZ15" s="31">
        <f>IF(ISNUMBER([1]System!$C16),[1]PlotData!W16+ [1]Querkraft!$E$2*$AF$1*W15,[1]PlotData!$CB$4)</f>
        <v>-1.9966869874695514</v>
      </c>
      <c r="BA15" s="31">
        <f>IF(ISNUMBER([1]System!$C16),[1]PlotData!X16+[1]Querkraft!$E$2* $AF$1*X15,[1]PlotData!$CB$4)</f>
        <v>-2.1398849874695514</v>
      </c>
      <c r="BB15" s="32">
        <f>IF(ISNUMBER([1]System!$C16),[1]PlotData!Y16+[1]Querkraft!$E$2*$AF$1*Y15,[1]PlotData!$CB$4)</f>
        <v>-2.2830829874695513</v>
      </c>
      <c r="BC15" s="34">
        <f>IF(ISNUMBER([1]System!$C16),[1]PlotData!Y16, [1]PlotData!CB$4)</f>
        <v>-0.99999999999999978</v>
      </c>
      <c r="BD15" s="31">
        <f>IF(ISNUMBER([1]System!$C16),[1]PlotData!O16, [1]PlotData!$CB$4)</f>
        <v>0.43197999999999998</v>
      </c>
      <c r="BE15" s="32">
        <f>IF(ISNUMBER([1]System!$C16), AR15,[1]PlotData!$CB$4)</f>
        <v>-0.85110298746955149</v>
      </c>
    </row>
    <row r="16" spans="1:61" x14ac:dyDescent="0.25">
      <c r="A16" s="33">
        <v>14</v>
      </c>
      <c r="B16" s="34">
        <v>-0.33419760688860617</v>
      </c>
      <c r="C16" s="31">
        <v>-0.40999907747684139</v>
      </c>
      <c r="D16" s="31">
        <v>-0.48580054806507678</v>
      </c>
      <c r="E16" s="31">
        <v>-0.56160201865331205</v>
      </c>
      <c r="F16" s="31">
        <v>-0.63740348924154733</v>
      </c>
      <c r="G16" s="31">
        <v>-0.71320495982978249</v>
      </c>
      <c r="H16" s="31">
        <v>-0.78900643041801777</v>
      </c>
      <c r="I16" s="31">
        <v>-0.86480790100625293</v>
      </c>
      <c r="J16" s="31">
        <v>-0.94060937159448832</v>
      </c>
      <c r="K16" s="31">
        <v>-1.0164108421827236</v>
      </c>
      <c r="L16" s="32">
        <v>-1.0922123127709586</v>
      </c>
      <c r="N16" s="33">
        <v>14</v>
      </c>
      <c r="O16" s="34">
        <v>-4.3445688895518808</v>
      </c>
      <c r="P16" s="31">
        <v>-5.3299880071989394</v>
      </c>
      <c r="Q16" s="31">
        <v>-6.3154071248459989</v>
      </c>
      <c r="R16" s="31">
        <v>-7.3008262424930583</v>
      </c>
      <c r="S16" s="31">
        <v>-8.2862453601401178</v>
      </c>
      <c r="T16" s="31">
        <v>-9.2716644777871746</v>
      </c>
      <c r="U16" s="31">
        <v>-10.257083595434233</v>
      </c>
      <c r="V16" s="31">
        <v>-11.242502713081292</v>
      </c>
      <c r="W16" s="31">
        <v>-12.22792183072835</v>
      </c>
      <c r="X16" s="31">
        <v>-13.213340948375409</v>
      </c>
      <c r="Y16" s="32">
        <v>-14.198760066022466</v>
      </c>
      <c r="AA16" s="35">
        <v>14</v>
      </c>
      <c r="AB16" s="34">
        <f>IF(ISNUMBER([1]System!$C17),[1]PlotData!B17+ [1]Querkraft!$E$2*$AF$1*B16,[1]PlotData!$CB$3)</f>
        <v>7.9655033635415373</v>
      </c>
      <c r="AC16" s="31">
        <f>IF(ISNUMBER([1]System!$C17),[1]PlotData!C17+ [1]Querkraft!$E$2*$AF$1*C16,[1]PlotData!$CB$3)</f>
        <v>8.4433807495853692</v>
      </c>
      <c r="AD16" s="31">
        <f>IF(ISNUMBER([1]System!$C17),[1]PlotData!D17+ [1]Querkraft!$E$2*$AF$1*D16,[1]PlotData!$CB$3)</f>
        <v>8.9212581356292002</v>
      </c>
      <c r="AE16" s="31">
        <f>IF(ISNUMBER([1]System!$C17),[1]PlotData!E17+ [1]Querkraft!$E$2*$AF$1*E16,[1]PlotData!$CB$3)</f>
        <v>9.399135521673033</v>
      </c>
      <c r="AF16" s="31">
        <f>IF(ISNUMBER([1]System!$C17),[1]PlotData!F17+[1]Querkraft!$E$2* $AF$1*F16,[1]PlotData!$CB$3)</f>
        <v>9.877012907716864</v>
      </c>
      <c r="AG16" s="31">
        <f>IF(ISNUMBER([1]System!$C17),[1]PlotData!G17+ [1]Querkraft!$E$2*$AF$1*G16,[1]PlotData!$CB$3)</f>
        <v>10.354890293760695</v>
      </c>
      <c r="AH16" s="31">
        <f>IF(ISNUMBER([1]System!$C17),[1]PlotData!H17+[1]Querkraft!$E$2* $AF$1*H16,[1]PlotData!$CB$3)</f>
        <v>10.832767679804528</v>
      </c>
      <c r="AI16" s="31">
        <f>IF(ISNUMBER([1]System!$C17),[1]PlotData!I17+ [1]Querkraft!$E$2*$AF$1*I16,[1]PlotData!$CB$3)</f>
        <v>11.310645065848359</v>
      </c>
      <c r="AJ16" s="31">
        <f>IF(ISNUMBER([1]System!$C17),[1]PlotData!J17+[1]Querkraft!$E$2*$AF$1*J16,[1]PlotData!$CB$3)</f>
        <v>11.78852245189219</v>
      </c>
      <c r="AK16" s="31">
        <f>IF(ISNUMBER([1]System!$C17),[1]PlotData!K17+ [1]Querkraft!$E$2*$AF$1*K16,[1]PlotData!$CB$3)</f>
        <v>12.266399837936023</v>
      </c>
      <c r="AL16" s="32">
        <f>IF(ISNUMBER([1]System!$C17),[1]PlotData!L17+ [1]Querkraft!$E$2*$AF$1*L16,[1]PlotData!$CB$3)</f>
        <v>12.744277223979854</v>
      </c>
      <c r="AM16" s="34">
        <f>IF(ISNUMBER([1]System!$C17),[1]PlotData!L17,[1]PlotData!$CB$3)</f>
        <v>13.000000000000004</v>
      </c>
      <c r="AN16" s="31">
        <f>IF(ISNUMBER([1]System!$C17),[1]PlotData!B17,[1]PlotData!$CB$3)</f>
        <v>8.0437499999999993</v>
      </c>
      <c r="AO16" s="37">
        <f>IF(ISNUMBER([1]System!$C17),AB16,[1]PlotData!$CB$3)</f>
        <v>7.9655033635415373</v>
      </c>
      <c r="AQ16" s="33">
        <v>14</v>
      </c>
      <c r="AR16" s="36">
        <f>IF(ISNUMBER([1]System!$C17),[1]PlotData!O17+ [1]Querkraft!$E$2*$AF$1*O16,[1]PlotData!$CB$4)</f>
        <v>-1.6359562739600051</v>
      </c>
      <c r="AS16" s="31">
        <f>IF(ISNUMBER([1]System!$C17),[1]PlotData!P17+[1]Querkraft!$E$2* $AF$1*P16,[1]PlotData!$CB$4)</f>
        <v>-1.9048002553901995</v>
      </c>
      <c r="AT16" s="31">
        <f>IF(ISNUMBER([1]System!$C17),[1]PlotData!Q17+[1]Querkraft!$E$2*$AF$1*Q16,[1]PlotData!$CB$4)</f>
        <v>-2.1736442368203939</v>
      </c>
      <c r="AU16" s="31">
        <f>IF(ISNUMBER([1]System!$C17),[1]PlotData!R17+ [1]Querkraft!$E$2*$AF$1*R16,[1]PlotData!$CB$4)</f>
        <v>-2.4424882182505883</v>
      </c>
      <c r="AV16" s="31">
        <f>IF(ISNUMBER([1]System!$C17),[1]PlotData!S17+ [1]Querkraft!$E$2*$AF$1*S16,[1]PlotData!$CB$4)</f>
        <v>-2.7113321996807827</v>
      </c>
      <c r="AW16" s="31">
        <f>IF(ISNUMBER([1]System!$C17),[1]PlotData!T17+ [1]Querkraft!$E$2*$AF$1*T16,[1]PlotData!$CB$4)</f>
        <v>-2.9801761811109766</v>
      </c>
      <c r="AX16" s="31">
        <f>IF(ISNUMBER([1]System!$C17),[1]PlotData!U17+ [1]Querkraft!$E$2*$AF$1*U16,[1]PlotData!$CB$4)</f>
        <v>-3.2490201625411705</v>
      </c>
      <c r="AY16" s="31">
        <f>IF(ISNUMBER([1]System!$C17),[1]PlotData!V17+ [1]Querkraft!$E$2*$AF$1*V16,[1]PlotData!$CB$4)</f>
        <v>-3.5178641439713649</v>
      </c>
      <c r="AZ16" s="31">
        <f>IF(ISNUMBER([1]System!$C17),[1]PlotData!W17+ [1]Querkraft!$E$2*$AF$1*W16,[1]PlotData!$CB$4)</f>
        <v>-3.7867081254015593</v>
      </c>
      <c r="BA16" s="31">
        <f>IF(ISNUMBER([1]System!$C17),[1]PlotData!X17+[1]Querkraft!$E$2* $AF$1*X16,[1]PlotData!$CB$4)</f>
        <v>-4.0555521068317537</v>
      </c>
      <c r="BB16" s="32">
        <f>IF(ISNUMBER([1]System!$C17),[1]PlotData!Y17+[1]Querkraft!$E$2*$AF$1*Y16,[1]PlotData!$CB$4)</f>
        <v>-4.3243960882619472</v>
      </c>
      <c r="BC16" s="34">
        <f>IF(ISNUMBER([1]System!$C17),[1]PlotData!Y17, [1]PlotData!CB$4)</f>
        <v>-0.99999999999999967</v>
      </c>
      <c r="BD16" s="31">
        <f>IF(ISNUMBER([1]System!$C17),[1]PlotData!O17, [1]PlotData!$CB$4)</f>
        <v>-0.61875000000000002</v>
      </c>
      <c r="BE16" s="32">
        <f>IF(ISNUMBER([1]System!$C17), AR16,[1]PlotData!$CB$4)</f>
        <v>-1.6359562739600051</v>
      </c>
    </row>
    <row r="17" spans="1:57" x14ac:dyDescent="0.25">
      <c r="A17" s="33">
        <v>15</v>
      </c>
      <c r="B17" s="34">
        <v>-2.4106297236823049</v>
      </c>
      <c r="C17" s="31">
        <v>-2.4106297236823049</v>
      </c>
      <c r="D17" s="31">
        <v>-2.4106297236823049</v>
      </c>
      <c r="E17" s="31">
        <v>-2.4106297236823049</v>
      </c>
      <c r="F17" s="31">
        <v>-2.4106297236823049</v>
      </c>
      <c r="G17" s="31">
        <v>-2.4106297236823049</v>
      </c>
      <c r="H17" s="31">
        <v>-2.4106297236823049</v>
      </c>
      <c r="I17" s="31">
        <v>-2.4106297236823049</v>
      </c>
      <c r="J17" s="31">
        <v>-2.4106297236823049</v>
      </c>
      <c r="K17" s="31">
        <v>-2.4106297236823049</v>
      </c>
      <c r="L17" s="32">
        <v>-2.4106297236823049</v>
      </c>
      <c r="N17" s="33">
        <v>15</v>
      </c>
      <c r="O17" s="34">
        <v>-9.5680226371691486</v>
      </c>
      <c r="P17" s="31">
        <v>-9.5680226371691486</v>
      </c>
      <c r="Q17" s="31">
        <v>-9.5680226371691486</v>
      </c>
      <c r="R17" s="31">
        <v>-9.5680226371691486</v>
      </c>
      <c r="S17" s="31">
        <v>-9.5680226371691486</v>
      </c>
      <c r="T17" s="31">
        <v>-9.5680226371691486</v>
      </c>
      <c r="U17" s="31">
        <v>-9.5680226371691486</v>
      </c>
      <c r="V17" s="31">
        <v>-9.5680226371691486</v>
      </c>
      <c r="W17" s="31">
        <v>-9.5680226371691486</v>
      </c>
      <c r="X17" s="31">
        <v>-9.5680226371691486</v>
      </c>
      <c r="Y17" s="32">
        <v>-9.5680226371691486</v>
      </c>
      <c r="AA17" s="35">
        <v>15</v>
      </c>
      <c r="AB17" s="34">
        <f>IF(ISNUMBER([1]System!$C18),[1]PlotData!B18+ [1]Querkraft!$E$2*$AF$1*B17,[1]PlotData!$CB$3)</f>
        <v>-3.0704665951980212</v>
      </c>
      <c r="AC17" s="31">
        <f>IF(ISNUMBER([1]System!$C18),[1]PlotData!C18+ [1]Querkraft!$E$2*$AF$1*C17,[1]PlotData!$CB$3)</f>
        <v>-2.9382285951980212</v>
      </c>
      <c r="AD17" s="31">
        <f>IF(ISNUMBER([1]System!$C18),[1]PlotData!D18+ [1]Querkraft!$E$2*$AF$1*D17,[1]PlotData!$CB$3)</f>
        <v>-2.8059905951980211</v>
      </c>
      <c r="AE17" s="31">
        <f>IF(ISNUMBER([1]System!$C18),[1]PlotData!E18+ [1]Querkraft!$E$2*$AF$1*E17,[1]PlotData!$CB$3)</f>
        <v>-2.673752595198021</v>
      </c>
      <c r="AF17" s="31">
        <f>IF(ISNUMBER([1]System!$C18),[1]PlotData!F18+[1]Querkraft!$E$2* $AF$1*F17,[1]PlotData!$CB$3)</f>
        <v>-2.5415145951980209</v>
      </c>
      <c r="AG17" s="31">
        <f>IF(ISNUMBER([1]System!$C18),[1]PlotData!G18+ [1]Querkraft!$E$2*$AF$1*G17,[1]PlotData!$CB$3)</f>
        <v>-2.4092765951980208</v>
      </c>
      <c r="AH17" s="31">
        <f>IF(ISNUMBER([1]System!$C18),[1]PlotData!H18+[1]Querkraft!$E$2* $AF$1*H17,[1]PlotData!$CB$3)</f>
        <v>-2.2770385951980208</v>
      </c>
      <c r="AI17" s="31">
        <f>IF(ISNUMBER([1]System!$C18),[1]PlotData!I18+ [1]Querkraft!$E$2*$AF$1*I17,[1]PlotData!$CB$3)</f>
        <v>-2.1448005951980207</v>
      </c>
      <c r="AJ17" s="31">
        <f>IF(ISNUMBER([1]System!$C18),[1]PlotData!J18+[1]Querkraft!$E$2*$AF$1*J17,[1]PlotData!$CB$3)</f>
        <v>-2.0125625951980206</v>
      </c>
      <c r="AK17" s="31">
        <f>IF(ISNUMBER([1]System!$C18),[1]PlotData!K18+ [1]Querkraft!$E$2*$AF$1*K17,[1]PlotData!$CB$3)</f>
        <v>-1.8803245951980205</v>
      </c>
      <c r="AL17" s="32">
        <f>IF(ISNUMBER([1]System!$C18),[1]PlotData!L18+ [1]Querkraft!$E$2*$AF$1*L17,[1]PlotData!$CB$3)</f>
        <v>-1.7480865951980205</v>
      </c>
      <c r="AM17" s="34">
        <f>IF(ISNUMBER([1]System!$C18),[1]PlotData!L18,[1]PlotData!$CB$3)</f>
        <v>-1.1836789999999993</v>
      </c>
      <c r="AN17" s="31">
        <f>IF(ISNUMBER([1]System!$C18),[1]PlotData!B18,[1]PlotData!$CB$3)</f>
        <v>-2.506059</v>
      </c>
      <c r="AO17" s="37">
        <f>IF(ISNUMBER([1]System!$C18),AB17,[1]PlotData!$CB$3)</f>
        <v>-3.0704665951980212</v>
      </c>
      <c r="AQ17" s="33">
        <v>15</v>
      </c>
      <c r="AR17" s="36">
        <f>IF(ISNUMBER([1]System!$C18),[1]PlotData!O18+ [1]Querkraft!$E$2*$AF$1*O17,[1]PlotData!$CB$4)</f>
        <v>4.0249606399246041</v>
      </c>
      <c r="AS17" s="31">
        <f>IF(ISNUMBER([1]System!$C18),[1]PlotData!P18+[1]Querkraft!$E$2* $AF$1*P17,[1]PlotData!$CB$4)</f>
        <v>3.9916437399246045</v>
      </c>
      <c r="AT17" s="31">
        <f>IF(ISNUMBER([1]System!$C18),[1]PlotData!Q18+[1]Querkraft!$E$2*$AF$1*Q17,[1]PlotData!$CB$4)</f>
        <v>3.9583268399246045</v>
      </c>
      <c r="AU17" s="31">
        <f>IF(ISNUMBER([1]System!$C18),[1]PlotData!R18+ [1]Querkraft!$E$2*$AF$1*R17,[1]PlotData!$CB$4)</f>
        <v>3.9250099399246046</v>
      </c>
      <c r="AV17" s="31">
        <f>IF(ISNUMBER([1]System!$C18),[1]PlotData!S18+ [1]Querkraft!$E$2*$AF$1*S17,[1]PlotData!$CB$4)</f>
        <v>3.8916930399246046</v>
      </c>
      <c r="AW17" s="31">
        <f>IF(ISNUMBER([1]System!$C18),[1]PlotData!T18+ [1]Querkraft!$E$2*$AF$1*T17,[1]PlotData!$CB$4)</f>
        <v>3.8583761399246046</v>
      </c>
      <c r="AX17" s="31">
        <f>IF(ISNUMBER([1]System!$C18),[1]PlotData!U18+ [1]Querkraft!$E$2*$AF$1*U17,[1]PlotData!$CB$4)</f>
        <v>3.8250592399246046</v>
      </c>
      <c r="AY17" s="31">
        <f>IF(ISNUMBER([1]System!$C18),[1]PlotData!V18+ [1]Querkraft!$E$2*$AF$1*V17,[1]PlotData!$CB$4)</f>
        <v>3.7917423399246046</v>
      </c>
      <c r="AZ17" s="31">
        <f>IF(ISNUMBER([1]System!$C18),[1]PlotData!W18+ [1]Querkraft!$E$2*$AF$1*W17,[1]PlotData!$CB$4)</f>
        <v>3.7584254399246046</v>
      </c>
      <c r="BA17" s="31">
        <f>IF(ISNUMBER([1]System!$C18),[1]PlotData!X18+[1]Querkraft!$E$2* $AF$1*X17,[1]PlotData!$CB$4)</f>
        <v>3.7251085399246047</v>
      </c>
      <c r="BB17" s="32">
        <f>IF(ISNUMBER([1]System!$C18),[1]PlotData!Y18+[1]Querkraft!$E$2*$AF$1*Y17,[1]PlotData!$CB$4)</f>
        <v>3.6917916399246047</v>
      </c>
      <c r="BC17" s="34">
        <f>IF(ISNUMBER([1]System!$C18),[1]PlotData!Y18, [1]PlotData!CB$4)</f>
        <v>5.9319800000000003</v>
      </c>
      <c r="BD17" s="31">
        <f>IF(ISNUMBER([1]System!$C18),[1]PlotData!O18, [1]PlotData!$CB$4)</f>
        <v>6.2651490000000001</v>
      </c>
      <c r="BE17" s="32">
        <f>IF(ISNUMBER([1]System!$C18), AR17,[1]PlotData!$CB$4)</f>
        <v>4.0249606399246041</v>
      </c>
    </row>
    <row r="18" spans="1:57" x14ac:dyDescent="0.25">
      <c r="A18" s="33">
        <v>16</v>
      </c>
      <c r="B18" s="34">
        <v>-0.94737410344061013</v>
      </c>
      <c r="C18" s="31">
        <v>-0.94737410344061013</v>
      </c>
      <c r="D18" s="31">
        <v>-0.94737410344061013</v>
      </c>
      <c r="E18" s="31">
        <v>-0.94737410344061013</v>
      </c>
      <c r="F18" s="31">
        <v>-0.94737410344061013</v>
      </c>
      <c r="G18" s="31">
        <v>-0.94737410344061013</v>
      </c>
      <c r="H18" s="31">
        <v>-0.94737410344061013</v>
      </c>
      <c r="I18" s="31">
        <v>-0.94737410344061013</v>
      </c>
      <c r="J18" s="31">
        <v>-0.94737410344061013</v>
      </c>
      <c r="K18" s="31">
        <v>-0.94737410344061013</v>
      </c>
      <c r="L18" s="32">
        <v>-0.94737410344061013</v>
      </c>
      <c r="N18" s="33">
        <v>16</v>
      </c>
      <c r="O18" s="34">
        <v>-4.7779731734635768E-2</v>
      </c>
      <c r="P18" s="31">
        <v>-4.7779731734635768E-2</v>
      </c>
      <c r="Q18" s="31">
        <v>-4.7779731734635768E-2</v>
      </c>
      <c r="R18" s="31">
        <v>-4.7779731734635768E-2</v>
      </c>
      <c r="S18" s="31">
        <v>-4.7779731734635768E-2</v>
      </c>
      <c r="T18" s="31">
        <v>-4.7779731734635768E-2</v>
      </c>
      <c r="U18" s="31">
        <v>-4.7779731734635768E-2</v>
      </c>
      <c r="V18" s="31">
        <v>-4.7779731734635768E-2</v>
      </c>
      <c r="W18" s="31">
        <v>-4.7779731734635768E-2</v>
      </c>
      <c r="X18" s="31">
        <v>-4.7779731734635768E-2</v>
      </c>
      <c r="Y18" s="32">
        <v>-4.7779731734635768E-2</v>
      </c>
      <c r="AA18" s="35">
        <v>16</v>
      </c>
      <c r="AB18" s="34">
        <f>IF(ISNUMBER([1]System!$C19),[1]PlotData!B19+ [1]Querkraft!$E$2*$AF$1*B18,[1]PlotData!$CB$3)</f>
        <v>-1.4054903940199073</v>
      </c>
      <c r="AC18" s="31">
        <f>IF(ISNUMBER([1]System!$C19),[1]PlotData!C19+ [1]Querkraft!$E$2*$AF$1*C18,[1]PlotData!$CB$3)</f>
        <v>-1.3883343940199073</v>
      </c>
      <c r="AD18" s="31">
        <f>IF(ISNUMBER([1]System!$C19),[1]PlotData!D19+ [1]Querkraft!$E$2*$AF$1*D18,[1]PlotData!$CB$3)</f>
        <v>-1.3711783940199074</v>
      </c>
      <c r="AE18" s="31">
        <f>IF(ISNUMBER([1]System!$C19),[1]PlotData!E19+ [1]Querkraft!$E$2*$AF$1*E18,[1]PlotData!$CB$3)</f>
        <v>-1.3540223940199074</v>
      </c>
      <c r="AF18" s="31">
        <f>IF(ISNUMBER([1]System!$C19),[1]PlotData!F19+[1]Querkraft!$E$2* $AF$1*F18,[1]PlotData!$CB$3)</f>
        <v>-1.3368663940199075</v>
      </c>
      <c r="AG18" s="31">
        <f>IF(ISNUMBER([1]System!$C19),[1]PlotData!G19+ [1]Querkraft!$E$2*$AF$1*G18,[1]PlotData!$CB$3)</f>
        <v>-1.3197103940199075</v>
      </c>
      <c r="AH18" s="31">
        <f>IF(ISNUMBER([1]System!$C19),[1]PlotData!H19+[1]Querkraft!$E$2* $AF$1*H18,[1]PlotData!$CB$3)</f>
        <v>-1.3025543940199076</v>
      </c>
      <c r="AI18" s="31">
        <f>IF(ISNUMBER([1]System!$C19),[1]PlotData!I19+ [1]Querkraft!$E$2*$AF$1*I18,[1]PlotData!$CB$3)</f>
        <v>-1.2853983940199076</v>
      </c>
      <c r="AJ18" s="31">
        <f>IF(ISNUMBER([1]System!$C19),[1]PlotData!J19+[1]Querkraft!$E$2*$AF$1*J18,[1]PlotData!$CB$3)</f>
        <v>-1.2682423940199077</v>
      </c>
      <c r="AK18" s="31">
        <f>IF(ISNUMBER([1]System!$C19),[1]PlotData!K19+ [1]Querkraft!$E$2*$AF$1*K18,[1]PlotData!$CB$3)</f>
        <v>-1.2510863940199077</v>
      </c>
      <c r="AL18" s="32">
        <f>IF(ISNUMBER([1]System!$C19),[1]PlotData!L19+ [1]Querkraft!$E$2*$AF$1*L18,[1]PlotData!$CB$3)</f>
        <v>-1.2339303940199078</v>
      </c>
      <c r="AM18" s="34">
        <f>IF(ISNUMBER([1]System!$C19),[1]PlotData!L19,[1]PlotData!$CB$3)</f>
        <v>-1.0121190000000004</v>
      </c>
      <c r="AN18" s="31">
        <f>IF(ISNUMBER([1]System!$C19),[1]PlotData!B19,[1]PlotData!$CB$3)</f>
        <v>-1.1836789999999999</v>
      </c>
      <c r="AO18" s="37">
        <f>IF(ISNUMBER([1]System!$C19),AB18,[1]PlotData!$CB$3)</f>
        <v>-1.4054903940199073</v>
      </c>
      <c r="AQ18" s="33">
        <v>16</v>
      </c>
      <c r="AR18" s="36">
        <f>IF(ISNUMBER([1]System!$C19),[1]PlotData!O19+ [1]Querkraft!$E$2*$AF$1*O18,[1]PlotData!$CB$4)</f>
        <v>5.9207931954805737</v>
      </c>
      <c r="AS18" s="31">
        <f>IF(ISNUMBER([1]System!$C19),[1]PlotData!P19+[1]Querkraft!$E$2* $AF$1*P18,[1]PlotData!$CB$4)</f>
        <v>5.5806248954805735</v>
      </c>
      <c r="AT18" s="31">
        <f>IF(ISNUMBER([1]System!$C19),[1]PlotData!Q19+[1]Querkraft!$E$2*$AF$1*Q18,[1]PlotData!$CB$4)</f>
        <v>5.2404565954805733</v>
      </c>
      <c r="AU18" s="31">
        <f>IF(ISNUMBER([1]System!$C19),[1]PlotData!R19+ [1]Querkraft!$E$2*$AF$1*R18,[1]PlotData!$CB$4)</f>
        <v>4.9002882954805731</v>
      </c>
      <c r="AV18" s="31">
        <f>IF(ISNUMBER([1]System!$C19),[1]PlotData!S19+ [1]Querkraft!$E$2*$AF$1*S18,[1]PlotData!$CB$4)</f>
        <v>4.5601199954805729</v>
      </c>
      <c r="AW18" s="31">
        <f>IF(ISNUMBER([1]System!$C19),[1]PlotData!T19+ [1]Querkraft!$E$2*$AF$1*T18,[1]PlotData!$CB$4)</f>
        <v>4.2199516954805727</v>
      </c>
      <c r="AX18" s="31">
        <f>IF(ISNUMBER([1]System!$C19),[1]PlotData!U19+ [1]Querkraft!$E$2*$AF$1*U18,[1]PlotData!$CB$4)</f>
        <v>3.8797833954805729</v>
      </c>
      <c r="AY18" s="31">
        <f>IF(ISNUMBER([1]System!$C19),[1]PlotData!V19+ [1]Querkraft!$E$2*$AF$1*V18,[1]PlotData!$CB$4)</f>
        <v>3.5396150954805727</v>
      </c>
      <c r="AZ18" s="31">
        <f>IF(ISNUMBER([1]System!$C19),[1]PlotData!W19+ [1]Querkraft!$E$2*$AF$1*W18,[1]PlotData!$CB$4)</f>
        <v>3.1994467954805725</v>
      </c>
      <c r="BA18" s="31">
        <f>IF(ISNUMBER([1]System!$C19),[1]PlotData!X19+[1]Querkraft!$E$2* $AF$1*X18,[1]PlotData!$CB$4)</f>
        <v>2.8592784954805723</v>
      </c>
      <c r="BB18" s="32">
        <f>IF(ISNUMBER([1]System!$C19),[1]PlotData!Y19+[1]Querkraft!$E$2*$AF$1*Y18,[1]PlotData!$CB$4)</f>
        <v>2.5191101954805721</v>
      </c>
      <c r="BC18" s="34">
        <f>IF(ISNUMBER([1]System!$C19),[1]PlotData!Y19, [1]PlotData!CB$4)</f>
        <v>2.5302969999999982</v>
      </c>
      <c r="BD18" s="31">
        <f>IF(ISNUMBER([1]System!$C19),[1]PlotData!O19, [1]PlotData!$CB$4)</f>
        <v>5.9319800000000003</v>
      </c>
      <c r="BE18" s="32">
        <f>IF(ISNUMBER([1]System!$C19), AR18,[1]PlotData!$CB$4)</f>
        <v>5.9207931954805737</v>
      </c>
    </row>
    <row r="19" spans="1:57" x14ac:dyDescent="0.25">
      <c r="A19" s="33">
        <v>17</v>
      </c>
      <c r="B19" s="34">
        <v>-7.2172523455846141E-2</v>
      </c>
      <c r="C19" s="31">
        <v>-7.2172523455846141E-2</v>
      </c>
      <c r="D19" s="31">
        <v>-7.2172523455846141E-2</v>
      </c>
      <c r="E19" s="31">
        <v>-7.2172523455846141E-2</v>
      </c>
      <c r="F19" s="31">
        <v>-7.2172523455846141E-2</v>
      </c>
      <c r="G19" s="31">
        <v>-7.2172523455846141E-2</v>
      </c>
      <c r="H19" s="31">
        <v>-7.2172523455846141E-2</v>
      </c>
      <c r="I19" s="31">
        <v>-7.2172523455846141E-2</v>
      </c>
      <c r="J19" s="31">
        <v>-7.2172523455846141E-2</v>
      </c>
      <c r="K19" s="31">
        <v>-7.2172523455846141E-2</v>
      </c>
      <c r="L19" s="32">
        <v>-7.2172523455846141E-2</v>
      </c>
      <c r="N19" s="33">
        <v>17</v>
      </c>
      <c r="O19" s="34">
        <v>0.45588319712773318</v>
      </c>
      <c r="P19" s="31">
        <v>0.45588319712773318</v>
      </c>
      <c r="Q19" s="31">
        <v>0.45588319712773318</v>
      </c>
      <c r="R19" s="31">
        <v>0.45588319712773318</v>
      </c>
      <c r="S19" s="31">
        <v>0.45588319712773318</v>
      </c>
      <c r="T19" s="31">
        <v>0.45588319712773318</v>
      </c>
      <c r="U19" s="31">
        <v>0.45588319712773318</v>
      </c>
      <c r="V19" s="31">
        <v>0.45588319712773318</v>
      </c>
      <c r="W19" s="31">
        <v>0.45588319712773318</v>
      </c>
      <c r="X19" s="31">
        <v>0.45588319712773318</v>
      </c>
      <c r="Y19" s="32">
        <v>0.45588319712773318</v>
      </c>
      <c r="AA19" s="35">
        <v>17</v>
      </c>
      <c r="AB19" s="34">
        <f>IF(ISNUMBER([1]System!$C20),[1]PlotData!B20+ [1]Querkraft!$E$2*$AF$1*B19,[1]PlotData!$CB$3)</f>
        <v>3.0706020417599169</v>
      </c>
      <c r="AC19" s="31">
        <f>IF(ISNUMBER([1]System!$C20),[1]PlotData!C20+ [1]Querkraft!$E$2*$AF$1*C19,[1]PlotData!$CB$3)</f>
        <v>3.4934841417599172</v>
      </c>
      <c r="AD19" s="31">
        <f>IF(ISNUMBER([1]System!$C20),[1]PlotData!D20+ [1]Querkraft!$E$2*$AF$1*D19,[1]PlotData!$CB$3)</f>
        <v>3.916366241759917</v>
      </c>
      <c r="AE19" s="31">
        <f>IF(ISNUMBER([1]System!$C20),[1]PlotData!E20+ [1]Querkraft!$E$2*$AF$1*E19,[1]PlotData!$CB$3)</f>
        <v>4.3392483417599168</v>
      </c>
      <c r="AF19" s="31">
        <f>IF(ISNUMBER([1]System!$C20),[1]PlotData!F20+[1]Querkraft!$E$2* $AF$1*F19,[1]PlotData!$CB$3)</f>
        <v>4.7621304417599166</v>
      </c>
      <c r="AG19" s="31">
        <f>IF(ISNUMBER([1]System!$C20),[1]PlotData!G20+ [1]Querkraft!$E$2*$AF$1*G19,[1]PlotData!$CB$3)</f>
        <v>5.1850125417599164</v>
      </c>
      <c r="AH19" s="31">
        <f>IF(ISNUMBER([1]System!$C20),[1]PlotData!H20+[1]Querkraft!$E$2* $AF$1*H19,[1]PlotData!$CB$3)</f>
        <v>5.6078946417599163</v>
      </c>
      <c r="AI19" s="31">
        <f>IF(ISNUMBER([1]System!$C20),[1]PlotData!I20+ [1]Querkraft!$E$2*$AF$1*I19,[1]PlotData!$CB$3)</f>
        <v>6.0307767417599161</v>
      </c>
      <c r="AJ19" s="31">
        <f>IF(ISNUMBER([1]System!$C20),[1]PlotData!J20+[1]Querkraft!$E$2*$AF$1*J19,[1]PlotData!$CB$3)</f>
        <v>6.4536588417599159</v>
      </c>
      <c r="AK19" s="31">
        <f>IF(ISNUMBER([1]System!$C20),[1]PlotData!K20+ [1]Querkraft!$E$2*$AF$1*K19,[1]PlotData!$CB$3)</f>
        <v>6.8765409417599157</v>
      </c>
      <c r="AL19" s="32">
        <f>IF(ISNUMBER([1]System!$C20),[1]PlotData!L20+ [1]Querkraft!$E$2*$AF$1*L19,[1]PlotData!$CB$3)</f>
        <v>7.2994230417599155</v>
      </c>
      <c r="AM19" s="34">
        <f>IF(ISNUMBER([1]System!$C20),[1]PlotData!L20,[1]PlotData!$CB$3)</f>
        <v>7.3163209999999985</v>
      </c>
      <c r="AN19" s="31">
        <f>IF(ISNUMBER([1]System!$C20),[1]PlotData!B20,[1]PlotData!$CB$3)</f>
        <v>3.0874999999999999</v>
      </c>
      <c r="AO19" s="37">
        <f>IF(ISNUMBER([1]System!$C20),AB19,[1]PlotData!$CB$3)</f>
        <v>3.0706020417599169</v>
      </c>
      <c r="AQ19" s="33">
        <v>17</v>
      </c>
      <c r="AR19" s="36">
        <f>IF(ISNUMBER([1]System!$C20),[1]PlotData!O20+ [1]Querkraft!$E$2*$AF$1*O19,[1]PlotData!$CB$4)</f>
        <v>-0.13076277011593043</v>
      </c>
      <c r="AS19" s="31">
        <f>IF(ISNUMBER([1]System!$C20),[1]PlotData!P20+[1]Querkraft!$E$2* $AF$1*P19,[1]PlotData!$CB$4)</f>
        <v>-6.3814770115930425E-2</v>
      </c>
      <c r="AT19" s="31">
        <f>IF(ISNUMBER([1]System!$C20),[1]PlotData!Q20+[1]Querkraft!$E$2*$AF$1*Q19,[1]PlotData!$CB$4)</f>
        <v>3.1332298840695688E-3</v>
      </c>
      <c r="AU19" s="31">
        <f>IF(ISNUMBER([1]System!$C20),[1]PlotData!R20+ [1]Querkraft!$E$2*$AF$1*R19,[1]PlotData!$CB$4)</f>
        <v>7.0081229884069562E-2</v>
      </c>
      <c r="AV19" s="31">
        <f>IF(ISNUMBER([1]System!$C20),[1]PlotData!S20+ [1]Querkraft!$E$2*$AF$1*S19,[1]PlotData!$CB$4)</f>
        <v>0.13702922988406957</v>
      </c>
      <c r="AW19" s="31">
        <f>IF(ISNUMBER([1]System!$C20),[1]PlotData!T20+ [1]Querkraft!$E$2*$AF$1*T19,[1]PlotData!$CB$4)</f>
        <v>0.20397722988406955</v>
      </c>
      <c r="AX19" s="31">
        <f>IF(ISNUMBER([1]System!$C20),[1]PlotData!U20+ [1]Querkraft!$E$2*$AF$1*U19,[1]PlotData!$CB$4)</f>
        <v>0.27092522988406953</v>
      </c>
      <c r="AY19" s="31">
        <f>IF(ISNUMBER([1]System!$C20),[1]PlotData!V20+ [1]Querkraft!$E$2*$AF$1*V19,[1]PlotData!$CB$4)</f>
        <v>0.33787322988406954</v>
      </c>
      <c r="AZ19" s="31">
        <f>IF(ISNUMBER([1]System!$C20),[1]PlotData!W20+ [1]Querkraft!$E$2*$AF$1*W19,[1]PlotData!$CB$4)</f>
        <v>0.40482122988406954</v>
      </c>
      <c r="BA19" s="31">
        <f>IF(ISNUMBER([1]System!$C20),[1]PlotData!X20+[1]Querkraft!$E$2* $AF$1*X19,[1]PlotData!$CB$4)</f>
        <v>0.47176922988406955</v>
      </c>
      <c r="BB19" s="32">
        <f>IF(ISNUMBER([1]System!$C20),[1]PlotData!Y20+[1]Querkraft!$E$2*$AF$1*Y19,[1]PlotData!$CB$4)</f>
        <v>0.53871722988406956</v>
      </c>
      <c r="BC19" s="34">
        <f>IF(ISNUMBER([1]System!$C20),[1]PlotData!Y20, [1]PlotData!CB$4)</f>
        <v>0.43198000000000003</v>
      </c>
      <c r="BD19" s="31">
        <f>IF(ISNUMBER([1]System!$C20),[1]PlotData!O20, [1]PlotData!$CB$4)</f>
        <v>-0.23749999999999999</v>
      </c>
      <c r="BE19" s="32">
        <f>IF(ISNUMBER([1]System!$C20), AR19,[1]PlotData!$CB$4)</f>
        <v>-0.13076277011593043</v>
      </c>
    </row>
    <row r="20" spans="1:57" x14ac:dyDescent="0.25">
      <c r="A20" s="33">
        <v>18</v>
      </c>
      <c r="B20" s="34">
        <v>9.8551088761700143</v>
      </c>
      <c r="C20" s="31">
        <v>9.8551088761700143</v>
      </c>
      <c r="D20" s="31">
        <v>9.8551088761700143</v>
      </c>
      <c r="E20" s="31">
        <v>9.8551088761700143</v>
      </c>
      <c r="F20" s="31">
        <v>9.8551088761700143</v>
      </c>
      <c r="G20" s="31">
        <v>9.8551088761700143</v>
      </c>
      <c r="H20" s="31">
        <v>9.8551088761700143</v>
      </c>
      <c r="I20" s="31">
        <v>9.8551088761700143</v>
      </c>
      <c r="J20" s="31">
        <v>9.8551088761700143</v>
      </c>
      <c r="K20" s="31">
        <v>9.8551088761700143</v>
      </c>
      <c r="L20" s="32">
        <v>9.8551088761700143</v>
      </c>
      <c r="N20" s="33">
        <v>18</v>
      </c>
      <c r="O20" s="34">
        <v>6.8227727338930722</v>
      </c>
      <c r="P20" s="31">
        <v>6.8227727338930722</v>
      </c>
      <c r="Q20" s="31">
        <v>6.8227727338930722</v>
      </c>
      <c r="R20" s="31">
        <v>6.8227727338930722</v>
      </c>
      <c r="S20" s="31">
        <v>6.8227727338930722</v>
      </c>
      <c r="T20" s="31">
        <v>6.8227727338930722</v>
      </c>
      <c r="U20" s="31">
        <v>6.8227727338930722</v>
      </c>
      <c r="V20" s="31">
        <v>6.8227727338930722</v>
      </c>
      <c r="W20" s="31">
        <v>6.8227727338930722</v>
      </c>
      <c r="X20" s="31">
        <v>6.8227727338930722</v>
      </c>
      <c r="Y20" s="32">
        <v>6.8227727338930722</v>
      </c>
      <c r="AA20" s="35">
        <v>18</v>
      </c>
      <c r="AB20" s="34">
        <f>IF(ISNUMBER([1]System!$C21),[1]PlotData!B21+ [1]Querkraft!$E$2*$AF$1*B20,[1]PlotData!$CB$3)</f>
        <v>9.6237256779433302</v>
      </c>
      <c r="AC20" s="31">
        <f>IF(ISNUMBER([1]System!$C21),[1]PlotData!C21+ [1]Querkraft!$E$2*$AF$1*C20,[1]PlotData!$CB$3)</f>
        <v>9.6964685779433317</v>
      </c>
      <c r="AD20" s="31">
        <f>IF(ISNUMBER([1]System!$C21),[1]PlotData!D21+ [1]Querkraft!$E$2*$AF$1*D20,[1]PlotData!$CB$3)</f>
        <v>9.7692114779433297</v>
      </c>
      <c r="AE20" s="31">
        <f>IF(ISNUMBER([1]System!$C21),[1]PlotData!E21+ [1]Querkraft!$E$2*$AF$1*E20,[1]PlotData!$CB$3)</f>
        <v>9.8419543779433312</v>
      </c>
      <c r="AF20" s="31">
        <f>IF(ISNUMBER([1]System!$C21),[1]PlotData!F21+[1]Querkraft!$E$2* $AF$1*F20,[1]PlotData!$CB$3)</f>
        <v>9.9146972779433291</v>
      </c>
      <c r="AG20" s="31">
        <f>IF(ISNUMBER([1]System!$C21),[1]PlotData!G21+ [1]Querkraft!$E$2*$AF$1*G20,[1]PlotData!$CB$3)</f>
        <v>9.9874401779433306</v>
      </c>
      <c r="AH20" s="31">
        <f>IF(ISNUMBER([1]System!$C21),[1]PlotData!H21+[1]Querkraft!$E$2* $AF$1*H20,[1]PlotData!$CB$3)</f>
        <v>10.060183077943329</v>
      </c>
      <c r="AI20" s="31">
        <f>IF(ISNUMBER([1]System!$C21),[1]PlotData!I21+ [1]Querkraft!$E$2*$AF$1*I20,[1]PlotData!$CB$3)</f>
        <v>10.13292597794333</v>
      </c>
      <c r="AJ20" s="31">
        <f>IF(ISNUMBER([1]System!$C21),[1]PlotData!J21+[1]Querkraft!$E$2*$AF$1*J20,[1]PlotData!$CB$3)</f>
        <v>10.205668877943328</v>
      </c>
      <c r="AK20" s="31">
        <f>IF(ISNUMBER([1]System!$C21),[1]PlotData!K21+ [1]Querkraft!$E$2*$AF$1*K20,[1]PlotData!$CB$3)</f>
        <v>10.278411777943329</v>
      </c>
      <c r="AL20" s="32">
        <f>IF(ISNUMBER([1]System!$C21),[1]PlotData!L21+ [1]Querkraft!$E$2*$AF$1*L20,[1]PlotData!$CB$3)</f>
        <v>10.351154677943327</v>
      </c>
      <c r="AM20" s="34">
        <f>IF(ISNUMBER([1]System!$C21),[1]PlotData!L21,[1]PlotData!$CB$3)</f>
        <v>8.0437499999999975</v>
      </c>
      <c r="AN20" s="31">
        <f>IF(ISNUMBER([1]System!$C21),[1]PlotData!B21,[1]PlotData!$CB$3)</f>
        <v>7.3163210000000003</v>
      </c>
      <c r="AO20" s="37">
        <f>IF(ISNUMBER([1]System!$C21),AB20,[1]PlotData!$CB$3)</f>
        <v>9.6237256779433302</v>
      </c>
      <c r="AQ20" s="33">
        <v>18</v>
      </c>
      <c r="AR20" s="36">
        <f>IF(ISNUMBER([1]System!$C21),[1]PlotData!O21+ [1]Querkraft!$E$2*$AF$1*O20,[1]PlotData!$CB$4)</f>
        <v>2.0294151902692765</v>
      </c>
      <c r="AS20" s="31">
        <f>IF(ISNUMBER([1]System!$C21),[1]PlotData!P21+[1]Querkraft!$E$2* $AF$1*P20,[1]PlotData!$CB$4)</f>
        <v>1.9243421902692766</v>
      </c>
      <c r="AT20" s="31">
        <f>IF(ISNUMBER([1]System!$C21),[1]PlotData!Q21+[1]Querkraft!$E$2*$AF$1*Q20,[1]PlotData!$CB$4)</f>
        <v>1.8192691902692766</v>
      </c>
      <c r="AU20" s="31">
        <f>IF(ISNUMBER([1]System!$C21),[1]PlotData!R21+ [1]Querkraft!$E$2*$AF$1*R20,[1]PlotData!$CB$4)</f>
        <v>1.7141961902692766</v>
      </c>
      <c r="AV20" s="31">
        <f>IF(ISNUMBER([1]System!$C21),[1]PlotData!S21+ [1]Querkraft!$E$2*$AF$1*S20,[1]PlotData!$CB$4)</f>
        <v>1.6091231902692766</v>
      </c>
      <c r="AW20" s="31">
        <f>IF(ISNUMBER([1]System!$C21),[1]PlotData!T21+ [1]Querkraft!$E$2*$AF$1*T20,[1]PlotData!$CB$4)</f>
        <v>1.5040501902692767</v>
      </c>
      <c r="AX20" s="31">
        <f>IF(ISNUMBER([1]System!$C21),[1]PlotData!U21+ [1]Querkraft!$E$2*$AF$1*U20,[1]PlotData!$CB$4)</f>
        <v>1.3989771902692767</v>
      </c>
      <c r="AY20" s="31">
        <f>IF(ISNUMBER([1]System!$C21),[1]PlotData!V21+ [1]Querkraft!$E$2*$AF$1*V20,[1]PlotData!$CB$4)</f>
        <v>1.2939041902692767</v>
      </c>
      <c r="AZ20" s="31">
        <f>IF(ISNUMBER([1]System!$C21),[1]PlotData!W21+ [1]Querkraft!$E$2*$AF$1*W20,[1]PlotData!$CB$4)</f>
        <v>1.1888311902692767</v>
      </c>
      <c r="BA20" s="31">
        <f>IF(ISNUMBER([1]System!$C21),[1]PlotData!X21+[1]Querkraft!$E$2* $AF$1*X20,[1]PlotData!$CB$4)</f>
        <v>1.0837581902692768</v>
      </c>
      <c r="BB20" s="32">
        <f>IF(ISNUMBER([1]System!$C21),[1]PlotData!Y21+[1]Querkraft!$E$2*$AF$1*Y20,[1]PlotData!$CB$4)</f>
        <v>0.97868519026927669</v>
      </c>
      <c r="BC20" s="34">
        <f>IF(ISNUMBER([1]System!$C21),[1]PlotData!Y21, [1]PlotData!CB$4)</f>
        <v>-0.61875000000000002</v>
      </c>
      <c r="BD20" s="31">
        <f>IF(ISNUMBER([1]System!$C21),[1]PlotData!O21, [1]PlotData!$CB$4)</f>
        <v>0.43197999999999998</v>
      </c>
      <c r="BE20" s="32">
        <f>IF(ISNUMBER([1]System!$C21), AR20,[1]PlotData!$CB$4)</f>
        <v>2.0294151902692765</v>
      </c>
    </row>
    <row r="21" spans="1:57" x14ac:dyDescent="0.25">
      <c r="A21" s="41">
        <v>19</v>
      </c>
      <c r="B21" s="42"/>
      <c r="C21" s="43"/>
      <c r="D21" s="43"/>
      <c r="E21" s="43"/>
      <c r="F21" s="43"/>
      <c r="G21" s="43"/>
      <c r="H21" s="43"/>
      <c r="I21" s="43"/>
      <c r="J21" s="43"/>
      <c r="K21" s="43"/>
      <c r="L21" s="44"/>
      <c r="N21" s="33">
        <v>19</v>
      </c>
      <c r="O21" s="34"/>
      <c r="P21" s="31"/>
      <c r="Q21" s="31"/>
      <c r="R21" s="31"/>
      <c r="S21" s="31"/>
      <c r="T21" s="31"/>
      <c r="U21" s="31"/>
      <c r="V21" s="31"/>
      <c r="W21" s="31"/>
      <c r="X21" s="31"/>
      <c r="Y21" s="32"/>
      <c r="AA21" s="35">
        <v>19</v>
      </c>
      <c r="AB21" s="34">
        <f>IF(ISNUMBER([1]System!$C22),[1]PlotData!B22+ [1]Querkraft!$E$2*$AF$1*B21,[1]PlotData!$CB$3)</f>
        <v>4.5</v>
      </c>
      <c r="AC21" s="31">
        <f>IF(ISNUMBER([1]System!$C22),[1]PlotData!C22+ [1]Querkraft!$E$2*$AF$1*C21,[1]PlotData!$CB$3)</f>
        <v>4.5</v>
      </c>
      <c r="AD21" s="31">
        <f>IF(ISNUMBER([1]System!$C22),[1]PlotData!D22+ [1]Querkraft!$E$2*$AF$1*D21,[1]PlotData!$CB$3)</f>
        <v>4.5</v>
      </c>
      <c r="AE21" s="31">
        <f>IF(ISNUMBER([1]System!$C22),[1]PlotData!E22+ [1]Querkraft!$E$2*$AF$1*E21,[1]PlotData!$CB$3)</f>
        <v>4.5</v>
      </c>
      <c r="AF21" s="31">
        <f>IF(ISNUMBER([1]System!$C22),[1]PlotData!F22+[1]Querkraft!$E$2* $AF$1*F21,[1]PlotData!$CB$3)</f>
        <v>4.5</v>
      </c>
      <c r="AG21" s="31">
        <f>IF(ISNUMBER([1]System!$C22),[1]PlotData!G22+ [1]Querkraft!$E$2*$AF$1*G21,[1]PlotData!$CB$3)</f>
        <v>4.5</v>
      </c>
      <c r="AH21" s="31">
        <f>IF(ISNUMBER([1]System!$C22),[1]PlotData!H22+[1]Querkraft!$E$2* $AF$1*H21,[1]PlotData!$CB$3)</f>
        <v>4.5</v>
      </c>
      <c r="AI21" s="31">
        <f>IF(ISNUMBER([1]System!$C22),[1]PlotData!I22+ [1]Querkraft!$E$2*$AF$1*I21,[1]PlotData!$CB$3)</f>
        <v>4.5</v>
      </c>
      <c r="AJ21" s="31">
        <f>IF(ISNUMBER([1]System!$C22),[1]PlotData!J22+[1]Querkraft!$E$2*$AF$1*J21,[1]PlotData!$CB$3)</f>
        <v>4.5</v>
      </c>
      <c r="AK21" s="31">
        <f>IF(ISNUMBER([1]System!$C22),[1]PlotData!K22+ [1]Querkraft!$E$2*$AF$1*K21,[1]PlotData!$CB$3)</f>
        <v>4.5</v>
      </c>
      <c r="AL21" s="32">
        <f>IF(ISNUMBER([1]System!$C22),[1]PlotData!L22+ [1]Querkraft!$E$2*$AF$1*L21,[1]PlotData!$CB$3)</f>
        <v>4.5</v>
      </c>
      <c r="AM21" s="34">
        <f>IF(ISNUMBER([1]System!$C22),[1]PlotData!L22,[1]PlotData!$CB$3)</f>
        <v>4.5</v>
      </c>
      <c r="AN21" s="31">
        <f>IF(ISNUMBER([1]System!$C22),[1]PlotData!B22,[1]PlotData!$CB$3)</f>
        <v>4.5</v>
      </c>
      <c r="AO21" s="37">
        <f>IF(ISNUMBER([1]System!$C22),AB21,[1]PlotData!$CB$3)</f>
        <v>4.5</v>
      </c>
      <c r="AQ21" s="33">
        <v>19</v>
      </c>
      <c r="AR21" s="36">
        <f>IF(ISNUMBER([1]System!$C22),[1]PlotData!O22+ [1]Querkraft!$E$2*$AF$1*O21,[1]PlotData!$CB$4)</f>
        <v>4.5</v>
      </c>
      <c r="AS21" s="31">
        <f>IF(ISNUMBER([1]System!$C22),[1]PlotData!P22+[1]Querkraft!$E$2* $AF$1*P21,[1]PlotData!$CB$4)</f>
        <v>4.5</v>
      </c>
      <c r="AT21" s="31">
        <f>IF(ISNUMBER([1]System!$C22),[1]PlotData!Q22+[1]Querkraft!$E$2*$AF$1*Q21,[1]PlotData!$CB$4)</f>
        <v>4.5</v>
      </c>
      <c r="AU21" s="31">
        <f>IF(ISNUMBER([1]System!$C22),[1]PlotData!R22+ [1]Querkraft!$E$2*$AF$1*R21,[1]PlotData!$CB$4)</f>
        <v>4.5</v>
      </c>
      <c r="AV21" s="31">
        <f>IF(ISNUMBER([1]System!$C22),[1]PlotData!S22+ [1]Querkraft!$E$2*$AF$1*S21,[1]PlotData!$CB$4)</f>
        <v>4.5</v>
      </c>
      <c r="AW21" s="31">
        <f>IF(ISNUMBER([1]System!$C22),[1]PlotData!T22+ [1]Querkraft!$E$2*$AF$1*T21,[1]PlotData!$CB$4)</f>
        <v>4.5</v>
      </c>
      <c r="AX21" s="31">
        <f>IF(ISNUMBER([1]System!$C22),[1]PlotData!U22+ [1]Querkraft!$E$2*$AF$1*U21,[1]PlotData!$CB$4)</f>
        <v>4.5</v>
      </c>
      <c r="AY21" s="31">
        <f>IF(ISNUMBER([1]System!$C22),[1]PlotData!V22+ [1]Querkraft!$E$2*$AF$1*V21,[1]PlotData!$CB$4)</f>
        <v>4.5</v>
      </c>
      <c r="AZ21" s="31">
        <f>IF(ISNUMBER([1]System!$C22),[1]PlotData!W22+ [1]Querkraft!$E$2*$AF$1*W21,[1]PlotData!$CB$4)</f>
        <v>4.5</v>
      </c>
      <c r="BA21" s="31">
        <f>IF(ISNUMBER([1]System!$C22),[1]PlotData!X22+[1]Querkraft!$E$2* $AF$1*X21,[1]PlotData!$CB$4)</f>
        <v>4.5</v>
      </c>
      <c r="BB21" s="32">
        <f>IF(ISNUMBER([1]System!$C22),[1]PlotData!Y22+[1]Querkraft!$E$2*$AF$1*Y21,[1]PlotData!$CB$4)</f>
        <v>4.5</v>
      </c>
      <c r="BC21" s="34">
        <f>IF(ISNUMBER([1]System!$C22),[1]PlotData!Y22, [1]PlotData!CB$4)</f>
        <v>4.5</v>
      </c>
      <c r="BD21" s="31">
        <f>IF(ISNUMBER([1]System!$C22),[1]PlotData!O22, [1]PlotData!$CB$4)</f>
        <v>4.5</v>
      </c>
      <c r="BE21" s="32">
        <f>IF(ISNUMBER([1]System!$C22), AR21,[1]PlotData!$CB$4)</f>
        <v>4.5</v>
      </c>
    </row>
    <row r="22" spans="1:57" x14ac:dyDescent="0.25">
      <c r="A22" s="33">
        <v>20</v>
      </c>
      <c r="B22" s="34"/>
      <c r="C22" s="31"/>
      <c r="D22" s="31"/>
      <c r="E22" s="31"/>
      <c r="F22" s="31"/>
      <c r="G22" s="31"/>
      <c r="H22" s="31"/>
      <c r="I22" s="31"/>
      <c r="J22" s="31"/>
      <c r="K22" s="31"/>
      <c r="L22" s="32"/>
      <c r="N22" s="41">
        <v>20</v>
      </c>
      <c r="O22" s="42"/>
      <c r="P22" s="43"/>
      <c r="Q22" s="43"/>
      <c r="R22" s="43"/>
      <c r="S22" s="43"/>
      <c r="T22" s="43"/>
      <c r="U22" s="43"/>
      <c r="V22" s="43"/>
      <c r="W22" s="43"/>
      <c r="X22" s="43"/>
      <c r="Y22" s="44"/>
      <c r="AA22" s="45">
        <v>20</v>
      </c>
      <c r="AB22" s="34">
        <f>IF(ISNUMBER([1]System!$C23),[1]PlotData!B23+ [1]Querkraft!$E$2*$AF$1*B22,[1]PlotData!$CB$3)</f>
        <v>4.5</v>
      </c>
      <c r="AC22" s="31">
        <f>IF(ISNUMBER([1]System!$C23),[1]PlotData!C23+ [1]Querkraft!$E$2*$AF$1*C22,[1]PlotData!$CB$3)</f>
        <v>4.5</v>
      </c>
      <c r="AD22" s="31">
        <f>IF(ISNUMBER([1]System!$C23),[1]PlotData!D23+ [1]Querkraft!$E$2*$AF$1*D22,[1]PlotData!$CB$3)</f>
        <v>4.5</v>
      </c>
      <c r="AE22" s="31">
        <f>IF(ISNUMBER([1]System!$C23),[1]PlotData!E23+ [1]Querkraft!$E$2*$AF$1*E22,[1]PlotData!$CB$3)</f>
        <v>4.5</v>
      </c>
      <c r="AF22" s="31">
        <f>IF(ISNUMBER([1]System!$C23),[1]PlotData!F23+[1]Querkraft!$E$2* $AF$1*F22,[1]PlotData!$CB$3)</f>
        <v>4.5</v>
      </c>
      <c r="AG22" s="31">
        <f>IF(ISNUMBER([1]System!$C23),[1]PlotData!G23+ [1]Querkraft!$E$2*$AF$1*G22,[1]PlotData!$CB$3)</f>
        <v>4.5</v>
      </c>
      <c r="AH22" s="31">
        <f>IF(ISNUMBER([1]System!$C23),[1]PlotData!H23+[1]Querkraft!$E$2* $AF$1*H22,[1]PlotData!$CB$3)</f>
        <v>4.5</v>
      </c>
      <c r="AI22" s="31">
        <f>IF(ISNUMBER([1]System!$C23),[1]PlotData!I23+ [1]Querkraft!$E$2*$AF$1*I22,[1]PlotData!$CB$3)</f>
        <v>4.5</v>
      </c>
      <c r="AJ22" s="31">
        <f>IF(ISNUMBER([1]System!$C23),[1]PlotData!J23+[1]Querkraft!$E$2*$AF$1*J22,[1]PlotData!$CB$3)</f>
        <v>4.5</v>
      </c>
      <c r="AK22" s="31">
        <f>IF(ISNUMBER([1]System!$C23),[1]PlotData!K23+ [1]Querkraft!$E$2*$AF$1*K22,[1]PlotData!$CB$3)</f>
        <v>4.5</v>
      </c>
      <c r="AL22" s="32">
        <f>IF(ISNUMBER([1]System!$C23),[1]PlotData!L23+ [1]Querkraft!$E$2*$AF$1*L22,[1]PlotData!$CB$3)</f>
        <v>4.5</v>
      </c>
      <c r="AM22" s="34">
        <f>IF(ISNUMBER([1]System!$C23),[1]PlotData!L23,[1]PlotData!$CB$3)</f>
        <v>4.5</v>
      </c>
      <c r="AN22" s="31">
        <f>IF(ISNUMBER([1]System!$C23),[1]PlotData!B23,[1]PlotData!$CB$3)</f>
        <v>4.5</v>
      </c>
      <c r="AO22" s="37">
        <f>IF(ISNUMBER([1]System!$C23),AB22,[1]PlotData!$CB$3)</f>
        <v>4.5</v>
      </c>
      <c r="AQ22" s="41">
        <v>20</v>
      </c>
      <c r="AR22" s="36">
        <f>IF(ISNUMBER([1]System!$C23),[1]PlotData!O23+ [1]Querkraft!$E$2*$AF$1*O22,[1]PlotData!$CB$4)</f>
        <v>4.5</v>
      </c>
      <c r="AS22" s="31">
        <f>IF(ISNUMBER([1]System!$C23),[1]PlotData!P23+[1]Querkraft!$E$2* $AF$1*P22,[1]PlotData!$CB$4)</f>
        <v>4.5</v>
      </c>
      <c r="AT22" s="31">
        <f>IF(ISNUMBER([1]System!$C23),[1]PlotData!Q23+[1]Querkraft!$E$2*$AF$1*Q22,[1]PlotData!$CB$4)</f>
        <v>4.5</v>
      </c>
      <c r="AU22" s="31">
        <f>IF(ISNUMBER([1]System!$C23),[1]PlotData!R23+ [1]Querkraft!$E$2*$AF$1*R22,[1]PlotData!$CB$4)</f>
        <v>4.5</v>
      </c>
      <c r="AV22" s="31">
        <f>IF(ISNUMBER([1]System!$C23),[1]PlotData!S23+ [1]Querkraft!$E$2*$AF$1*S22,[1]PlotData!$CB$4)</f>
        <v>4.5</v>
      </c>
      <c r="AW22" s="31">
        <f>IF(ISNUMBER([1]System!$C23),[1]PlotData!T23+ [1]Querkraft!$E$2*$AF$1*T22,[1]PlotData!$CB$4)</f>
        <v>4.5</v>
      </c>
      <c r="AX22" s="31">
        <f>IF(ISNUMBER([1]System!$C23),[1]PlotData!U23+ [1]Querkraft!$E$2*$AF$1*U22,[1]PlotData!$CB$4)</f>
        <v>4.5</v>
      </c>
      <c r="AY22" s="31">
        <f>IF(ISNUMBER([1]System!$C23),[1]PlotData!V23+ [1]Querkraft!$E$2*$AF$1*V22,[1]PlotData!$CB$4)</f>
        <v>4.5</v>
      </c>
      <c r="AZ22" s="31">
        <f>IF(ISNUMBER([1]System!$C23),[1]PlotData!W23+ [1]Querkraft!$E$2*$AF$1*W22,[1]PlotData!$CB$4)</f>
        <v>4.5</v>
      </c>
      <c r="BA22" s="31">
        <f>IF(ISNUMBER([1]System!$C23),[1]PlotData!X23+[1]Querkraft!$E$2* $AF$1*X22,[1]PlotData!$CB$4)</f>
        <v>4.5</v>
      </c>
      <c r="BB22" s="32">
        <f>IF(ISNUMBER([1]System!$C23),[1]PlotData!Y23+[1]Querkraft!$E$2*$AF$1*Y22,[1]PlotData!$CB$4)</f>
        <v>4.5</v>
      </c>
      <c r="BC22" s="34">
        <f>IF(ISNUMBER([1]System!$C23),[1]PlotData!Y23, [1]PlotData!CB$4)</f>
        <v>4.5</v>
      </c>
      <c r="BD22" s="31">
        <f>IF(ISNUMBER([1]System!$C23),[1]PlotData!O23, [1]PlotData!$CB$4)</f>
        <v>4.5</v>
      </c>
      <c r="BE22" s="32">
        <f>IF(ISNUMBER([1]System!$C23), AR22,[1]PlotData!$CB$4)</f>
        <v>4.5</v>
      </c>
    </row>
    <row r="23" spans="1:57" x14ac:dyDescent="0.25">
      <c r="A23" s="46">
        <v>21</v>
      </c>
      <c r="B23" s="34"/>
      <c r="C23" s="31"/>
      <c r="D23" s="31"/>
      <c r="E23" s="31"/>
      <c r="F23" s="31"/>
      <c r="G23" s="31"/>
      <c r="H23" s="31"/>
      <c r="I23" s="31"/>
      <c r="J23" s="31"/>
      <c r="K23" s="31"/>
      <c r="L23" s="32"/>
      <c r="N23" s="46">
        <v>21</v>
      </c>
      <c r="O23" s="34"/>
      <c r="P23" s="31"/>
      <c r="Q23" s="31"/>
      <c r="R23" s="31"/>
      <c r="S23" s="31"/>
      <c r="T23" s="31"/>
      <c r="U23" s="31"/>
      <c r="V23" s="31"/>
      <c r="W23" s="31"/>
      <c r="X23" s="31"/>
      <c r="Y23" s="32"/>
      <c r="AA23" s="47">
        <v>21</v>
      </c>
      <c r="AB23" s="34">
        <f>IF(ISNUMBER([1]System!$C24),[1]PlotData!B24+ [1]Querkraft!$E$2*$AF$1*B23,[1]PlotData!$CB$3)</f>
        <v>4.5</v>
      </c>
      <c r="AC23" s="31">
        <f>IF(ISNUMBER([1]System!$C24),[1]PlotData!C24+ [1]Querkraft!$E$2*$AF$1*C23,[1]PlotData!$CB$3)</f>
        <v>4.5</v>
      </c>
      <c r="AD23" s="31">
        <f>IF(ISNUMBER([1]System!$C24),[1]PlotData!D24+ [1]Querkraft!$E$2*$AF$1*D23,[1]PlotData!$CB$3)</f>
        <v>4.5</v>
      </c>
      <c r="AE23" s="31">
        <f>IF(ISNUMBER([1]System!$C24),[1]PlotData!E24+ [1]Querkraft!$E$2*$AF$1*E23,[1]PlotData!$CB$3)</f>
        <v>4.5</v>
      </c>
      <c r="AF23" s="31">
        <f>IF(ISNUMBER([1]System!$C24),[1]PlotData!F24+[1]Querkraft!$E$2* $AF$1*F23,[1]PlotData!$CB$3)</f>
        <v>4.5</v>
      </c>
      <c r="AG23" s="31">
        <f>IF(ISNUMBER([1]System!$C24),[1]PlotData!G24+ [1]Querkraft!$E$2*$AF$1*G23,[1]PlotData!$CB$3)</f>
        <v>4.5</v>
      </c>
      <c r="AH23" s="31">
        <f>IF(ISNUMBER([1]System!$C24),[1]PlotData!H24+[1]Querkraft!$E$2* $AF$1*H23,[1]PlotData!$CB$3)</f>
        <v>4.5</v>
      </c>
      <c r="AI23" s="31">
        <f>IF(ISNUMBER([1]System!$C24),[1]PlotData!I24+ [1]Querkraft!$E$2*$AF$1*I23,[1]PlotData!$CB$3)</f>
        <v>4.5</v>
      </c>
      <c r="AJ23" s="31">
        <f>IF(ISNUMBER([1]System!$C24),[1]PlotData!J24+[1]Querkraft!$E$2*$AF$1*J23,[1]PlotData!$CB$3)</f>
        <v>4.5</v>
      </c>
      <c r="AK23" s="31">
        <f>IF(ISNUMBER([1]System!$C24),[1]PlotData!K24+ [1]Querkraft!$E$2*$AF$1*K23,[1]PlotData!$CB$3)</f>
        <v>4.5</v>
      </c>
      <c r="AL23" s="32">
        <f>IF(ISNUMBER([1]System!$C24),[1]PlotData!L24+ [1]Querkraft!$E$2*$AF$1*L23,[1]PlotData!$CB$3)</f>
        <v>4.5</v>
      </c>
      <c r="AM23" s="34">
        <f>IF(ISNUMBER([1]System!$C24),[1]PlotData!L24,[1]PlotData!$CB$3)</f>
        <v>4.5</v>
      </c>
      <c r="AN23" s="31">
        <f>IF(ISNUMBER([1]System!$C24),[1]PlotData!B24,[1]PlotData!$CB$3)</f>
        <v>4.5</v>
      </c>
      <c r="AO23" s="37">
        <f>IF(ISNUMBER([1]System!$C24),AB23,[1]PlotData!$CB$3)</f>
        <v>4.5</v>
      </c>
      <c r="AQ23" s="46">
        <v>21</v>
      </c>
      <c r="AR23" s="36">
        <f>IF(ISNUMBER([1]System!$C24),[1]PlotData!O24+ [1]Querkraft!$E$2*$AF$1*O23,[1]PlotData!$CB$4)</f>
        <v>4.5</v>
      </c>
      <c r="AS23" s="31">
        <f>IF(ISNUMBER([1]System!$C24),[1]PlotData!P24+[1]Querkraft!$E$2* $AF$1*P23,[1]PlotData!$CB$4)</f>
        <v>4.5</v>
      </c>
      <c r="AT23" s="31">
        <f>IF(ISNUMBER([1]System!$C24),[1]PlotData!Q24+[1]Querkraft!$E$2*$AF$1*Q23,[1]PlotData!$CB$4)</f>
        <v>4.5</v>
      </c>
      <c r="AU23" s="31">
        <f>IF(ISNUMBER([1]System!$C24),[1]PlotData!R24+ [1]Querkraft!$E$2*$AF$1*R23,[1]PlotData!$CB$4)</f>
        <v>4.5</v>
      </c>
      <c r="AV23" s="31">
        <f>IF(ISNUMBER([1]System!$C24),[1]PlotData!S24+ [1]Querkraft!$E$2*$AF$1*S23,[1]PlotData!$CB$4)</f>
        <v>4.5</v>
      </c>
      <c r="AW23" s="31">
        <f>IF(ISNUMBER([1]System!$C24),[1]PlotData!T24+ [1]Querkraft!$E$2*$AF$1*T23,[1]PlotData!$CB$4)</f>
        <v>4.5</v>
      </c>
      <c r="AX23" s="31">
        <f>IF(ISNUMBER([1]System!$C24),[1]PlotData!U24+ [1]Querkraft!$E$2*$AF$1*U23,[1]PlotData!$CB$4)</f>
        <v>4.5</v>
      </c>
      <c r="AY23" s="31">
        <f>IF(ISNUMBER([1]System!$C24),[1]PlotData!V24+ [1]Querkraft!$E$2*$AF$1*V23,[1]PlotData!$CB$4)</f>
        <v>4.5</v>
      </c>
      <c r="AZ23" s="31">
        <f>IF(ISNUMBER([1]System!$C24),[1]PlotData!W24+ [1]Querkraft!$E$2*$AF$1*W23,[1]PlotData!$CB$4)</f>
        <v>4.5</v>
      </c>
      <c r="BA23" s="31">
        <f>IF(ISNUMBER([1]System!$C24),[1]PlotData!X24+[1]Querkraft!$E$2* $AF$1*X23,[1]PlotData!$CB$4)</f>
        <v>4.5</v>
      </c>
      <c r="BB23" s="32">
        <f>IF(ISNUMBER([1]System!$C24),[1]PlotData!Y24+[1]Querkraft!$E$2*$AF$1*Y23,[1]PlotData!$CB$4)</f>
        <v>4.5</v>
      </c>
      <c r="BC23" s="34">
        <f>IF(ISNUMBER([1]System!$C24),[1]PlotData!Y24, [1]PlotData!CB$4)</f>
        <v>4.5</v>
      </c>
      <c r="BD23" s="31">
        <f>IF(ISNUMBER([1]System!$C24),[1]PlotData!O24, [1]PlotData!$CB$4)</f>
        <v>4.5</v>
      </c>
      <c r="BE23" s="32">
        <f>IF(ISNUMBER([1]System!$C24), AR23,[1]PlotData!$CB$4)</f>
        <v>4.5</v>
      </c>
    </row>
    <row r="24" spans="1:57" x14ac:dyDescent="0.25">
      <c r="A24" s="46">
        <v>22</v>
      </c>
      <c r="B24" s="34"/>
      <c r="C24" s="31"/>
      <c r="D24" s="31"/>
      <c r="E24" s="31"/>
      <c r="F24" s="31"/>
      <c r="G24" s="31"/>
      <c r="H24" s="31"/>
      <c r="I24" s="31"/>
      <c r="J24" s="31"/>
      <c r="K24" s="31"/>
      <c r="L24" s="32"/>
      <c r="N24" s="46">
        <v>22</v>
      </c>
      <c r="O24" s="34"/>
      <c r="P24" s="31"/>
      <c r="Q24" s="31"/>
      <c r="R24" s="31"/>
      <c r="S24" s="31"/>
      <c r="T24" s="31"/>
      <c r="U24" s="31"/>
      <c r="V24" s="31"/>
      <c r="W24" s="31"/>
      <c r="X24" s="31"/>
      <c r="Y24" s="32"/>
      <c r="AA24" s="47">
        <v>22</v>
      </c>
      <c r="AB24" s="34">
        <f>IF(ISNUMBER([1]System!$C25),[1]PlotData!B25+ [1]Querkraft!$E$2*$AF$1*B24,[1]PlotData!$CB$3)</f>
        <v>4.5</v>
      </c>
      <c r="AC24" s="31">
        <f>IF(ISNUMBER([1]System!$C25),[1]PlotData!C25+ [1]Querkraft!$E$2*$AF$1*C24,[1]PlotData!$CB$3)</f>
        <v>4.5</v>
      </c>
      <c r="AD24" s="31">
        <f>IF(ISNUMBER([1]System!$C25),[1]PlotData!D25+ [1]Querkraft!$E$2*$AF$1*D24,[1]PlotData!$CB$3)</f>
        <v>4.5</v>
      </c>
      <c r="AE24" s="31">
        <f>IF(ISNUMBER([1]System!$C25),[1]PlotData!E25+ [1]Querkraft!$E$2*$AF$1*E24,[1]PlotData!$CB$3)</f>
        <v>4.5</v>
      </c>
      <c r="AF24" s="31">
        <f>IF(ISNUMBER([1]System!$C25),[1]PlotData!F25+[1]Querkraft!$E$2* $AF$1*F24,[1]PlotData!$CB$3)</f>
        <v>4.5</v>
      </c>
      <c r="AG24" s="31">
        <f>IF(ISNUMBER([1]System!$C25),[1]PlotData!G25+ [1]Querkraft!$E$2*$AF$1*G24,[1]PlotData!$CB$3)</f>
        <v>4.5</v>
      </c>
      <c r="AH24" s="31">
        <f>IF(ISNUMBER([1]System!$C25),[1]PlotData!H25+[1]Querkraft!$E$2* $AF$1*H24,[1]PlotData!$CB$3)</f>
        <v>4.5</v>
      </c>
      <c r="AI24" s="31">
        <f>IF(ISNUMBER([1]System!$C25),[1]PlotData!I25+ [1]Querkraft!$E$2*$AF$1*I24,[1]PlotData!$CB$3)</f>
        <v>4.5</v>
      </c>
      <c r="AJ24" s="31">
        <f>IF(ISNUMBER([1]System!$C25),[1]PlotData!J25+[1]Querkraft!$E$2*$AF$1*J24,[1]PlotData!$CB$3)</f>
        <v>4.5</v>
      </c>
      <c r="AK24" s="31">
        <f>IF(ISNUMBER([1]System!$C25),[1]PlotData!K25+ [1]Querkraft!$E$2*$AF$1*K24,[1]PlotData!$CB$3)</f>
        <v>4.5</v>
      </c>
      <c r="AL24" s="32">
        <f>IF(ISNUMBER([1]System!$C25),[1]PlotData!L25+ [1]Querkraft!$E$2*$AF$1*L24,[1]PlotData!$CB$3)</f>
        <v>4.5</v>
      </c>
      <c r="AM24" s="34">
        <f>IF(ISNUMBER([1]System!$C25),[1]PlotData!L25,[1]PlotData!$CB$3)</f>
        <v>4.5</v>
      </c>
      <c r="AN24" s="31">
        <f>IF(ISNUMBER([1]System!$C25),[1]PlotData!B25,[1]PlotData!$CB$3)</f>
        <v>4.5</v>
      </c>
      <c r="AO24" s="37">
        <f>IF(ISNUMBER([1]System!$C25),AB24,[1]PlotData!$CB$3)</f>
        <v>4.5</v>
      </c>
      <c r="AQ24" s="46">
        <v>22</v>
      </c>
      <c r="AR24" s="36">
        <f>IF(ISNUMBER([1]System!$C25),[1]PlotData!O25+ [1]Querkraft!$E$2*$AF$1*O24,[1]PlotData!$CB$4)</f>
        <v>4.5</v>
      </c>
      <c r="AS24" s="31">
        <f>IF(ISNUMBER([1]System!$C25),[1]PlotData!P25+[1]Querkraft!$E$2* $AF$1*P24,[1]PlotData!$CB$4)</f>
        <v>4.5</v>
      </c>
      <c r="AT24" s="31">
        <f>IF(ISNUMBER([1]System!$C25),[1]PlotData!Q25+[1]Querkraft!$E$2*$AF$1*Q24,[1]PlotData!$CB$4)</f>
        <v>4.5</v>
      </c>
      <c r="AU24" s="31">
        <f>IF(ISNUMBER([1]System!$C25),[1]PlotData!R25+ [1]Querkraft!$E$2*$AF$1*R24,[1]PlotData!$CB$4)</f>
        <v>4.5</v>
      </c>
      <c r="AV24" s="31">
        <f>IF(ISNUMBER([1]System!$C25),[1]PlotData!S25+ [1]Querkraft!$E$2*$AF$1*S24,[1]PlotData!$CB$4)</f>
        <v>4.5</v>
      </c>
      <c r="AW24" s="31">
        <f>IF(ISNUMBER([1]System!$C25),[1]PlotData!T25+ [1]Querkraft!$E$2*$AF$1*T24,[1]PlotData!$CB$4)</f>
        <v>4.5</v>
      </c>
      <c r="AX24" s="31">
        <f>IF(ISNUMBER([1]System!$C25),[1]PlotData!U25+ [1]Querkraft!$E$2*$AF$1*U24,[1]PlotData!$CB$4)</f>
        <v>4.5</v>
      </c>
      <c r="AY24" s="31">
        <f>IF(ISNUMBER([1]System!$C25),[1]PlotData!V25+ [1]Querkraft!$E$2*$AF$1*V24,[1]PlotData!$CB$4)</f>
        <v>4.5</v>
      </c>
      <c r="AZ24" s="31">
        <f>IF(ISNUMBER([1]System!$C25),[1]PlotData!W25+ [1]Querkraft!$E$2*$AF$1*W24,[1]PlotData!$CB$4)</f>
        <v>4.5</v>
      </c>
      <c r="BA24" s="31">
        <f>IF(ISNUMBER([1]System!$C25),[1]PlotData!X25+[1]Querkraft!$E$2* $AF$1*X24,[1]PlotData!$CB$4)</f>
        <v>4.5</v>
      </c>
      <c r="BB24" s="32">
        <f>IF(ISNUMBER([1]System!$C25),[1]PlotData!Y25+[1]Querkraft!$E$2*$AF$1*Y24,[1]PlotData!$CB$4)</f>
        <v>4.5</v>
      </c>
      <c r="BC24" s="34">
        <f>IF(ISNUMBER([1]System!$C25),[1]PlotData!Y25, [1]PlotData!CB$4)</f>
        <v>4.5</v>
      </c>
      <c r="BD24" s="31">
        <f>IF(ISNUMBER([1]System!$C25),[1]PlotData!O25, [1]PlotData!$CB$4)</f>
        <v>4.5</v>
      </c>
      <c r="BE24" s="32">
        <f>IF(ISNUMBER([1]System!$C25), AR24,[1]PlotData!$CB$4)</f>
        <v>4.5</v>
      </c>
    </row>
    <row r="25" spans="1:57" x14ac:dyDescent="0.25">
      <c r="A25" s="46">
        <v>23</v>
      </c>
      <c r="B25" s="34"/>
      <c r="C25" s="31"/>
      <c r="D25" s="31"/>
      <c r="E25" s="31"/>
      <c r="F25" s="31"/>
      <c r="G25" s="31"/>
      <c r="H25" s="31"/>
      <c r="I25" s="31"/>
      <c r="J25" s="31"/>
      <c r="K25" s="31"/>
      <c r="L25" s="32"/>
      <c r="N25" s="46">
        <v>23</v>
      </c>
      <c r="O25" s="34"/>
      <c r="P25" s="31"/>
      <c r="Q25" s="31"/>
      <c r="R25" s="31"/>
      <c r="S25" s="31"/>
      <c r="T25" s="31"/>
      <c r="U25" s="31"/>
      <c r="V25" s="31"/>
      <c r="W25" s="31"/>
      <c r="X25" s="31"/>
      <c r="Y25" s="32"/>
      <c r="AA25" s="47">
        <v>23</v>
      </c>
      <c r="AB25" s="34">
        <f>IF(ISNUMBER([1]System!$C26),[1]PlotData!B26+ [1]Querkraft!$E$2*$AF$1*B25,[1]PlotData!$CB$3)</f>
        <v>4.5</v>
      </c>
      <c r="AC25" s="31">
        <f>IF(ISNUMBER([1]System!$C26),[1]PlotData!C26+ [1]Querkraft!$E$2*$AF$1*C25,[1]PlotData!$CB$3)</f>
        <v>4.5</v>
      </c>
      <c r="AD25" s="31">
        <f>IF(ISNUMBER([1]System!$C26),[1]PlotData!D26+ [1]Querkraft!$E$2*$AF$1*D25,[1]PlotData!$CB$3)</f>
        <v>4.5</v>
      </c>
      <c r="AE25" s="31">
        <f>IF(ISNUMBER([1]System!$C26),[1]PlotData!E26+ [1]Querkraft!$E$2*$AF$1*E25,[1]PlotData!$CB$3)</f>
        <v>4.5</v>
      </c>
      <c r="AF25" s="31">
        <f>IF(ISNUMBER([1]System!$C26),[1]PlotData!F26+[1]Querkraft!$E$2* $AF$1*F25,[1]PlotData!$CB$3)</f>
        <v>4.5</v>
      </c>
      <c r="AG25" s="31">
        <f>IF(ISNUMBER([1]System!$C26),[1]PlotData!G26+ [1]Querkraft!$E$2*$AF$1*G25,[1]PlotData!$CB$3)</f>
        <v>4.5</v>
      </c>
      <c r="AH25" s="31">
        <f>IF(ISNUMBER([1]System!$C26),[1]PlotData!H26+[1]Querkraft!$E$2* $AF$1*H25,[1]PlotData!$CB$3)</f>
        <v>4.5</v>
      </c>
      <c r="AI25" s="31">
        <f>IF(ISNUMBER([1]System!$C26),[1]PlotData!I26+ [1]Querkraft!$E$2*$AF$1*I25,[1]PlotData!$CB$3)</f>
        <v>4.5</v>
      </c>
      <c r="AJ25" s="31">
        <f>IF(ISNUMBER([1]System!$C26),[1]PlotData!J26+[1]Querkraft!$E$2*$AF$1*J25,[1]PlotData!$CB$3)</f>
        <v>4.5</v>
      </c>
      <c r="AK25" s="31">
        <f>IF(ISNUMBER([1]System!$C26),[1]PlotData!K26+ [1]Querkraft!$E$2*$AF$1*K25,[1]PlotData!$CB$3)</f>
        <v>4.5</v>
      </c>
      <c r="AL25" s="32">
        <f>IF(ISNUMBER([1]System!$C26),[1]PlotData!L26+ [1]Querkraft!$E$2*$AF$1*L25,[1]PlotData!$CB$3)</f>
        <v>4.5</v>
      </c>
      <c r="AM25" s="34">
        <f>IF(ISNUMBER([1]System!$C26),[1]PlotData!L26,[1]PlotData!$CB$3)</f>
        <v>4.5</v>
      </c>
      <c r="AN25" s="31">
        <f>IF(ISNUMBER([1]System!$C26),[1]PlotData!B26,[1]PlotData!$CB$3)</f>
        <v>4.5</v>
      </c>
      <c r="AO25" s="37">
        <f>IF(ISNUMBER([1]System!$C26),AB25,[1]PlotData!$CB$3)</f>
        <v>4.5</v>
      </c>
      <c r="AQ25" s="46">
        <v>23</v>
      </c>
      <c r="AR25" s="36">
        <f>IF(ISNUMBER([1]System!$C26),[1]PlotData!O26+ [1]Querkraft!$E$2*$AF$1*O25,[1]PlotData!$CB$4)</f>
        <v>4.5</v>
      </c>
      <c r="AS25" s="31">
        <f>IF(ISNUMBER([1]System!$C26),[1]PlotData!P26+[1]Querkraft!$E$2* $AF$1*P25,[1]PlotData!$CB$4)</f>
        <v>4.5</v>
      </c>
      <c r="AT25" s="31">
        <f>IF(ISNUMBER([1]System!$C26),[1]PlotData!Q26+[1]Querkraft!$E$2*$AF$1*Q25,[1]PlotData!$CB$4)</f>
        <v>4.5</v>
      </c>
      <c r="AU25" s="31">
        <f>IF(ISNUMBER([1]System!$C26),[1]PlotData!R26+ [1]Querkraft!$E$2*$AF$1*R25,[1]PlotData!$CB$4)</f>
        <v>4.5</v>
      </c>
      <c r="AV25" s="31">
        <f>IF(ISNUMBER([1]System!$C26),[1]PlotData!S26+ [1]Querkraft!$E$2*$AF$1*S25,[1]PlotData!$CB$4)</f>
        <v>4.5</v>
      </c>
      <c r="AW25" s="31">
        <f>IF(ISNUMBER([1]System!$C26),[1]PlotData!T26+ [1]Querkraft!$E$2*$AF$1*T25,[1]PlotData!$CB$4)</f>
        <v>4.5</v>
      </c>
      <c r="AX25" s="31">
        <f>IF(ISNUMBER([1]System!$C26),[1]PlotData!U26+ [1]Querkraft!$E$2*$AF$1*U25,[1]PlotData!$CB$4)</f>
        <v>4.5</v>
      </c>
      <c r="AY25" s="31">
        <f>IF(ISNUMBER([1]System!$C26),[1]PlotData!V26+ [1]Querkraft!$E$2*$AF$1*V25,[1]PlotData!$CB$4)</f>
        <v>4.5</v>
      </c>
      <c r="AZ25" s="31">
        <f>IF(ISNUMBER([1]System!$C26),[1]PlotData!W26+ [1]Querkraft!$E$2*$AF$1*W25,[1]PlotData!$CB$4)</f>
        <v>4.5</v>
      </c>
      <c r="BA25" s="31">
        <f>IF(ISNUMBER([1]System!$C26),[1]PlotData!X26+[1]Querkraft!$E$2* $AF$1*X25,[1]PlotData!$CB$4)</f>
        <v>4.5</v>
      </c>
      <c r="BB25" s="32">
        <f>IF(ISNUMBER([1]System!$C26),[1]PlotData!Y26+[1]Querkraft!$E$2*$AF$1*Y25,[1]PlotData!$CB$4)</f>
        <v>4.5</v>
      </c>
      <c r="BC25" s="34">
        <f>IF(ISNUMBER([1]System!$C26),[1]PlotData!Y26, [1]PlotData!CB$4)</f>
        <v>4.5</v>
      </c>
      <c r="BD25" s="31">
        <f>IF(ISNUMBER([1]System!$C26),[1]PlotData!O26, [1]PlotData!$CB$4)</f>
        <v>4.5</v>
      </c>
      <c r="BE25" s="32">
        <f>IF(ISNUMBER([1]System!$C26), AR25,[1]PlotData!$CB$4)</f>
        <v>4.5</v>
      </c>
    </row>
    <row r="26" spans="1:57" x14ac:dyDescent="0.25">
      <c r="A26" s="46">
        <v>24</v>
      </c>
      <c r="B26" s="34"/>
      <c r="C26" s="31"/>
      <c r="D26" s="31"/>
      <c r="E26" s="31"/>
      <c r="F26" s="31"/>
      <c r="G26" s="31"/>
      <c r="H26" s="31"/>
      <c r="I26" s="31"/>
      <c r="J26" s="31"/>
      <c r="K26" s="31"/>
      <c r="L26" s="32"/>
      <c r="N26" s="46">
        <v>24</v>
      </c>
      <c r="O26" s="34"/>
      <c r="P26" s="31"/>
      <c r="Q26" s="31"/>
      <c r="R26" s="31"/>
      <c r="S26" s="31"/>
      <c r="T26" s="31"/>
      <c r="U26" s="31"/>
      <c r="V26" s="31"/>
      <c r="W26" s="31"/>
      <c r="X26" s="31"/>
      <c r="Y26" s="32"/>
      <c r="AA26" s="47">
        <v>24</v>
      </c>
      <c r="AB26" s="34">
        <f>IF(ISNUMBER([1]System!$C27),[1]PlotData!B27+ [1]Querkraft!$E$2*$AF$1*B26,[1]PlotData!$CB$3)</f>
        <v>4.5</v>
      </c>
      <c r="AC26" s="31">
        <f>IF(ISNUMBER([1]System!$C27),[1]PlotData!C27+ [1]Querkraft!$E$2*$AF$1*C26,[1]PlotData!$CB$3)</f>
        <v>4.5</v>
      </c>
      <c r="AD26" s="31">
        <f>IF(ISNUMBER([1]System!$C27),[1]PlotData!D27+ [1]Querkraft!$E$2*$AF$1*D26,[1]PlotData!$CB$3)</f>
        <v>4.5</v>
      </c>
      <c r="AE26" s="31">
        <f>IF(ISNUMBER([1]System!$C27),[1]PlotData!E27+ [1]Querkraft!$E$2*$AF$1*E26,[1]PlotData!$CB$3)</f>
        <v>4.5</v>
      </c>
      <c r="AF26" s="31">
        <f>IF(ISNUMBER([1]System!$C27),[1]PlotData!F27+[1]Querkraft!$E$2* $AF$1*F26,[1]PlotData!$CB$3)</f>
        <v>4.5</v>
      </c>
      <c r="AG26" s="31">
        <f>IF(ISNUMBER([1]System!$C27),[1]PlotData!G27+ [1]Querkraft!$E$2*$AF$1*G26,[1]PlotData!$CB$3)</f>
        <v>4.5</v>
      </c>
      <c r="AH26" s="31">
        <f>IF(ISNUMBER([1]System!$C27),[1]PlotData!H27+[1]Querkraft!$E$2* $AF$1*H26,[1]PlotData!$CB$3)</f>
        <v>4.5</v>
      </c>
      <c r="AI26" s="31">
        <f>IF(ISNUMBER([1]System!$C27),[1]PlotData!I27+ [1]Querkraft!$E$2*$AF$1*I26,[1]PlotData!$CB$3)</f>
        <v>4.5</v>
      </c>
      <c r="AJ26" s="31">
        <f>IF(ISNUMBER([1]System!$C27),[1]PlotData!J27+[1]Querkraft!$E$2*$AF$1*J26,[1]PlotData!$CB$3)</f>
        <v>4.5</v>
      </c>
      <c r="AK26" s="31">
        <f>IF(ISNUMBER([1]System!$C27),[1]PlotData!K27+ [1]Querkraft!$E$2*$AF$1*K26,[1]PlotData!$CB$3)</f>
        <v>4.5</v>
      </c>
      <c r="AL26" s="32">
        <f>IF(ISNUMBER([1]System!$C27),[1]PlotData!L27+ [1]Querkraft!$E$2*$AF$1*L26,[1]PlotData!$CB$3)</f>
        <v>4.5</v>
      </c>
      <c r="AM26" s="34">
        <f>IF(ISNUMBER([1]System!$C27),[1]PlotData!L27,[1]PlotData!$CB$3)</f>
        <v>4.5</v>
      </c>
      <c r="AN26" s="31">
        <f>IF(ISNUMBER([1]System!$C27),[1]PlotData!B27,[1]PlotData!$CB$3)</f>
        <v>4.5</v>
      </c>
      <c r="AO26" s="37">
        <f>IF(ISNUMBER([1]System!$C27),AB26,[1]PlotData!$CB$3)</f>
        <v>4.5</v>
      </c>
      <c r="AQ26" s="46">
        <v>24</v>
      </c>
      <c r="AR26" s="36">
        <f>IF(ISNUMBER([1]System!$C27),[1]PlotData!O27+ [1]Querkraft!$E$2*$AF$1*O26,[1]PlotData!$CB$4)</f>
        <v>4.5</v>
      </c>
      <c r="AS26" s="31">
        <f>IF(ISNUMBER([1]System!$C27),[1]PlotData!P27+[1]Querkraft!$E$2* $AF$1*P26,[1]PlotData!$CB$4)</f>
        <v>4.5</v>
      </c>
      <c r="AT26" s="31">
        <f>IF(ISNUMBER([1]System!$C27),[1]PlotData!Q27+[1]Querkraft!$E$2*$AF$1*Q26,[1]PlotData!$CB$4)</f>
        <v>4.5</v>
      </c>
      <c r="AU26" s="31">
        <f>IF(ISNUMBER([1]System!$C27),[1]PlotData!R27+ [1]Querkraft!$E$2*$AF$1*R26,[1]PlotData!$CB$4)</f>
        <v>4.5</v>
      </c>
      <c r="AV26" s="31">
        <f>IF(ISNUMBER([1]System!$C27),[1]PlotData!S27+ [1]Querkraft!$E$2*$AF$1*S26,[1]PlotData!$CB$4)</f>
        <v>4.5</v>
      </c>
      <c r="AW26" s="31">
        <f>IF(ISNUMBER([1]System!$C27),[1]PlotData!T27+ [1]Querkraft!$E$2*$AF$1*T26,[1]PlotData!$CB$4)</f>
        <v>4.5</v>
      </c>
      <c r="AX26" s="31">
        <f>IF(ISNUMBER([1]System!$C27),[1]PlotData!U27+ [1]Querkraft!$E$2*$AF$1*U26,[1]PlotData!$CB$4)</f>
        <v>4.5</v>
      </c>
      <c r="AY26" s="31">
        <f>IF(ISNUMBER([1]System!$C27),[1]PlotData!V27+ [1]Querkraft!$E$2*$AF$1*V26,[1]PlotData!$CB$4)</f>
        <v>4.5</v>
      </c>
      <c r="AZ26" s="31">
        <f>IF(ISNUMBER([1]System!$C27),[1]PlotData!W27+ [1]Querkraft!$E$2*$AF$1*W26,[1]PlotData!$CB$4)</f>
        <v>4.5</v>
      </c>
      <c r="BA26" s="31">
        <f>IF(ISNUMBER([1]System!$C27),[1]PlotData!X27+[1]Querkraft!$E$2* $AF$1*X26,[1]PlotData!$CB$4)</f>
        <v>4.5</v>
      </c>
      <c r="BB26" s="32">
        <f>IF(ISNUMBER([1]System!$C27),[1]PlotData!Y27+[1]Querkraft!$E$2*$AF$1*Y26,[1]PlotData!$CB$4)</f>
        <v>4.5</v>
      </c>
      <c r="BC26" s="34">
        <f>IF(ISNUMBER([1]System!$C27),[1]PlotData!Y27, [1]PlotData!CB$4)</f>
        <v>4.5</v>
      </c>
      <c r="BD26" s="31">
        <f>IF(ISNUMBER([1]System!$C27),[1]PlotData!O27, [1]PlotData!$CB$4)</f>
        <v>4.5</v>
      </c>
      <c r="BE26" s="32">
        <f>IF(ISNUMBER([1]System!$C27), AR26,[1]PlotData!$CB$4)</f>
        <v>4.5</v>
      </c>
    </row>
    <row r="27" spans="1:57" x14ac:dyDescent="0.25">
      <c r="A27" s="46">
        <v>25</v>
      </c>
      <c r="B27" s="34"/>
      <c r="C27" s="31"/>
      <c r="D27" s="31"/>
      <c r="E27" s="31"/>
      <c r="F27" s="31"/>
      <c r="G27" s="31"/>
      <c r="H27" s="31"/>
      <c r="I27" s="31"/>
      <c r="J27" s="31"/>
      <c r="K27" s="31"/>
      <c r="L27" s="32"/>
      <c r="N27" s="46">
        <v>25</v>
      </c>
      <c r="O27" s="34"/>
      <c r="P27" s="31"/>
      <c r="Q27" s="31"/>
      <c r="R27" s="31"/>
      <c r="S27" s="31"/>
      <c r="T27" s="31"/>
      <c r="U27" s="31"/>
      <c r="V27" s="31"/>
      <c r="W27" s="31"/>
      <c r="X27" s="31"/>
      <c r="Y27" s="32"/>
      <c r="AA27" s="47">
        <v>25</v>
      </c>
      <c r="AB27" s="34">
        <f>IF(ISNUMBER([1]System!$C28),[1]PlotData!B28+ [1]Querkraft!$E$2*$AF$1*B27,[1]PlotData!$CB$3)</f>
        <v>4.5</v>
      </c>
      <c r="AC27" s="31">
        <f>IF(ISNUMBER([1]System!$C28),[1]PlotData!C28+ [1]Querkraft!$E$2*$AF$1*C27,[1]PlotData!$CB$3)</f>
        <v>4.5</v>
      </c>
      <c r="AD27" s="31">
        <f>IF(ISNUMBER([1]System!$C28),[1]PlotData!D28+ [1]Querkraft!$E$2*$AF$1*D27,[1]PlotData!$CB$3)</f>
        <v>4.5</v>
      </c>
      <c r="AE27" s="31">
        <f>IF(ISNUMBER([1]System!$C28),[1]PlotData!E28+ [1]Querkraft!$E$2*$AF$1*E27,[1]PlotData!$CB$3)</f>
        <v>4.5</v>
      </c>
      <c r="AF27" s="31">
        <f>IF(ISNUMBER([1]System!$C28),[1]PlotData!F28+[1]Querkraft!$E$2* $AF$1*F27,[1]PlotData!$CB$3)</f>
        <v>4.5</v>
      </c>
      <c r="AG27" s="31">
        <f>IF(ISNUMBER([1]System!$C28),[1]PlotData!G28+ [1]Querkraft!$E$2*$AF$1*G27,[1]PlotData!$CB$3)</f>
        <v>4.5</v>
      </c>
      <c r="AH27" s="31">
        <f>IF(ISNUMBER([1]System!$C28),[1]PlotData!H28+[1]Querkraft!$E$2* $AF$1*H27,[1]PlotData!$CB$3)</f>
        <v>4.5</v>
      </c>
      <c r="AI27" s="31">
        <f>IF(ISNUMBER([1]System!$C28),[1]PlotData!I28+ [1]Querkraft!$E$2*$AF$1*I27,[1]PlotData!$CB$3)</f>
        <v>4.5</v>
      </c>
      <c r="AJ27" s="31">
        <f>IF(ISNUMBER([1]System!$C28),[1]PlotData!J28+[1]Querkraft!$E$2*$AF$1*J27,[1]PlotData!$CB$3)</f>
        <v>4.5</v>
      </c>
      <c r="AK27" s="31">
        <f>IF(ISNUMBER([1]System!$C28),[1]PlotData!K28+ [1]Querkraft!$E$2*$AF$1*K27,[1]PlotData!$CB$3)</f>
        <v>4.5</v>
      </c>
      <c r="AL27" s="32">
        <f>IF(ISNUMBER([1]System!$C28),[1]PlotData!L28+ [1]Querkraft!$E$2*$AF$1*L27,[1]PlotData!$CB$3)</f>
        <v>4.5</v>
      </c>
      <c r="AM27" s="34">
        <f>IF(ISNUMBER([1]System!$C28),[1]PlotData!L28,[1]PlotData!$CB$3)</f>
        <v>4.5</v>
      </c>
      <c r="AN27" s="31">
        <f>IF(ISNUMBER([1]System!$C28),[1]PlotData!B28,[1]PlotData!$CB$3)</f>
        <v>4.5</v>
      </c>
      <c r="AO27" s="37">
        <f>IF(ISNUMBER([1]System!$C28),AB27,[1]PlotData!$CB$3)</f>
        <v>4.5</v>
      </c>
      <c r="AQ27" s="46">
        <v>25</v>
      </c>
      <c r="AR27" s="36">
        <f>IF(ISNUMBER([1]System!$C28),[1]PlotData!O28+ [1]Querkraft!$E$2*$AF$1*O27,[1]PlotData!$CB$4)</f>
        <v>4.5</v>
      </c>
      <c r="AS27" s="31">
        <f>IF(ISNUMBER([1]System!$C28),[1]PlotData!P28+[1]Querkraft!$E$2* $AF$1*P27,[1]PlotData!$CB$4)</f>
        <v>4.5</v>
      </c>
      <c r="AT27" s="31">
        <f>IF(ISNUMBER([1]System!$C28),[1]PlotData!Q28+[1]Querkraft!$E$2*$AF$1*Q27,[1]PlotData!$CB$4)</f>
        <v>4.5</v>
      </c>
      <c r="AU27" s="31">
        <f>IF(ISNUMBER([1]System!$C28),[1]PlotData!R28+ [1]Querkraft!$E$2*$AF$1*R27,[1]PlotData!$CB$4)</f>
        <v>4.5</v>
      </c>
      <c r="AV27" s="31">
        <f>IF(ISNUMBER([1]System!$C28),[1]PlotData!S28+ [1]Querkraft!$E$2*$AF$1*S27,[1]PlotData!$CB$4)</f>
        <v>4.5</v>
      </c>
      <c r="AW27" s="31">
        <f>IF(ISNUMBER([1]System!$C28),[1]PlotData!T28+ [1]Querkraft!$E$2*$AF$1*T27,[1]PlotData!$CB$4)</f>
        <v>4.5</v>
      </c>
      <c r="AX27" s="31">
        <f>IF(ISNUMBER([1]System!$C28),[1]PlotData!U28+ [1]Querkraft!$E$2*$AF$1*U27,[1]PlotData!$CB$4)</f>
        <v>4.5</v>
      </c>
      <c r="AY27" s="31">
        <f>IF(ISNUMBER([1]System!$C28),[1]PlotData!V28+ [1]Querkraft!$E$2*$AF$1*V27,[1]PlotData!$CB$4)</f>
        <v>4.5</v>
      </c>
      <c r="AZ27" s="31">
        <f>IF(ISNUMBER([1]System!$C28),[1]PlotData!W28+ [1]Querkraft!$E$2*$AF$1*W27,[1]PlotData!$CB$4)</f>
        <v>4.5</v>
      </c>
      <c r="BA27" s="31">
        <f>IF(ISNUMBER([1]System!$C28),[1]PlotData!X28+[1]Querkraft!$E$2* $AF$1*X27,[1]PlotData!$CB$4)</f>
        <v>4.5</v>
      </c>
      <c r="BB27" s="32">
        <f>IF(ISNUMBER([1]System!$C28),[1]PlotData!Y28+[1]Querkraft!$E$2*$AF$1*Y27,[1]PlotData!$CB$4)</f>
        <v>4.5</v>
      </c>
      <c r="BC27" s="34">
        <f>IF(ISNUMBER([1]System!$C28),[1]PlotData!Y28, [1]PlotData!CB$4)</f>
        <v>4.5</v>
      </c>
      <c r="BD27" s="31">
        <f>IF(ISNUMBER([1]System!$C28),[1]PlotData!O28, [1]PlotData!$CB$4)</f>
        <v>4.5</v>
      </c>
      <c r="BE27" s="32">
        <f>IF(ISNUMBER([1]System!$C28), AR27,[1]PlotData!$CB$4)</f>
        <v>4.5</v>
      </c>
    </row>
    <row r="28" spans="1:57" x14ac:dyDescent="0.25">
      <c r="A28" s="46">
        <v>26</v>
      </c>
      <c r="B28" s="34"/>
      <c r="C28" s="31"/>
      <c r="D28" s="31"/>
      <c r="E28" s="31"/>
      <c r="F28" s="31"/>
      <c r="G28" s="31"/>
      <c r="H28" s="31"/>
      <c r="I28" s="31"/>
      <c r="J28" s="31"/>
      <c r="K28" s="31"/>
      <c r="L28" s="32"/>
      <c r="N28" s="46">
        <v>26</v>
      </c>
      <c r="O28" s="34"/>
      <c r="P28" s="31"/>
      <c r="Q28" s="31"/>
      <c r="R28" s="31"/>
      <c r="S28" s="31"/>
      <c r="T28" s="31"/>
      <c r="U28" s="31"/>
      <c r="V28" s="31"/>
      <c r="W28" s="31"/>
      <c r="X28" s="31"/>
      <c r="Y28" s="32"/>
      <c r="AA28" s="47">
        <v>26</v>
      </c>
      <c r="AB28" s="34">
        <f>IF(ISNUMBER([1]System!$C29),[1]PlotData!B29+ [1]Querkraft!$E$2*$AF$1*B28,[1]PlotData!$CB$3)</f>
        <v>4.5</v>
      </c>
      <c r="AC28" s="31">
        <f>IF(ISNUMBER([1]System!$C29),[1]PlotData!C29+ [1]Querkraft!$E$2*$AF$1*C28,[1]PlotData!$CB$3)</f>
        <v>4.5</v>
      </c>
      <c r="AD28" s="31">
        <f>IF(ISNUMBER([1]System!$C29),[1]PlotData!D29+ [1]Querkraft!$E$2*$AF$1*D28,[1]PlotData!$CB$3)</f>
        <v>4.5</v>
      </c>
      <c r="AE28" s="31">
        <f>IF(ISNUMBER([1]System!$C29),[1]PlotData!E29+ [1]Querkraft!$E$2*$AF$1*E28,[1]PlotData!$CB$3)</f>
        <v>4.5</v>
      </c>
      <c r="AF28" s="31">
        <f>IF(ISNUMBER([1]System!$C29),[1]PlotData!F29+[1]Querkraft!$E$2* $AF$1*F28,[1]PlotData!$CB$3)</f>
        <v>4.5</v>
      </c>
      <c r="AG28" s="31">
        <f>IF(ISNUMBER([1]System!$C29),[1]PlotData!G29+ [1]Querkraft!$E$2*$AF$1*G28,[1]PlotData!$CB$3)</f>
        <v>4.5</v>
      </c>
      <c r="AH28" s="31">
        <f>IF(ISNUMBER([1]System!$C29),[1]PlotData!H29+[1]Querkraft!$E$2* $AF$1*H28,[1]PlotData!$CB$3)</f>
        <v>4.5</v>
      </c>
      <c r="AI28" s="31">
        <f>IF(ISNUMBER([1]System!$C29),[1]PlotData!I29+ [1]Querkraft!$E$2*$AF$1*I28,[1]PlotData!$CB$3)</f>
        <v>4.5</v>
      </c>
      <c r="AJ28" s="31">
        <f>IF(ISNUMBER([1]System!$C29),[1]PlotData!J29+[1]Querkraft!$E$2*$AF$1*J28,[1]PlotData!$CB$3)</f>
        <v>4.5</v>
      </c>
      <c r="AK28" s="31">
        <f>IF(ISNUMBER([1]System!$C29),[1]PlotData!K29+ [1]Querkraft!$E$2*$AF$1*K28,[1]PlotData!$CB$3)</f>
        <v>4.5</v>
      </c>
      <c r="AL28" s="32">
        <f>IF(ISNUMBER([1]System!$C29),[1]PlotData!L29+ [1]Querkraft!$E$2*$AF$1*L28,[1]PlotData!$CB$3)</f>
        <v>4.5</v>
      </c>
      <c r="AM28" s="34">
        <f>IF(ISNUMBER([1]System!$C29),[1]PlotData!L29,[1]PlotData!$CB$3)</f>
        <v>4.5</v>
      </c>
      <c r="AN28" s="31">
        <f>IF(ISNUMBER([1]System!$C29),[1]PlotData!B29,[1]PlotData!$CB$3)</f>
        <v>4.5</v>
      </c>
      <c r="AO28" s="37">
        <f>IF(ISNUMBER([1]System!$C29),AB28,[1]PlotData!$CB$3)</f>
        <v>4.5</v>
      </c>
      <c r="AQ28" s="46">
        <v>26</v>
      </c>
      <c r="AR28" s="36">
        <f>IF(ISNUMBER([1]System!$C29),[1]PlotData!O29+ [1]Querkraft!$E$2*$AF$1*O28,[1]PlotData!$CB$4)</f>
        <v>4.5</v>
      </c>
      <c r="AS28" s="31">
        <f>IF(ISNUMBER([1]System!$C29),[1]PlotData!P29+[1]Querkraft!$E$2* $AF$1*P28,[1]PlotData!$CB$4)</f>
        <v>4.5</v>
      </c>
      <c r="AT28" s="31">
        <f>IF(ISNUMBER([1]System!$C29),[1]PlotData!Q29+[1]Querkraft!$E$2*$AF$1*Q28,[1]PlotData!$CB$4)</f>
        <v>4.5</v>
      </c>
      <c r="AU28" s="31">
        <f>IF(ISNUMBER([1]System!$C29),[1]PlotData!R29+ [1]Querkraft!$E$2*$AF$1*R28,[1]PlotData!$CB$4)</f>
        <v>4.5</v>
      </c>
      <c r="AV28" s="31">
        <f>IF(ISNUMBER([1]System!$C29),[1]PlotData!S29+ [1]Querkraft!$E$2*$AF$1*S28,[1]PlotData!$CB$4)</f>
        <v>4.5</v>
      </c>
      <c r="AW28" s="31">
        <f>IF(ISNUMBER([1]System!$C29),[1]PlotData!T29+ [1]Querkraft!$E$2*$AF$1*T28,[1]PlotData!$CB$4)</f>
        <v>4.5</v>
      </c>
      <c r="AX28" s="31">
        <f>IF(ISNUMBER([1]System!$C29),[1]PlotData!U29+ [1]Querkraft!$E$2*$AF$1*U28,[1]PlotData!$CB$4)</f>
        <v>4.5</v>
      </c>
      <c r="AY28" s="31">
        <f>IF(ISNUMBER([1]System!$C29),[1]PlotData!V29+ [1]Querkraft!$E$2*$AF$1*V28,[1]PlotData!$CB$4)</f>
        <v>4.5</v>
      </c>
      <c r="AZ28" s="31">
        <f>IF(ISNUMBER([1]System!$C29),[1]PlotData!W29+ [1]Querkraft!$E$2*$AF$1*W28,[1]PlotData!$CB$4)</f>
        <v>4.5</v>
      </c>
      <c r="BA28" s="31">
        <f>IF(ISNUMBER([1]System!$C29),[1]PlotData!X29+[1]Querkraft!$E$2* $AF$1*X28,[1]PlotData!$CB$4)</f>
        <v>4.5</v>
      </c>
      <c r="BB28" s="32">
        <f>IF(ISNUMBER([1]System!$C29),[1]PlotData!Y29+[1]Querkraft!$E$2*$AF$1*Y28,[1]PlotData!$CB$4)</f>
        <v>4.5</v>
      </c>
      <c r="BC28" s="34">
        <f>IF(ISNUMBER([1]System!$C29),[1]PlotData!Y29, [1]PlotData!CB$4)</f>
        <v>4.5</v>
      </c>
      <c r="BD28" s="31">
        <f>IF(ISNUMBER([1]System!$C29),[1]PlotData!O29, [1]PlotData!$CB$4)</f>
        <v>4.5</v>
      </c>
      <c r="BE28" s="32">
        <f>IF(ISNUMBER([1]System!$C29), AR28,[1]PlotData!$CB$4)</f>
        <v>4.5</v>
      </c>
    </row>
    <row r="29" spans="1:57" x14ac:dyDescent="0.25">
      <c r="A29" s="46">
        <v>27</v>
      </c>
      <c r="B29" s="34"/>
      <c r="C29" s="31"/>
      <c r="D29" s="31"/>
      <c r="E29" s="31"/>
      <c r="F29" s="31"/>
      <c r="G29" s="31"/>
      <c r="H29" s="31"/>
      <c r="I29" s="31"/>
      <c r="J29" s="31"/>
      <c r="K29" s="31"/>
      <c r="L29" s="32"/>
      <c r="N29" s="46">
        <v>27</v>
      </c>
      <c r="O29" s="34"/>
      <c r="P29" s="31"/>
      <c r="Q29" s="31"/>
      <c r="R29" s="31"/>
      <c r="S29" s="31"/>
      <c r="T29" s="31"/>
      <c r="U29" s="31"/>
      <c r="V29" s="31"/>
      <c r="W29" s="31"/>
      <c r="X29" s="31"/>
      <c r="Y29" s="32"/>
      <c r="AA29" s="47">
        <v>27</v>
      </c>
      <c r="AB29" s="34">
        <f>IF(ISNUMBER([1]System!$C30),[1]PlotData!B30+ [1]Querkraft!$E$2*$AF$1*B29,[1]PlotData!$CB$3)</f>
        <v>4.5</v>
      </c>
      <c r="AC29" s="31">
        <f>IF(ISNUMBER([1]System!$C30),[1]PlotData!C30+ [1]Querkraft!$E$2*$AF$1*C29,[1]PlotData!$CB$3)</f>
        <v>4.5</v>
      </c>
      <c r="AD29" s="31">
        <f>IF(ISNUMBER([1]System!$C30),[1]PlotData!D30+ [1]Querkraft!$E$2*$AF$1*D29,[1]PlotData!$CB$3)</f>
        <v>4.5</v>
      </c>
      <c r="AE29" s="31">
        <f>IF(ISNUMBER([1]System!$C30),[1]PlotData!E30+ [1]Querkraft!$E$2*$AF$1*E29,[1]PlotData!$CB$3)</f>
        <v>4.5</v>
      </c>
      <c r="AF29" s="31">
        <f>IF(ISNUMBER([1]System!$C30),[1]PlotData!F30+[1]Querkraft!$E$2* $AF$1*F29,[1]PlotData!$CB$3)</f>
        <v>4.5</v>
      </c>
      <c r="AG29" s="31">
        <f>IF(ISNUMBER([1]System!$C30),[1]PlotData!G30+ [1]Querkraft!$E$2*$AF$1*G29,[1]PlotData!$CB$3)</f>
        <v>4.5</v>
      </c>
      <c r="AH29" s="31">
        <f>IF(ISNUMBER([1]System!$C30),[1]PlotData!H30+[1]Querkraft!$E$2* $AF$1*H29,[1]PlotData!$CB$3)</f>
        <v>4.5</v>
      </c>
      <c r="AI29" s="31">
        <f>IF(ISNUMBER([1]System!$C30),[1]PlotData!I30+ [1]Querkraft!$E$2*$AF$1*I29,[1]PlotData!$CB$3)</f>
        <v>4.5</v>
      </c>
      <c r="AJ29" s="31">
        <f>IF(ISNUMBER([1]System!$C30),[1]PlotData!J30+[1]Querkraft!$E$2*$AF$1*J29,[1]PlotData!$CB$3)</f>
        <v>4.5</v>
      </c>
      <c r="AK29" s="31">
        <f>IF(ISNUMBER([1]System!$C30),[1]PlotData!K30+ [1]Querkraft!$E$2*$AF$1*K29,[1]PlotData!$CB$3)</f>
        <v>4.5</v>
      </c>
      <c r="AL29" s="32">
        <f>IF(ISNUMBER([1]System!$C30),[1]PlotData!L30+ [1]Querkraft!$E$2*$AF$1*L29,[1]PlotData!$CB$3)</f>
        <v>4.5</v>
      </c>
      <c r="AM29" s="34">
        <f>IF(ISNUMBER([1]System!$C30),[1]PlotData!L30,[1]PlotData!$CB$3)</f>
        <v>4.5</v>
      </c>
      <c r="AN29" s="31">
        <f>IF(ISNUMBER([1]System!$C30),[1]PlotData!B30,[1]PlotData!$CB$3)</f>
        <v>4.5</v>
      </c>
      <c r="AO29" s="37">
        <f>IF(ISNUMBER([1]System!$C30),AB29,[1]PlotData!$CB$3)</f>
        <v>4.5</v>
      </c>
      <c r="AQ29" s="46">
        <v>27</v>
      </c>
      <c r="AR29" s="36">
        <f>IF(ISNUMBER([1]System!$C30),[1]PlotData!O30+ [1]Querkraft!$E$2*$AF$1*O29,[1]PlotData!$CB$4)</f>
        <v>4.5</v>
      </c>
      <c r="AS29" s="31">
        <f>IF(ISNUMBER([1]System!$C30),[1]PlotData!P30+[1]Querkraft!$E$2* $AF$1*P29,[1]PlotData!$CB$4)</f>
        <v>4.5</v>
      </c>
      <c r="AT29" s="31">
        <f>IF(ISNUMBER([1]System!$C30),[1]PlotData!Q30+[1]Querkraft!$E$2*$AF$1*Q29,[1]PlotData!$CB$4)</f>
        <v>4.5</v>
      </c>
      <c r="AU29" s="31">
        <f>IF(ISNUMBER([1]System!$C30),[1]PlotData!R30+ [1]Querkraft!$E$2*$AF$1*R29,[1]PlotData!$CB$4)</f>
        <v>4.5</v>
      </c>
      <c r="AV29" s="31">
        <f>IF(ISNUMBER([1]System!$C30),[1]PlotData!S30+ [1]Querkraft!$E$2*$AF$1*S29,[1]PlotData!$CB$4)</f>
        <v>4.5</v>
      </c>
      <c r="AW29" s="31">
        <f>IF(ISNUMBER([1]System!$C30),[1]PlotData!T30+ [1]Querkraft!$E$2*$AF$1*T29,[1]PlotData!$CB$4)</f>
        <v>4.5</v>
      </c>
      <c r="AX29" s="31">
        <f>IF(ISNUMBER([1]System!$C30),[1]PlotData!U30+ [1]Querkraft!$E$2*$AF$1*U29,[1]PlotData!$CB$4)</f>
        <v>4.5</v>
      </c>
      <c r="AY29" s="31">
        <f>IF(ISNUMBER([1]System!$C30),[1]PlotData!V30+ [1]Querkraft!$E$2*$AF$1*V29,[1]PlotData!$CB$4)</f>
        <v>4.5</v>
      </c>
      <c r="AZ29" s="31">
        <f>IF(ISNUMBER([1]System!$C30),[1]PlotData!W30+ [1]Querkraft!$E$2*$AF$1*W29,[1]PlotData!$CB$4)</f>
        <v>4.5</v>
      </c>
      <c r="BA29" s="31">
        <f>IF(ISNUMBER([1]System!$C30),[1]PlotData!X30+[1]Querkraft!$E$2* $AF$1*X29,[1]PlotData!$CB$4)</f>
        <v>4.5</v>
      </c>
      <c r="BB29" s="32">
        <f>IF(ISNUMBER([1]System!$C30),[1]PlotData!Y30+[1]Querkraft!$E$2*$AF$1*Y29,[1]PlotData!$CB$4)</f>
        <v>4.5</v>
      </c>
      <c r="BC29" s="34">
        <f>IF(ISNUMBER([1]System!$C30),[1]PlotData!Y30, [1]PlotData!CB$4)</f>
        <v>4.5</v>
      </c>
      <c r="BD29" s="31">
        <f>IF(ISNUMBER([1]System!$C30),[1]PlotData!O30, [1]PlotData!$CB$4)</f>
        <v>4.5</v>
      </c>
      <c r="BE29" s="32">
        <f>IF(ISNUMBER([1]System!$C30), AR29,[1]PlotData!$CB$4)</f>
        <v>4.5</v>
      </c>
    </row>
    <row r="30" spans="1:57" x14ac:dyDescent="0.25">
      <c r="A30" s="46">
        <v>28</v>
      </c>
      <c r="B30" s="34"/>
      <c r="C30" s="31"/>
      <c r="D30" s="31"/>
      <c r="E30" s="31"/>
      <c r="F30" s="31"/>
      <c r="G30" s="31"/>
      <c r="H30" s="31"/>
      <c r="I30" s="31"/>
      <c r="J30" s="31"/>
      <c r="K30" s="31"/>
      <c r="L30" s="32"/>
      <c r="N30" s="46">
        <v>28</v>
      </c>
      <c r="O30" s="34"/>
      <c r="P30" s="31"/>
      <c r="Q30" s="31"/>
      <c r="R30" s="31"/>
      <c r="S30" s="31"/>
      <c r="T30" s="31"/>
      <c r="U30" s="31"/>
      <c r="V30" s="31"/>
      <c r="W30" s="31"/>
      <c r="X30" s="31"/>
      <c r="Y30" s="32"/>
      <c r="AA30" s="47">
        <v>28</v>
      </c>
      <c r="AB30" s="34">
        <f>IF(ISNUMBER([1]System!$C31),[1]PlotData!B31+ [1]Querkraft!$E$2*$AF$1*B30,[1]PlotData!$CB$3)</f>
        <v>4.5</v>
      </c>
      <c r="AC30" s="31">
        <f>IF(ISNUMBER([1]System!$C31),[1]PlotData!C31+ [1]Querkraft!$E$2*$AF$1*C30,[1]PlotData!$CB$3)</f>
        <v>4.5</v>
      </c>
      <c r="AD30" s="31">
        <f>IF(ISNUMBER([1]System!$C31),[1]PlotData!D31+ [1]Querkraft!$E$2*$AF$1*D30,[1]PlotData!$CB$3)</f>
        <v>4.5</v>
      </c>
      <c r="AE30" s="31">
        <f>IF(ISNUMBER([1]System!$C31),[1]PlotData!E31+ [1]Querkraft!$E$2*$AF$1*E30,[1]PlotData!$CB$3)</f>
        <v>4.5</v>
      </c>
      <c r="AF30" s="31">
        <f>IF(ISNUMBER([1]System!$C31),[1]PlotData!F31+[1]Querkraft!$E$2* $AF$1*F30,[1]PlotData!$CB$3)</f>
        <v>4.5</v>
      </c>
      <c r="AG30" s="31">
        <f>IF(ISNUMBER([1]System!$C31),[1]PlotData!G31+ [1]Querkraft!$E$2*$AF$1*G30,[1]PlotData!$CB$3)</f>
        <v>4.5</v>
      </c>
      <c r="AH30" s="31">
        <f>IF(ISNUMBER([1]System!$C31),[1]PlotData!H31+[1]Querkraft!$E$2* $AF$1*H30,[1]PlotData!$CB$3)</f>
        <v>4.5</v>
      </c>
      <c r="AI30" s="31">
        <f>IF(ISNUMBER([1]System!$C31),[1]PlotData!I31+ [1]Querkraft!$E$2*$AF$1*I30,[1]PlotData!$CB$3)</f>
        <v>4.5</v>
      </c>
      <c r="AJ30" s="31">
        <f>IF(ISNUMBER([1]System!$C31),[1]PlotData!J31+[1]Querkraft!$E$2*$AF$1*J30,[1]PlotData!$CB$3)</f>
        <v>4.5</v>
      </c>
      <c r="AK30" s="31">
        <f>IF(ISNUMBER([1]System!$C31),[1]PlotData!K31+ [1]Querkraft!$E$2*$AF$1*K30,[1]PlotData!$CB$3)</f>
        <v>4.5</v>
      </c>
      <c r="AL30" s="32">
        <f>IF(ISNUMBER([1]System!$C31),[1]PlotData!L31+ [1]Querkraft!$E$2*$AF$1*L30,[1]PlotData!$CB$3)</f>
        <v>4.5</v>
      </c>
      <c r="AM30" s="34">
        <f>IF(ISNUMBER([1]System!$C31),[1]PlotData!L31,[1]PlotData!$CB$3)</f>
        <v>4.5</v>
      </c>
      <c r="AN30" s="31">
        <f>IF(ISNUMBER([1]System!$C31),[1]PlotData!B31,[1]PlotData!$CB$3)</f>
        <v>4.5</v>
      </c>
      <c r="AO30" s="37">
        <f>IF(ISNUMBER([1]System!$C31),AB30,[1]PlotData!$CB$3)</f>
        <v>4.5</v>
      </c>
      <c r="AQ30" s="46">
        <v>28</v>
      </c>
      <c r="AR30" s="36">
        <f>IF(ISNUMBER([1]System!$C31),[1]PlotData!O31+ [1]Querkraft!$E$2*$AF$1*O30,[1]PlotData!$CB$4)</f>
        <v>4.5</v>
      </c>
      <c r="AS30" s="31">
        <f>IF(ISNUMBER([1]System!$C31),[1]PlotData!P31+[1]Querkraft!$E$2* $AF$1*P30,[1]PlotData!$CB$4)</f>
        <v>4.5</v>
      </c>
      <c r="AT30" s="31">
        <f>IF(ISNUMBER([1]System!$C31),[1]PlotData!Q31+[1]Querkraft!$E$2*$AF$1*Q30,[1]PlotData!$CB$4)</f>
        <v>4.5</v>
      </c>
      <c r="AU30" s="31">
        <f>IF(ISNUMBER([1]System!$C31),[1]PlotData!R31+ [1]Querkraft!$E$2*$AF$1*R30,[1]PlotData!$CB$4)</f>
        <v>4.5</v>
      </c>
      <c r="AV30" s="31">
        <f>IF(ISNUMBER([1]System!$C31),[1]PlotData!S31+ [1]Querkraft!$E$2*$AF$1*S30,[1]PlotData!$CB$4)</f>
        <v>4.5</v>
      </c>
      <c r="AW30" s="31">
        <f>IF(ISNUMBER([1]System!$C31),[1]PlotData!T31+ [1]Querkraft!$E$2*$AF$1*T30,[1]PlotData!$CB$4)</f>
        <v>4.5</v>
      </c>
      <c r="AX30" s="31">
        <f>IF(ISNUMBER([1]System!$C31),[1]PlotData!U31+ [1]Querkraft!$E$2*$AF$1*U30,[1]PlotData!$CB$4)</f>
        <v>4.5</v>
      </c>
      <c r="AY30" s="31">
        <f>IF(ISNUMBER([1]System!$C31),[1]PlotData!V31+ [1]Querkraft!$E$2*$AF$1*V30,[1]PlotData!$CB$4)</f>
        <v>4.5</v>
      </c>
      <c r="AZ30" s="31">
        <f>IF(ISNUMBER([1]System!$C31),[1]PlotData!W31+ [1]Querkraft!$E$2*$AF$1*W30,[1]PlotData!$CB$4)</f>
        <v>4.5</v>
      </c>
      <c r="BA30" s="31">
        <f>IF(ISNUMBER([1]System!$C31),[1]PlotData!X31+[1]Querkraft!$E$2* $AF$1*X30,[1]PlotData!$CB$4)</f>
        <v>4.5</v>
      </c>
      <c r="BB30" s="32">
        <f>IF(ISNUMBER([1]System!$C31),[1]PlotData!Y31+[1]Querkraft!$E$2*$AF$1*Y30,[1]PlotData!$CB$4)</f>
        <v>4.5</v>
      </c>
      <c r="BC30" s="34">
        <f>IF(ISNUMBER([1]System!$C31),[1]PlotData!Y31, [1]PlotData!CB$4)</f>
        <v>4.5</v>
      </c>
      <c r="BD30" s="31">
        <f>IF(ISNUMBER([1]System!$C31),[1]PlotData!O31, [1]PlotData!$CB$4)</f>
        <v>4.5</v>
      </c>
      <c r="BE30" s="32">
        <f>IF(ISNUMBER([1]System!$C31), AR30,[1]PlotData!$CB$4)</f>
        <v>4.5</v>
      </c>
    </row>
    <row r="31" spans="1:57" x14ac:dyDescent="0.25">
      <c r="A31" s="46">
        <v>29</v>
      </c>
      <c r="B31" s="34"/>
      <c r="C31" s="31"/>
      <c r="D31" s="31"/>
      <c r="E31" s="31"/>
      <c r="F31" s="31"/>
      <c r="G31" s="31"/>
      <c r="H31" s="31"/>
      <c r="I31" s="31"/>
      <c r="J31" s="31"/>
      <c r="K31" s="31"/>
      <c r="L31" s="32"/>
      <c r="N31" s="46">
        <v>29</v>
      </c>
      <c r="O31" s="34"/>
      <c r="P31" s="31"/>
      <c r="Q31" s="31"/>
      <c r="R31" s="31"/>
      <c r="S31" s="31"/>
      <c r="T31" s="31"/>
      <c r="U31" s="31"/>
      <c r="V31" s="31"/>
      <c r="W31" s="31"/>
      <c r="X31" s="31"/>
      <c r="Y31" s="32"/>
      <c r="AA31" s="47">
        <v>29</v>
      </c>
      <c r="AB31" s="34">
        <f>IF(ISNUMBER([1]System!$C32),[1]PlotData!B32+ [1]Querkraft!$E$2*$AF$1*B31,[1]PlotData!$CB$3)</f>
        <v>4.5</v>
      </c>
      <c r="AC31" s="31">
        <f>IF(ISNUMBER([1]System!$C32),[1]PlotData!C32+ [1]Querkraft!$E$2*$AF$1*C31,[1]PlotData!$CB$3)</f>
        <v>4.5</v>
      </c>
      <c r="AD31" s="31">
        <f>IF(ISNUMBER([1]System!$C32),[1]PlotData!D32+ [1]Querkraft!$E$2*$AF$1*D31,[1]PlotData!$CB$3)</f>
        <v>4.5</v>
      </c>
      <c r="AE31" s="31">
        <f>IF(ISNUMBER([1]System!$C32),[1]PlotData!E32+ [1]Querkraft!$E$2*$AF$1*E31,[1]PlotData!$CB$3)</f>
        <v>4.5</v>
      </c>
      <c r="AF31" s="31">
        <f>IF(ISNUMBER([1]System!$C32),[1]PlotData!F32+[1]Querkraft!$E$2* $AF$1*F31,[1]PlotData!$CB$3)</f>
        <v>4.5</v>
      </c>
      <c r="AG31" s="31">
        <f>IF(ISNUMBER([1]System!$C32),[1]PlotData!G32+ [1]Querkraft!$E$2*$AF$1*G31,[1]PlotData!$CB$3)</f>
        <v>4.5</v>
      </c>
      <c r="AH31" s="31">
        <f>IF(ISNUMBER([1]System!$C32),[1]PlotData!H32+[1]Querkraft!$E$2* $AF$1*H31,[1]PlotData!$CB$3)</f>
        <v>4.5</v>
      </c>
      <c r="AI31" s="31">
        <f>IF(ISNUMBER([1]System!$C32),[1]PlotData!I32+ [1]Querkraft!$E$2*$AF$1*I31,[1]PlotData!$CB$3)</f>
        <v>4.5</v>
      </c>
      <c r="AJ31" s="31">
        <f>IF(ISNUMBER([1]System!$C32),[1]PlotData!J32+[1]Querkraft!$E$2*$AF$1*J31,[1]PlotData!$CB$3)</f>
        <v>4.5</v>
      </c>
      <c r="AK31" s="31">
        <f>IF(ISNUMBER([1]System!$C32),[1]PlotData!K32+ [1]Querkraft!$E$2*$AF$1*K31,[1]PlotData!$CB$3)</f>
        <v>4.5</v>
      </c>
      <c r="AL31" s="32">
        <f>IF(ISNUMBER([1]System!$C32),[1]PlotData!L32+ [1]Querkraft!$E$2*$AF$1*L31,[1]PlotData!$CB$3)</f>
        <v>4.5</v>
      </c>
      <c r="AM31" s="34">
        <f>IF(ISNUMBER([1]System!$C32),[1]PlotData!L32,[1]PlotData!$CB$3)</f>
        <v>4.5</v>
      </c>
      <c r="AN31" s="31">
        <f>IF(ISNUMBER([1]System!$C32),[1]PlotData!B32,[1]PlotData!$CB$3)</f>
        <v>4.5</v>
      </c>
      <c r="AO31" s="37">
        <f>IF(ISNUMBER([1]System!$C32),AB31,[1]PlotData!$CB$3)</f>
        <v>4.5</v>
      </c>
      <c r="AQ31" s="46">
        <v>29</v>
      </c>
      <c r="AR31" s="36">
        <f>IF(ISNUMBER([1]System!$C32),[1]PlotData!O32+ [1]Querkraft!$E$2*$AF$1*O31,[1]PlotData!$CB$4)</f>
        <v>4.5</v>
      </c>
      <c r="AS31" s="31">
        <f>IF(ISNUMBER([1]System!$C32),[1]PlotData!P32+[1]Querkraft!$E$2* $AF$1*P31,[1]PlotData!$CB$4)</f>
        <v>4.5</v>
      </c>
      <c r="AT31" s="31">
        <f>IF(ISNUMBER([1]System!$C32),[1]PlotData!Q32+[1]Querkraft!$E$2*$AF$1*Q31,[1]PlotData!$CB$4)</f>
        <v>4.5</v>
      </c>
      <c r="AU31" s="31">
        <f>IF(ISNUMBER([1]System!$C32),[1]PlotData!R32+ [1]Querkraft!$E$2*$AF$1*R31,[1]PlotData!$CB$4)</f>
        <v>4.5</v>
      </c>
      <c r="AV31" s="31">
        <f>IF(ISNUMBER([1]System!$C32),[1]PlotData!S32+ [1]Querkraft!$E$2*$AF$1*S31,[1]PlotData!$CB$4)</f>
        <v>4.5</v>
      </c>
      <c r="AW31" s="31">
        <f>IF(ISNUMBER([1]System!$C32),[1]PlotData!T32+ [1]Querkraft!$E$2*$AF$1*T31,[1]PlotData!$CB$4)</f>
        <v>4.5</v>
      </c>
      <c r="AX31" s="31">
        <f>IF(ISNUMBER([1]System!$C32),[1]PlotData!U32+ [1]Querkraft!$E$2*$AF$1*U31,[1]PlotData!$CB$4)</f>
        <v>4.5</v>
      </c>
      <c r="AY31" s="31">
        <f>IF(ISNUMBER([1]System!$C32),[1]PlotData!V32+ [1]Querkraft!$E$2*$AF$1*V31,[1]PlotData!$CB$4)</f>
        <v>4.5</v>
      </c>
      <c r="AZ31" s="31">
        <f>IF(ISNUMBER([1]System!$C32),[1]PlotData!W32+ [1]Querkraft!$E$2*$AF$1*W31,[1]PlotData!$CB$4)</f>
        <v>4.5</v>
      </c>
      <c r="BA31" s="31">
        <f>IF(ISNUMBER([1]System!$C32),[1]PlotData!X32+[1]Querkraft!$E$2* $AF$1*X31,[1]PlotData!$CB$4)</f>
        <v>4.5</v>
      </c>
      <c r="BB31" s="32">
        <f>IF(ISNUMBER([1]System!$C32),[1]PlotData!Y32+[1]Querkraft!$E$2*$AF$1*Y31,[1]PlotData!$CB$4)</f>
        <v>4.5</v>
      </c>
      <c r="BC31" s="34">
        <f>IF(ISNUMBER([1]System!$C32),[1]PlotData!Y32, [1]PlotData!CB$4)</f>
        <v>4.5</v>
      </c>
      <c r="BD31" s="31">
        <f>IF(ISNUMBER([1]System!$C32),[1]PlotData!O32, [1]PlotData!$CB$4)</f>
        <v>4.5</v>
      </c>
      <c r="BE31" s="32">
        <f>IF(ISNUMBER([1]System!$C32), AR31,[1]PlotData!$CB$4)</f>
        <v>4.5</v>
      </c>
    </row>
    <row r="32" spans="1:57" x14ac:dyDescent="0.25">
      <c r="A32" s="46">
        <v>30</v>
      </c>
      <c r="B32" s="34"/>
      <c r="C32" s="31"/>
      <c r="D32" s="31"/>
      <c r="E32" s="31"/>
      <c r="F32" s="31"/>
      <c r="G32" s="31"/>
      <c r="H32" s="31"/>
      <c r="I32" s="31"/>
      <c r="J32" s="31"/>
      <c r="K32" s="31"/>
      <c r="L32" s="32"/>
      <c r="N32" s="46">
        <v>30</v>
      </c>
      <c r="O32" s="34"/>
      <c r="P32" s="31"/>
      <c r="Q32" s="31"/>
      <c r="R32" s="31"/>
      <c r="S32" s="31"/>
      <c r="T32" s="31"/>
      <c r="U32" s="31"/>
      <c r="V32" s="31"/>
      <c r="W32" s="31"/>
      <c r="X32" s="31"/>
      <c r="Y32" s="32"/>
      <c r="AA32" s="47">
        <v>30</v>
      </c>
      <c r="AB32" s="34">
        <f>IF(ISNUMBER([1]System!$C33),[1]PlotData!B33+ [1]Querkraft!$E$2*$AF$1*B32,[1]PlotData!$CB$3)</f>
        <v>4.5</v>
      </c>
      <c r="AC32" s="31">
        <f>IF(ISNUMBER([1]System!$C33),[1]PlotData!C33+ [1]Querkraft!$E$2*$AF$1*C32,[1]PlotData!$CB$3)</f>
        <v>4.5</v>
      </c>
      <c r="AD32" s="31">
        <f>IF(ISNUMBER([1]System!$C33),[1]PlotData!D33+ [1]Querkraft!$E$2*$AF$1*D32,[1]PlotData!$CB$3)</f>
        <v>4.5</v>
      </c>
      <c r="AE32" s="31">
        <f>IF(ISNUMBER([1]System!$C33),[1]PlotData!E33+ [1]Querkraft!$E$2*$AF$1*E32,[1]PlotData!$CB$3)</f>
        <v>4.5</v>
      </c>
      <c r="AF32" s="31">
        <f>IF(ISNUMBER([1]System!$C33),[1]PlotData!F33+[1]Querkraft!$E$2* $AF$1*F32,[1]PlotData!$CB$3)</f>
        <v>4.5</v>
      </c>
      <c r="AG32" s="31">
        <f>IF(ISNUMBER([1]System!$C33),[1]PlotData!G33+ [1]Querkraft!$E$2*$AF$1*G32,[1]PlotData!$CB$3)</f>
        <v>4.5</v>
      </c>
      <c r="AH32" s="31">
        <f>IF(ISNUMBER([1]System!$C33),[1]PlotData!H33+[1]Querkraft!$E$2* $AF$1*H32,[1]PlotData!$CB$3)</f>
        <v>4.5</v>
      </c>
      <c r="AI32" s="31">
        <f>IF(ISNUMBER([1]System!$C33),[1]PlotData!I33+ [1]Querkraft!$E$2*$AF$1*I32,[1]PlotData!$CB$3)</f>
        <v>4.5</v>
      </c>
      <c r="AJ32" s="31">
        <f>IF(ISNUMBER([1]System!$C33),[1]PlotData!J33+[1]Querkraft!$E$2*$AF$1*J32,[1]PlotData!$CB$3)</f>
        <v>4.5</v>
      </c>
      <c r="AK32" s="31">
        <f>IF(ISNUMBER([1]System!$C33),[1]PlotData!K33+ [1]Querkraft!$E$2*$AF$1*K32,[1]PlotData!$CB$3)</f>
        <v>4.5</v>
      </c>
      <c r="AL32" s="32">
        <f>IF(ISNUMBER([1]System!$C33),[1]PlotData!L33+ [1]Querkraft!$E$2*$AF$1*L32,[1]PlotData!$CB$3)</f>
        <v>4.5</v>
      </c>
      <c r="AM32" s="34">
        <f>IF(ISNUMBER([1]System!$C33),[1]PlotData!L33,[1]PlotData!$CB$3)</f>
        <v>4.5</v>
      </c>
      <c r="AN32" s="31">
        <f>IF(ISNUMBER([1]System!$C33),[1]PlotData!B33,[1]PlotData!$CB$3)</f>
        <v>4.5</v>
      </c>
      <c r="AO32" s="37">
        <f>IF(ISNUMBER([1]System!$C33),AB32,[1]PlotData!$CB$3)</f>
        <v>4.5</v>
      </c>
      <c r="AQ32" s="46">
        <v>30</v>
      </c>
      <c r="AR32" s="36">
        <f>IF(ISNUMBER([1]System!$C33),[1]PlotData!O33+ [1]Querkraft!$E$2*$AF$1*O32,[1]PlotData!$CB$4)</f>
        <v>4.5</v>
      </c>
      <c r="AS32" s="31">
        <f>IF(ISNUMBER([1]System!$C33),[1]PlotData!P33+[1]Querkraft!$E$2* $AF$1*P32,[1]PlotData!$CB$4)</f>
        <v>4.5</v>
      </c>
      <c r="AT32" s="31">
        <f>IF(ISNUMBER([1]System!$C33),[1]PlotData!Q33+[1]Querkraft!$E$2*$AF$1*Q32,[1]PlotData!$CB$4)</f>
        <v>4.5</v>
      </c>
      <c r="AU32" s="31">
        <f>IF(ISNUMBER([1]System!$C33),[1]PlotData!R33+ [1]Querkraft!$E$2*$AF$1*R32,[1]PlotData!$CB$4)</f>
        <v>4.5</v>
      </c>
      <c r="AV32" s="31">
        <f>IF(ISNUMBER([1]System!$C33),[1]PlotData!S33+ [1]Querkraft!$E$2*$AF$1*S32,[1]PlotData!$CB$4)</f>
        <v>4.5</v>
      </c>
      <c r="AW32" s="31">
        <f>IF(ISNUMBER([1]System!$C33),[1]PlotData!T33+ [1]Querkraft!$E$2*$AF$1*T32,[1]PlotData!$CB$4)</f>
        <v>4.5</v>
      </c>
      <c r="AX32" s="31">
        <f>IF(ISNUMBER([1]System!$C33),[1]PlotData!U33+ [1]Querkraft!$E$2*$AF$1*U32,[1]PlotData!$CB$4)</f>
        <v>4.5</v>
      </c>
      <c r="AY32" s="31">
        <f>IF(ISNUMBER([1]System!$C33),[1]PlotData!V33+ [1]Querkraft!$E$2*$AF$1*V32,[1]PlotData!$CB$4)</f>
        <v>4.5</v>
      </c>
      <c r="AZ32" s="31">
        <f>IF(ISNUMBER([1]System!$C33),[1]PlotData!W33+ [1]Querkraft!$E$2*$AF$1*W32,[1]PlotData!$CB$4)</f>
        <v>4.5</v>
      </c>
      <c r="BA32" s="31">
        <f>IF(ISNUMBER([1]System!$C33),[1]PlotData!X33+[1]Querkraft!$E$2* $AF$1*X32,[1]PlotData!$CB$4)</f>
        <v>4.5</v>
      </c>
      <c r="BB32" s="32">
        <f>IF(ISNUMBER([1]System!$C33),[1]PlotData!Y33+[1]Querkraft!$E$2*$AF$1*Y32,[1]PlotData!$CB$4)</f>
        <v>4.5</v>
      </c>
      <c r="BC32" s="34">
        <f>IF(ISNUMBER([1]System!$C33),[1]PlotData!Y33, [1]PlotData!CB$4)</f>
        <v>4.5</v>
      </c>
      <c r="BD32" s="31">
        <f>IF(ISNUMBER([1]System!$C33),[1]PlotData!O33, [1]PlotData!$CB$4)</f>
        <v>4.5</v>
      </c>
      <c r="BE32" s="32">
        <f>IF(ISNUMBER([1]System!$C33), AR32,[1]PlotData!$CB$4)</f>
        <v>4.5</v>
      </c>
    </row>
    <row r="33" spans="1:57" x14ac:dyDescent="0.25">
      <c r="A33" s="46">
        <v>31</v>
      </c>
      <c r="B33" s="34"/>
      <c r="C33" s="31"/>
      <c r="D33" s="31"/>
      <c r="E33" s="31"/>
      <c r="F33" s="31"/>
      <c r="G33" s="31"/>
      <c r="H33" s="31"/>
      <c r="I33" s="31"/>
      <c r="J33" s="31"/>
      <c r="K33" s="31"/>
      <c r="L33" s="32"/>
      <c r="N33" s="46">
        <v>31</v>
      </c>
      <c r="O33" s="34"/>
      <c r="P33" s="31"/>
      <c r="Q33" s="31"/>
      <c r="R33" s="31"/>
      <c r="S33" s="31"/>
      <c r="T33" s="31"/>
      <c r="U33" s="31"/>
      <c r="V33" s="31"/>
      <c r="W33" s="31"/>
      <c r="X33" s="31"/>
      <c r="Y33" s="32"/>
      <c r="AA33" s="47">
        <v>31</v>
      </c>
      <c r="AB33" s="34">
        <f>IF(ISNUMBER([1]System!$C34),[1]PlotData!B34+ [1]Querkraft!$E$2*$AF$1*B33,[1]PlotData!$CB$3)</f>
        <v>4.5</v>
      </c>
      <c r="AC33" s="31">
        <f>IF(ISNUMBER([1]System!$C34),[1]PlotData!C34+ [1]Querkraft!$E$2*$AF$1*C33,[1]PlotData!$CB$3)</f>
        <v>4.5</v>
      </c>
      <c r="AD33" s="31">
        <f>IF(ISNUMBER([1]System!$C34),[1]PlotData!D34+ [1]Querkraft!$E$2*$AF$1*D33,[1]PlotData!$CB$3)</f>
        <v>4.5</v>
      </c>
      <c r="AE33" s="31">
        <f>IF(ISNUMBER([1]System!$C34),[1]PlotData!E34+ [1]Querkraft!$E$2*$AF$1*E33,[1]PlotData!$CB$3)</f>
        <v>4.5</v>
      </c>
      <c r="AF33" s="31">
        <f>IF(ISNUMBER([1]System!$C34),[1]PlotData!F34+[1]Querkraft!$E$2* $AF$1*F33,[1]PlotData!$CB$3)</f>
        <v>4.5</v>
      </c>
      <c r="AG33" s="31">
        <f>IF(ISNUMBER([1]System!$C34),[1]PlotData!G34+ [1]Querkraft!$E$2*$AF$1*G33,[1]PlotData!$CB$3)</f>
        <v>4.5</v>
      </c>
      <c r="AH33" s="31">
        <f>IF(ISNUMBER([1]System!$C34),[1]PlotData!H34+[1]Querkraft!$E$2* $AF$1*H33,[1]PlotData!$CB$3)</f>
        <v>4.5</v>
      </c>
      <c r="AI33" s="31">
        <f>IF(ISNUMBER([1]System!$C34),[1]PlotData!I34+ [1]Querkraft!$E$2*$AF$1*I33,[1]PlotData!$CB$3)</f>
        <v>4.5</v>
      </c>
      <c r="AJ33" s="31">
        <f>IF(ISNUMBER([1]System!$C34),[1]PlotData!J34+[1]Querkraft!$E$2*$AF$1*J33,[1]PlotData!$CB$3)</f>
        <v>4.5</v>
      </c>
      <c r="AK33" s="31">
        <f>IF(ISNUMBER([1]System!$C34),[1]PlotData!K34+ [1]Querkraft!$E$2*$AF$1*K33,[1]PlotData!$CB$3)</f>
        <v>4.5</v>
      </c>
      <c r="AL33" s="32">
        <f>IF(ISNUMBER([1]System!$C34),[1]PlotData!L34+ [1]Querkraft!$E$2*$AF$1*L33,[1]PlotData!$CB$3)</f>
        <v>4.5</v>
      </c>
      <c r="AM33" s="34">
        <f>IF(ISNUMBER([1]System!$C34),[1]PlotData!L34,[1]PlotData!$CB$3)</f>
        <v>4.5</v>
      </c>
      <c r="AN33" s="31">
        <f>IF(ISNUMBER([1]System!$C34),[1]PlotData!B34,[1]PlotData!$CB$3)</f>
        <v>4.5</v>
      </c>
      <c r="AO33" s="37">
        <f>IF(ISNUMBER([1]System!$C34),AB33,[1]PlotData!$CB$3)</f>
        <v>4.5</v>
      </c>
      <c r="AQ33" s="46">
        <v>31</v>
      </c>
      <c r="AR33" s="36">
        <f>IF(ISNUMBER([1]System!$C34),[1]PlotData!O34+ [1]Querkraft!$E$2*$AF$1*O33,[1]PlotData!$CB$4)</f>
        <v>4.5</v>
      </c>
      <c r="AS33" s="31">
        <f>IF(ISNUMBER([1]System!$C34),[1]PlotData!P34+[1]Querkraft!$E$2* $AF$1*P33,[1]PlotData!$CB$4)</f>
        <v>4.5</v>
      </c>
      <c r="AT33" s="31">
        <f>IF(ISNUMBER([1]System!$C34),[1]PlotData!Q34+[1]Querkraft!$E$2*$AF$1*Q33,[1]PlotData!$CB$4)</f>
        <v>4.5</v>
      </c>
      <c r="AU33" s="31">
        <f>IF(ISNUMBER([1]System!$C34),[1]PlotData!R34+ [1]Querkraft!$E$2*$AF$1*R33,[1]PlotData!$CB$4)</f>
        <v>4.5</v>
      </c>
      <c r="AV33" s="31">
        <f>IF(ISNUMBER([1]System!$C34),[1]PlotData!S34+ [1]Querkraft!$E$2*$AF$1*S33,[1]PlotData!$CB$4)</f>
        <v>4.5</v>
      </c>
      <c r="AW33" s="31">
        <f>IF(ISNUMBER([1]System!$C34),[1]PlotData!T34+ [1]Querkraft!$E$2*$AF$1*T33,[1]PlotData!$CB$4)</f>
        <v>4.5</v>
      </c>
      <c r="AX33" s="31">
        <f>IF(ISNUMBER([1]System!$C34),[1]PlotData!U34+ [1]Querkraft!$E$2*$AF$1*U33,[1]PlotData!$CB$4)</f>
        <v>4.5</v>
      </c>
      <c r="AY33" s="31">
        <f>IF(ISNUMBER([1]System!$C34),[1]PlotData!V34+ [1]Querkraft!$E$2*$AF$1*V33,[1]PlotData!$CB$4)</f>
        <v>4.5</v>
      </c>
      <c r="AZ33" s="31">
        <f>IF(ISNUMBER([1]System!$C34),[1]PlotData!W34+ [1]Querkraft!$E$2*$AF$1*W33,[1]PlotData!$CB$4)</f>
        <v>4.5</v>
      </c>
      <c r="BA33" s="31">
        <f>IF(ISNUMBER([1]System!$C34),[1]PlotData!X34+[1]Querkraft!$E$2* $AF$1*X33,[1]PlotData!$CB$4)</f>
        <v>4.5</v>
      </c>
      <c r="BB33" s="32">
        <f>IF(ISNUMBER([1]System!$C34),[1]PlotData!Y34+[1]Querkraft!$E$2*$AF$1*Y33,[1]PlotData!$CB$4)</f>
        <v>4.5</v>
      </c>
      <c r="BC33" s="34">
        <f>IF(ISNUMBER([1]System!$C34),[1]PlotData!Y34, [1]PlotData!CB$4)</f>
        <v>4.5</v>
      </c>
      <c r="BD33" s="31">
        <f>IF(ISNUMBER([1]System!$C34),[1]PlotData!O34, [1]PlotData!$CB$4)</f>
        <v>4.5</v>
      </c>
      <c r="BE33" s="32">
        <f>IF(ISNUMBER([1]System!$C34), AR33,[1]PlotData!$CB$4)</f>
        <v>4.5</v>
      </c>
    </row>
    <row r="34" spans="1:57" x14ac:dyDescent="0.25">
      <c r="A34" s="46">
        <v>32</v>
      </c>
      <c r="B34" s="34"/>
      <c r="C34" s="31"/>
      <c r="D34" s="31"/>
      <c r="E34" s="31"/>
      <c r="F34" s="31"/>
      <c r="G34" s="31"/>
      <c r="H34" s="31"/>
      <c r="I34" s="31"/>
      <c r="J34" s="31"/>
      <c r="K34" s="31"/>
      <c r="L34" s="32"/>
      <c r="N34" s="46">
        <v>32</v>
      </c>
      <c r="O34" s="34"/>
      <c r="P34" s="31"/>
      <c r="Q34" s="31"/>
      <c r="R34" s="31"/>
      <c r="S34" s="31"/>
      <c r="T34" s="31"/>
      <c r="U34" s="31"/>
      <c r="V34" s="31"/>
      <c r="W34" s="31"/>
      <c r="X34" s="31"/>
      <c r="Y34" s="32"/>
      <c r="AA34" s="47">
        <v>32</v>
      </c>
      <c r="AB34" s="34">
        <f>IF(ISNUMBER([1]System!$C35),[1]PlotData!B35+ [1]Querkraft!$E$2*$AF$1*B34,[1]PlotData!$CB$3)</f>
        <v>4.5</v>
      </c>
      <c r="AC34" s="31">
        <f>IF(ISNUMBER([1]System!$C35),[1]PlotData!C35+ [1]Querkraft!$E$2*$AF$1*C34,[1]PlotData!$CB$3)</f>
        <v>4.5</v>
      </c>
      <c r="AD34" s="31">
        <f>IF(ISNUMBER([1]System!$C35),[1]PlotData!D35+ [1]Querkraft!$E$2*$AF$1*D34,[1]PlotData!$CB$3)</f>
        <v>4.5</v>
      </c>
      <c r="AE34" s="31">
        <f>IF(ISNUMBER([1]System!$C35),[1]PlotData!E35+ [1]Querkraft!$E$2*$AF$1*E34,[1]PlotData!$CB$3)</f>
        <v>4.5</v>
      </c>
      <c r="AF34" s="31">
        <f>IF(ISNUMBER([1]System!$C35),[1]PlotData!F35+[1]Querkraft!$E$2* $AF$1*F34,[1]PlotData!$CB$3)</f>
        <v>4.5</v>
      </c>
      <c r="AG34" s="31">
        <f>IF(ISNUMBER([1]System!$C35),[1]PlotData!G35+ [1]Querkraft!$E$2*$AF$1*G34,[1]PlotData!$CB$3)</f>
        <v>4.5</v>
      </c>
      <c r="AH34" s="31">
        <f>IF(ISNUMBER([1]System!$C35),[1]PlotData!H35+[1]Querkraft!$E$2* $AF$1*H34,[1]PlotData!$CB$3)</f>
        <v>4.5</v>
      </c>
      <c r="AI34" s="31">
        <f>IF(ISNUMBER([1]System!$C35),[1]PlotData!I35+ [1]Querkraft!$E$2*$AF$1*I34,[1]PlotData!$CB$3)</f>
        <v>4.5</v>
      </c>
      <c r="AJ34" s="31">
        <f>IF(ISNUMBER([1]System!$C35),[1]PlotData!J35+[1]Querkraft!$E$2*$AF$1*J34,[1]PlotData!$CB$3)</f>
        <v>4.5</v>
      </c>
      <c r="AK34" s="31">
        <f>IF(ISNUMBER([1]System!$C35),[1]PlotData!K35+ [1]Querkraft!$E$2*$AF$1*K34,[1]PlotData!$CB$3)</f>
        <v>4.5</v>
      </c>
      <c r="AL34" s="32">
        <f>IF(ISNUMBER([1]System!$C35),[1]PlotData!L35+ [1]Querkraft!$E$2*$AF$1*L34,[1]PlotData!$CB$3)</f>
        <v>4.5</v>
      </c>
      <c r="AM34" s="34">
        <f>IF(ISNUMBER([1]System!$C35),[1]PlotData!L35,[1]PlotData!$CB$3)</f>
        <v>4.5</v>
      </c>
      <c r="AN34" s="31">
        <f>IF(ISNUMBER([1]System!$C35),[1]PlotData!B35,[1]PlotData!$CB$3)</f>
        <v>4.5</v>
      </c>
      <c r="AO34" s="37">
        <f>IF(ISNUMBER([1]System!$C35),AB34,[1]PlotData!$CB$3)</f>
        <v>4.5</v>
      </c>
      <c r="AQ34" s="46">
        <v>32</v>
      </c>
      <c r="AR34" s="36">
        <f>IF(ISNUMBER([1]System!$C35),[1]PlotData!O35+ [1]Querkraft!$E$2*$AF$1*O34,[1]PlotData!$CB$4)</f>
        <v>4.5</v>
      </c>
      <c r="AS34" s="31">
        <f>IF(ISNUMBER([1]System!$C35),[1]PlotData!P35+[1]Querkraft!$E$2* $AF$1*P34,[1]PlotData!$CB$4)</f>
        <v>4.5</v>
      </c>
      <c r="AT34" s="31">
        <f>IF(ISNUMBER([1]System!$C35),[1]PlotData!Q35+[1]Querkraft!$E$2*$AF$1*Q34,[1]PlotData!$CB$4)</f>
        <v>4.5</v>
      </c>
      <c r="AU34" s="31">
        <f>IF(ISNUMBER([1]System!$C35),[1]PlotData!R35+ [1]Querkraft!$E$2*$AF$1*R34,[1]PlotData!$CB$4)</f>
        <v>4.5</v>
      </c>
      <c r="AV34" s="31">
        <f>IF(ISNUMBER([1]System!$C35),[1]PlotData!S35+ [1]Querkraft!$E$2*$AF$1*S34,[1]PlotData!$CB$4)</f>
        <v>4.5</v>
      </c>
      <c r="AW34" s="31">
        <f>IF(ISNUMBER([1]System!$C35),[1]PlotData!T35+ [1]Querkraft!$E$2*$AF$1*T34,[1]PlotData!$CB$4)</f>
        <v>4.5</v>
      </c>
      <c r="AX34" s="31">
        <f>IF(ISNUMBER([1]System!$C35),[1]PlotData!U35+ [1]Querkraft!$E$2*$AF$1*U34,[1]PlotData!$CB$4)</f>
        <v>4.5</v>
      </c>
      <c r="AY34" s="31">
        <f>IF(ISNUMBER([1]System!$C35),[1]PlotData!V35+ [1]Querkraft!$E$2*$AF$1*V34,[1]PlotData!$CB$4)</f>
        <v>4.5</v>
      </c>
      <c r="AZ34" s="31">
        <f>IF(ISNUMBER([1]System!$C35),[1]PlotData!W35+ [1]Querkraft!$E$2*$AF$1*W34,[1]PlotData!$CB$4)</f>
        <v>4.5</v>
      </c>
      <c r="BA34" s="31">
        <f>IF(ISNUMBER([1]System!$C35),[1]PlotData!X35+[1]Querkraft!$E$2* $AF$1*X34,[1]PlotData!$CB$4)</f>
        <v>4.5</v>
      </c>
      <c r="BB34" s="32">
        <f>IF(ISNUMBER([1]System!$C35),[1]PlotData!Y35+[1]Querkraft!$E$2*$AF$1*Y34,[1]PlotData!$CB$4)</f>
        <v>4.5</v>
      </c>
      <c r="BC34" s="34">
        <f>IF(ISNUMBER([1]System!$C35),[1]PlotData!Y35, [1]PlotData!CB$4)</f>
        <v>4.5</v>
      </c>
      <c r="BD34" s="31">
        <f>IF(ISNUMBER([1]System!$C35),[1]PlotData!O35, [1]PlotData!$CB$4)</f>
        <v>4.5</v>
      </c>
      <c r="BE34" s="32">
        <f>IF(ISNUMBER([1]System!$C35), AR34,[1]PlotData!$CB$4)</f>
        <v>4.5</v>
      </c>
    </row>
    <row r="35" spans="1:57" x14ac:dyDescent="0.25">
      <c r="A35" s="46">
        <v>33</v>
      </c>
      <c r="B35" s="34"/>
      <c r="C35" s="31"/>
      <c r="D35" s="31"/>
      <c r="E35" s="31"/>
      <c r="F35" s="31"/>
      <c r="G35" s="31"/>
      <c r="H35" s="31"/>
      <c r="I35" s="31"/>
      <c r="J35" s="31"/>
      <c r="K35" s="31"/>
      <c r="L35" s="32"/>
      <c r="N35" s="46">
        <v>33</v>
      </c>
      <c r="O35" s="34"/>
      <c r="P35" s="31"/>
      <c r="Q35" s="31"/>
      <c r="R35" s="31"/>
      <c r="S35" s="31"/>
      <c r="T35" s="31"/>
      <c r="U35" s="31"/>
      <c r="V35" s="31"/>
      <c r="W35" s="31"/>
      <c r="X35" s="31"/>
      <c r="Y35" s="32"/>
      <c r="AA35" s="47">
        <v>33</v>
      </c>
      <c r="AB35" s="34">
        <f>IF(ISNUMBER([1]System!$C36),[1]PlotData!B36+ [1]Querkraft!$E$2*$AF$1*B35,[1]PlotData!$CB$3)</f>
        <v>4.5</v>
      </c>
      <c r="AC35" s="31">
        <f>IF(ISNUMBER([1]System!$C36),[1]PlotData!C36+ [1]Querkraft!$E$2*$AF$1*C35,[1]PlotData!$CB$3)</f>
        <v>4.5</v>
      </c>
      <c r="AD35" s="31">
        <f>IF(ISNUMBER([1]System!$C36),[1]PlotData!D36+ [1]Querkraft!$E$2*$AF$1*D35,[1]PlotData!$CB$3)</f>
        <v>4.5</v>
      </c>
      <c r="AE35" s="31">
        <f>IF(ISNUMBER([1]System!$C36),[1]PlotData!E36+ [1]Querkraft!$E$2*$AF$1*E35,[1]PlotData!$CB$3)</f>
        <v>4.5</v>
      </c>
      <c r="AF35" s="31">
        <f>IF(ISNUMBER([1]System!$C36),[1]PlotData!F36+[1]Querkraft!$E$2* $AF$1*F35,[1]PlotData!$CB$3)</f>
        <v>4.5</v>
      </c>
      <c r="AG35" s="31">
        <f>IF(ISNUMBER([1]System!$C36),[1]PlotData!G36+ [1]Querkraft!$E$2*$AF$1*G35,[1]PlotData!$CB$3)</f>
        <v>4.5</v>
      </c>
      <c r="AH35" s="31">
        <f>IF(ISNUMBER([1]System!$C36),[1]PlotData!H36+[1]Querkraft!$E$2* $AF$1*H35,[1]PlotData!$CB$3)</f>
        <v>4.5</v>
      </c>
      <c r="AI35" s="31">
        <f>IF(ISNUMBER([1]System!$C36),[1]PlotData!I36+ [1]Querkraft!$E$2*$AF$1*I35,[1]PlotData!$CB$3)</f>
        <v>4.5</v>
      </c>
      <c r="AJ35" s="31">
        <f>IF(ISNUMBER([1]System!$C36),[1]PlotData!J36+[1]Querkraft!$E$2*$AF$1*J35,[1]PlotData!$CB$3)</f>
        <v>4.5</v>
      </c>
      <c r="AK35" s="31">
        <f>IF(ISNUMBER([1]System!$C36),[1]PlotData!K36+ [1]Querkraft!$E$2*$AF$1*K35,[1]PlotData!$CB$3)</f>
        <v>4.5</v>
      </c>
      <c r="AL35" s="32">
        <f>IF(ISNUMBER([1]System!$C36),[1]PlotData!L36+ [1]Querkraft!$E$2*$AF$1*L35,[1]PlotData!$CB$3)</f>
        <v>4.5</v>
      </c>
      <c r="AM35" s="34">
        <f>IF(ISNUMBER([1]System!$C36),[1]PlotData!L36,[1]PlotData!$CB$3)</f>
        <v>4.5</v>
      </c>
      <c r="AN35" s="31">
        <f>IF(ISNUMBER([1]System!$C36),[1]PlotData!B36,[1]PlotData!$CB$3)</f>
        <v>4.5</v>
      </c>
      <c r="AO35" s="37">
        <f>IF(ISNUMBER([1]System!$C36),AB35,[1]PlotData!$CB$3)</f>
        <v>4.5</v>
      </c>
      <c r="AQ35" s="46">
        <v>33</v>
      </c>
      <c r="AR35" s="36">
        <f>IF(ISNUMBER([1]System!$C36),[1]PlotData!O36+ [1]Querkraft!$E$2*$AF$1*O35,[1]PlotData!$CB$4)</f>
        <v>4.5</v>
      </c>
      <c r="AS35" s="31">
        <f>IF(ISNUMBER([1]System!$C36),[1]PlotData!P36+[1]Querkraft!$E$2* $AF$1*P35,[1]PlotData!$CB$4)</f>
        <v>4.5</v>
      </c>
      <c r="AT35" s="31">
        <f>IF(ISNUMBER([1]System!$C36),[1]PlotData!Q36+[1]Querkraft!$E$2*$AF$1*Q35,[1]PlotData!$CB$4)</f>
        <v>4.5</v>
      </c>
      <c r="AU35" s="31">
        <f>IF(ISNUMBER([1]System!$C36),[1]PlotData!R36+ [1]Querkraft!$E$2*$AF$1*R35,[1]PlotData!$CB$4)</f>
        <v>4.5</v>
      </c>
      <c r="AV35" s="31">
        <f>IF(ISNUMBER([1]System!$C36),[1]PlotData!S36+ [1]Querkraft!$E$2*$AF$1*S35,[1]PlotData!$CB$4)</f>
        <v>4.5</v>
      </c>
      <c r="AW35" s="31">
        <f>IF(ISNUMBER([1]System!$C36),[1]PlotData!T36+ [1]Querkraft!$E$2*$AF$1*T35,[1]PlotData!$CB$4)</f>
        <v>4.5</v>
      </c>
      <c r="AX35" s="31">
        <f>IF(ISNUMBER([1]System!$C36),[1]PlotData!U36+ [1]Querkraft!$E$2*$AF$1*U35,[1]PlotData!$CB$4)</f>
        <v>4.5</v>
      </c>
      <c r="AY35" s="31">
        <f>IF(ISNUMBER([1]System!$C36),[1]PlotData!V36+ [1]Querkraft!$E$2*$AF$1*V35,[1]PlotData!$CB$4)</f>
        <v>4.5</v>
      </c>
      <c r="AZ35" s="31">
        <f>IF(ISNUMBER([1]System!$C36),[1]PlotData!W36+ [1]Querkraft!$E$2*$AF$1*W35,[1]PlotData!$CB$4)</f>
        <v>4.5</v>
      </c>
      <c r="BA35" s="31">
        <f>IF(ISNUMBER([1]System!$C36),[1]PlotData!X36+[1]Querkraft!$E$2* $AF$1*X35,[1]PlotData!$CB$4)</f>
        <v>4.5</v>
      </c>
      <c r="BB35" s="32">
        <f>IF(ISNUMBER([1]System!$C36),[1]PlotData!Y36+[1]Querkraft!$E$2*$AF$1*Y35,[1]PlotData!$CB$4)</f>
        <v>4.5</v>
      </c>
      <c r="BC35" s="34">
        <f>IF(ISNUMBER([1]System!$C36),[1]PlotData!Y36, [1]PlotData!CB$4)</f>
        <v>4.5</v>
      </c>
      <c r="BD35" s="31">
        <f>IF(ISNUMBER([1]System!$C36),[1]PlotData!O36, [1]PlotData!$CB$4)</f>
        <v>4.5</v>
      </c>
      <c r="BE35" s="32">
        <f>IF(ISNUMBER([1]System!$C36), AR35,[1]PlotData!$CB$4)</f>
        <v>4.5</v>
      </c>
    </row>
    <row r="36" spans="1:57" x14ac:dyDescent="0.25">
      <c r="A36" s="46">
        <v>34</v>
      </c>
      <c r="B36" s="34"/>
      <c r="C36" s="31"/>
      <c r="D36" s="31"/>
      <c r="E36" s="31"/>
      <c r="F36" s="31"/>
      <c r="G36" s="31"/>
      <c r="H36" s="31"/>
      <c r="I36" s="31"/>
      <c r="J36" s="31"/>
      <c r="K36" s="31"/>
      <c r="L36" s="32"/>
      <c r="N36" s="46">
        <v>34</v>
      </c>
      <c r="O36" s="34"/>
      <c r="P36" s="31"/>
      <c r="Q36" s="31"/>
      <c r="R36" s="31"/>
      <c r="S36" s="31"/>
      <c r="T36" s="31"/>
      <c r="U36" s="31"/>
      <c r="V36" s="31"/>
      <c r="W36" s="31"/>
      <c r="X36" s="31"/>
      <c r="Y36" s="32"/>
      <c r="AA36" s="47">
        <v>34</v>
      </c>
      <c r="AB36" s="34">
        <f>IF(ISNUMBER([1]System!$C37),[1]PlotData!B37+ [1]Querkraft!$E$2*$AF$1*B36,[1]PlotData!$CB$3)</f>
        <v>4.5</v>
      </c>
      <c r="AC36" s="31">
        <f>IF(ISNUMBER([1]System!$C37),[1]PlotData!C37+ [1]Querkraft!$E$2*$AF$1*C36,[1]PlotData!$CB$3)</f>
        <v>4.5</v>
      </c>
      <c r="AD36" s="31">
        <f>IF(ISNUMBER([1]System!$C37),[1]PlotData!D37+ [1]Querkraft!$E$2*$AF$1*D36,[1]PlotData!$CB$3)</f>
        <v>4.5</v>
      </c>
      <c r="AE36" s="31">
        <f>IF(ISNUMBER([1]System!$C37),[1]PlotData!E37+ [1]Querkraft!$E$2*$AF$1*E36,[1]PlotData!$CB$3)</f>
        <v>4.5</v>
      </c>
      <c r="AF36" s="31">
        <f>IF(ISNUMBER([1]System!$C37),[1]PlotData!F37+[1]Querkraft!$E$2* $AF$1*F36,[1]PlotData!$CB$3)</f>
        <v>4.5</v>
      </c>
      <c r="AG36" s="31">
        <f>IF(ISNUMBER([1]System!$C37),[1]PlotData!G37+ [1]Querkraft!$E$2*$AF$1*G36,[1]PlotData!$CB$3)</f>
        <v>4.5</v>
      </c>
      <c r="AH36" s="31">
        <f>IF(ISNUMBER([1]System!$C37),[1]PlotData!H37+[1]Querkraft!$E$2* $AF$1*H36,[1]PlotData!$CB$3)</f>
        <v>4.5</v>
      </c>
      <c r="AI36" s="31">
        <f>IF(ISNUMBER([1]System!$C37),[1]PlotData!I37+ [1]Querkraft!$E$2*$AF$1*I36,[1]PlotData!$CB$3)</f>
        <v>4.5</v>
      </c>
      <c r="AJ36" s="31">
        <f>IF(ISNUMBER([1]System!$C37),[1]PlotData!J37+[1]Querkraft!$E$2*$AF$1*J36,[1]PlotData!$CB$3)</f>
        <v>4.5</v>
      </c>
      <c r="AK36" s="31">
        <f>IF(ISNUMBER([1]System!$C37),[1]PlotData!K37+ [1]Querkraft!$E$2*$AF$1*K36,[1]PlotData!$CB$3)</f>
        <v>4.5</v>
      </c>
      <c r="AL36" s="32">
        <f>IF(ISNUMBER([1]System!$C37),[1]PlotData!L37+ [1]Querkraft!$E$2*$AF$1*L36,[1]PlotData!$CB$3)</f>
        <v>4.5</v>
      </c>
      <c r="AM36" s="34">
        <f>IF(ISNUMBER([1]System!$C37),[1]PlotData!L37,[1]PlotData!$CB$3)</f>
        <v>4.5</v>
      </c>
      <c r="AN36" s="31">
        <f>IF(ISNUMBER([1]System!$C37),[1]PlotData!B37,[1]PlotData!$CB$3)</f>
        <v>4.5</v>
      </c>
      <c r="AO36" s="37">
        <f>IF(ISNUMBER([1]System!$C37),AB36,[1]PlotData!$CB$3)</f>
        <v>4.5</v>
      </c>
      <c r="AQ36" s="46">
        <v>34</v>
      </c>
      <c r="AR36" s="36">
        <f>IF(ISNUMBER([1]System!$C37),[1]PlotData!O37+ [1]Querkraft!$E$2*$AF$1*O36,[1]PlotData!$CB$4)</f>
        <v>4.5</v>
      </c>
      <c r="AS36" s="31">
        <f>IF(ISNUMBER([1]System!$C37),[1]PlotData!P37+[1]Querkraft!$E$2* $AF$1*P36,[1]PlotData!$CB$4)</f>
        <v>4.5</v>
      </c>
      <c r="AT36" s="31">
        <f>IF(ISNUMBER([1]System!$C37),[1]PlotData!Q37+[1]Querkraft!$E$2*$AF$1*Q36,[1]PlotData!$CB$4)</f>
        <v>4.5</v>
      </c>
      <c r="AU36" s="31">
        <f>IF(ISNUMBER([1]System!$C37),[1]PlotData!R37+ [1]Querkraft!$E$2*$AF$1*R36,[1]PlotData!$CB$4)</f>
        <v>4.5</v>
      </c>
      <c r="AV36" s="31">
        <f>IF(ISNUMBER([1]System!$C37),[1]PlotData!S37+ [1]Querkraft!$E$2*$AF$1*S36,[1]PlotData!$CB$4)</f>
        <v>4.5</v>
      </c>
      <c r="AW36" s="31">
        <f>IF(ISNUMBER([1]System!$C37),[1]PlotData!T37+ [1]Querkraft!$E$2*$AF$1*T36,[1]PlotData!$CB$4)</f>
        <v>4.5</v>
      </c>
      <c r="AX36" s="31">
        <f>IF(ISNUMBER([1]System!$C37),[1]PlotData!U37+ [1]Querkraft!$E$2*$AF$1*U36,[1]PlotData!$CB$4)</f>
        <v>4.5</v>
      </c>
      <c r="AY36" s="31">
        <f>IF(ISNUMBER([1]System!$C37),[1]PlotData!V37+ [1]Querkraft!$E$2*$AF$1*V36,[1]PlotData!$CB$4)</f>
        <v>4.5</v>
      </c>
      <c r="AZ36" s="31">
        <f>IF(ISNUMBER([1]System!$C37),[1]PlotData!W37+ [1]Querkraft!$E$2*$AF$1*W36,[1]PlotData!$CB$4)</f>
        <v>4.5</v>
      </c>
      <c r="BA36" s="31">
        <f>IF(ISNUMBER([1]System!$C37),[1]PlotData!X37+[1]Querkraft!$E$2* $AF$1*X36,[1]PlotData!$CB$4)</f>
        <v>4.5</v>
      </c>
      <c r="BB36" s="32">
        <f>IF(ISNUMBER([1]System!$C37),[1]PlotData!Y37+[1]Querkraft!$E$2*$AF$1*Y36,[1]PlotData!$CB$4)</f>
        <v>4.5</v>
      </c>
      <c r="BC36" s="34">
        <f>IF(ISNUMBER([1]System!$C37),[1]PlotData!Y37, [1]PlotData!CB$4)</f>
        <v>4.5</v>
      </c>
      <c r="BD36" s="31">
        <f>IF(ISNUMBER([1]System!$C37),[1]PlotData!O37, [1]PlotData!$CB$4)</f>
        <v>4.5</v>
      </c>
      <c r="BE36" s="32">
        <f>IF(ISNUMBER([1]System!$C37), AR36,[1]PlotData!$CB$4)</f>
        <v>4.5</v>
      </c>
    </row>
    <row r="37" spans="1:57" x14ac:dyDescent="0.25">
      <c r="A37" s="46">
        <v>35</v>
      </c>
      <c r="B37" s="34"/>
      <c r="C37" s="31"/>
      <c r="D37" s="31"/>
      <c r="E37" s="31"/>
      <c r="F37" s="31"/>
      <c r="G37" s="31"/>
      <c r="H37" s="31"/>
      <c r="I37" s="31"/>
      <c r="J37" s="31"/>
      <c r="K37" s="31"/>
      <c r="L37" s="32"/>
      <c r="N37" s="46">
        <v>35</v>
      </c>
      <c r="O37" s="34"/>
      <c r="P37" s="31"/>
      <c r="Q37" s="31"/>
      <c r="R37" s="31"/>
      <c r="S37" s="31"/>
      <c r="T37" s="31"/>
      <c r="U37" s="31"/>
      <c r="V37" s="31"/>
      <c r="W37" s="31"/>
      <c r="X37" s="31"/>
      <c r="Y37" s="32"/>
      <c r="AA37" s="47">
        <v>35</v>
      </c>
      <c r="AB37" s="34">
        <f>IF(ISNUMBER([1]System!$C38),[1]PlotData!B38+ [1]Querkraft!$E$2*$AF$1*B37,[1]PlotData!$CB$3)</f>
        <v>4.5</v>
      </c>
      <c r="AC37" s="31">
        <f>IF(ISNUMBER([1]System!$C38),[1]PlotData!C38+ [1]Querkraft!$E$2*$AF$1*C37,[1]PlotData!$CB$3)</f>
        <v>4.5</v>
      </c>
      <c r="AD37" s="31">
        <f>IF(ISNUMBER([1]System!$C38),[1]PlotData!D38+ [1]Querkraft!$E$2*$AF$1*D37,[1]PlotData!$CB$3)</f>
        <v>4.5</v>
      </c>
      <c r="AE37" s="31">
        <f>IF(ISNUMBER([1]System!$C38),[1]PlotData!E38+ [1]Querkraft!$E$2*$AF$1*E37,[1]PlotData!$CB$3)</f>
        <v>4.5</v>
      </c>
      <c r="AF37" s="31">
        <f>IF(ISNUMBER([1]System!$C38),[1]PlotData!F38+[1]Querkraft!$E$2* $AF$1*F37,[1]PlotData!$CB$3)</f>
        <v>4.5</v>
      </c>
      <c r="AG37" s="31">
        <f>IF(ISNUMBER([1]System!$C38),[1]PlotData!G38+ [1]Querkraft!$E$2*$AF$1*G37,[1]PlotData!$CB$3)</f>
        <v>4.5</v>
      </c>
      <c r="AH37" s="31">
        <f>IF(ISNUMBER([1]System!$C38),[1]PlotData!H38+[1]Querkraft!$E$2* $AF$1*H37,[1]PlotData!$CB$3)</f>
        <v>4.5</v>
      </c>
      <c r="AI37" s="31">
        <f>IF(ISNUMBER([1]System!$C38),[1]PlotData!I38+ [1]Querkraft!$E$2*$AF$1*I37,[1]PlotData!$CB$3)</f>
        <v>4.5</v>
      </c>
      <c r="AJ37" s="31">
        <f>IF(ISNUMBER([1]System!$C38),[1]PlotData!J38+[1]Querkraft!$E$2*$AF$1*J37,[1]PlotData!$CB$3)</f>
        <v>4.5</v>
      </c>
      <c r="AK37" s="31">
        <f>IF(ISNUMBER([1]System!$C38),[1]PlotData!K38+ [1]Querkraft!$E$2*$AF$1*K37,[1]PlotData!$CB$3)</f>
        <v>4.5</v>
      </c>
      <c r="AL37" s="32">
        <f>IF(ISNUMBER([1]System!$C38),[1]PlotData!L38+ [1]Querkraft!$E$2*$AF$1*L37,[1]PlotData!$CB$3)</f>
        <v>4.5</v>
      </c>
      <c r="AM37" s="34">
        <f>IF(ISNUMBER([1]System!$C38),[1]PlotData!L38,[1]PlotData!$CB$3)</f>
        <v>4.5</v>
      </c>
      <c r="AN37" s="31">
        <f>IF(ISNUMBER([1]System!$C38),[1]PlotData!B38,[1]PlotData!$CB$3)</f>
        <v>4.5</v>
      </c>
      <c r="AO37" s="37">
        <f>IF(ISNUMBER([1]System!$C38),AB37,[1]PlotData!$CB$3)</f>
        <v>4.5</v>
      </c>
      <c r="AQ37" s="46">
        <v>35</v>
      </c>
      <c r="AR37" s="36">
        <f>IF(ISNUMBER([1]System!$C38),[1]PlotData!O38+ [1]Querkraft!$E$2*$AF$1*O37,[1]PlotData!$CB$4)</f>
        <v>4.5</v>
      </c>
      <c r="AS37" s="31">
        <f>IF(ISNUMBER([1]System!$C38),[1]PlotData!P38+[1]Querkraft!$E$2* $AF$1*P37,[1]PlotData!$CB$4)</f>
        <v>4.5</v>
      </c>
      <c r="AT37" s="31">
        <f>IF(ISNUMBER([1]System!$C38),[1]PlotData!Q38+[1]Querkraft!$E$2*$AF$1*Q37,[1]PlotData!$CB$4)</f>
        <v>4.5</v>
      </c>
      <c r="AU37" s="31">
        <f>IF(ISNUMBER([1]System!$C38),[1]PlotData!R38+ [1]Querkraft!$E$2*$AF$1*R37,[1]PlotData!$CB$4)</f>
        <v>4.5</v>
      </c>
      <c r="AV37" s="31">
        <f>IF(ISNUMBER([1]System!$C38),[1]PlotData!S38+ [1]Querkraft!$E$2*$AF$1*S37,[1]PlotData!$CB$4)</f>
        <v>4.5</v>
      </c>
      <c r="AW37" s="31">
        <f>IF(ISNUMBER([1]System!$C38),[1]PlotData!T38+ [1]Querkraft!$E$2*$AF$1*T37,[1]PlotData!$CB$4)</f>
        <v>4.5</v>
      </c>
      <c r="AX37" s="31">
        <f>IF(ISNUMBER([1]System!$C38),[1]PlotData!U38+ [1]Querkraft!$E$2*$AF$1*U37,[1]PlotData!$CB$4)</f>
        <v>4.5</v>
      </c>
      <c r="AY37" s="31">
        <f>IF(ISNUMBER([1]System!$C38),[1]PlotData!V38+ [1]Querkraft!$E$2*$AF$1*V37,[1]PlotData!$CB$4)</f>
        <v>4.5</v>
      </c>
      <c r="AZ37" s="31">
        <f>IF(ISNUMBER([1]System!$C38),[1]PlotData!W38+ [1]Querkraft!$E$2*$AF$1*W37,[1]PlotData!$CB$4)</f>
        <v>4.5</v>
      </c>
      <c r="BA37" s="31">
        <f>IF(ISNUMBER([1]System!$C38),[1]PlotData!X38+[1]Querkraft!$E$2* $AF$1*X37,[1]PlotData!$CB$4)</f>
        <v>4.5</v>
      </c>
      <c r="BB37" s="32">
        <f>IF(ISNUMBER([1]System!$C38),[1]PlotData!Y38+[1]Querkraft!$E$2*$AF$1*Y37,[1]PlotData!$CB$4)</f>
        <v>4.5</v>
      </c>
      <c r="BC37" s="34">
        <f>IF(ISNUMBER([1]System!$C38),[1]PlotData!Y38, [1]PlotData!CB$4)</f>
        <v>4.5</v>
      </c>
      <c r="BD37" s="31">
        <f>IF(ISNUMBER([1]System!$C38),[1]PlotData!O38, [1]PlotData!$CB$4)</f>
        <v>4.5</v>
      </c>
      <c r="BE37" s="32">
        <f>IF(ISNUMBER([1]System!$C38), AR37,[1]PlotData!$CB$4)</f>
        <v>4.5</v>
      </c>
    </row>
    <row r="38" spans="1:57" x14ac:dyDescent="0.25">
      <c r="A38" s="46">
        <v>36</v>
      </c>
      <c r="B38" s="34"/>
      <c r="C38" s="31"/>
      <c r="D38" s="31"/>
      <c r="E38" s="31"/>
      <c r="F38" s="31"/>
      <c r="G38" s="31"/>
      <c r="H38" s="31"/>
      <c r="I38" s="31"/>
      <c r="J38" s="31"/>
      <c r="K38" s="31"/>
      <c r="L38" s="32"/>
      <c r="N38" s="46">
        <v>36</v>
      </c>
      <c r="O38" s="34"/>
      <c r="P38" s="31"/>
      <c r="Q38" s="31"/>
      <c r="R38" s="31"/>
      <c r="S38" s="31"/>
      <c r="T38" s="31"/>
      <c r="U38" s="31"/>
      <c r="V38" s="31"/>
      <c r="W38" s="31"/>
      <c r="X38" s="31"/>
      <c r="Y38" s="32"/>
      <c r="AA38" s="47">
        <v>36</v>
      </c>
      <c r="AB38" s="34">
        <f>IF(ISNUMBER([1]System!$C39),[1]PlotData!B39+ [1]Querkraft!$E$2*$AF$1*B38,[1]PlotData!$CB$3)</f>
        <v>4.5</v>
      </c>
      <c r="AC38" s="31">
        <f>IF(ISNUMBER([1]System!$C39),[1]PlotData!C39+ [1]Querkraft!$E$2*$AF$1*C38,[1]PlotData!$CB$3)</f>
        <v>4.5</v>
      </c>
      <c r="AD38" s="31">
        <f>IF(ISNUMBER([1]System!$C39),[1]PlotData!D39+ [1]Querkraft!$E$2*$AF$1*D38,[1]PlotData!$CB$3)</f>
        <v>4.5</v>
      </c>
      <c r="AE38" s="31">
        <f>IF(ISNUMBER([1]System!$C39),[1]PlotData!E39+ [1]Querkraft!$E$2*$AF$1*E38,[1]PlotData!$CB$3)</f>
        <v>4.5</v>
      </c>
      <c r="AF38" s="31">
        <f>IF(ISNUMBER([1]System!$C39),[1]PlotData!F39+[1]Querkraft!$E$2* $AF$1*F38,[1]PlotData!$CB$3)</f>
        <v>4.5</v>
      </c>
      <c r="AG38" s="31">
        <f>IF(ISNUMBER([1]System!$C39),[1]PlotData!G39+ [1]Querkraft!$E$2*$AF$1*G38,[1]PlotData!$CB$3)</f>
        <v>4.5</v>
      </c>
      <c r="AH38" s="31">
        <f>IF(ISNUMBER([1]System!$C39),[1]PlotData!H39+[1]Querkraft!$E$2* $AF$1*H38,[1]PlotData!$CB$3)</f>
        <v>4.5</v>
      </c>
      <c r="AI38" s="31">
        <f>IF(ISNUMBER([1]System!$C39),[1]PlotData!I39+ [1]Querkraft!$E$2*$AF$1*I38,[1]PlotData!$CB$3)</f>
        <v>4.5</v>
      </c>
      <c r="AJ38" s="31">
        <f>IF(ISNUMBER([1]System!$C39),[1]PlotData!J39+[1]Querkraft!$E$2*$AF$1*J38,[1]PlotData!$CB$3)</f>
        <v>4.5</v>
      </c>
      <c r="AK38" s="31">
        <f>IF(ISNUMBER([1]System!$C39),[1]PlotData!K39+ [1]Querkraft!$E$2*$AF$1*K38,[1]PlotData!$CB$3)</f>
        <v>4.5</v>
      </c>
      <c r="AL38" s="32">
        <f>IF(ISNUMBER([1]System!$C39),[1]PlotData!L39+ [1]Querkraft!$E$2*$AF$1*L38,[1]PlotData!$CB$3)</f>
        <v>4.5</v>
      </c>
      <c r="AM38" s="34">
        <f>IF(ISNUMBER([1]System!$C39),[1]PlotData!L39,[1]PlotData!$CB$3)</f>
        <v>4.5</v>
      </c>
      <c r="AN38" s="31">
        <f>IF(ISNUMBER([1]System!$C39),[1]PlotData!B39,[1]PlotData!$CB$3)</f>
        <v>4.5</v>
      </c>
      <c r="AO38" s="37">
        <f>IF(ISNUMBER([1]System!$C39),AB38,[1]PlotData!$CB$3)</f>
        <v>4.5</v>
      </c>
      <c r="AQ38" s="46">
        <v>36</v>
      </c>
      <c r="AR38" s="36">
        <f>IF(ISNUMBER([1]System!$C39),[1]PlotData!O39+ [1]Querkraft!$E$2*$AF$1*O38,[1]PlotData!$CB$4)</f>
        <v>4.5</v>
      </c>
      <c r="AS38" s="31">
        <f>IF(ISNUMBER([1]System!$C39),[1]PlotData!P39+[1]Querkraft!$E$2* $AF$1*P38,[1]PlotData!$CB$4)</f>
        <v>4.5</v>
      </c>
      <c r="AT38" s="31">
        <f>IF(ISNUMBER([1]System!$C39),[1]PlotData!Q39+[1]Querkraft!$E$2*$AF$1*Q38,[1]PlotData!$CB$4)</f>
        <v>4.5</v>
      </c>
      <c r="AU38" s="31">
        <f>IF(ISNUMBER([1]System!$C39),[1]PlotData!R39+ [1]Querkraft!$E$2*$AF$1*R38,[1]PlotData!$CB$4)</f>
        <v>4.5</v>
      </c>
      <c r="AV38" s="31">
        <f>IF(ISNUMBER([1]System!$C39),[1]PlotData!S39+ [1]Querkraft!$E$2*$AF$1*S38,[1]PlotData!$CB$4)</f>
        <v>4.5</v>
      </c>
      <c r="AW38" s="31">
        <f>IF(ISNUMBER([1]System!$C39),[1]PlotData!T39+ [1]Querkraft!$E$2*$AF$1*T38,[1]PlotData!$CB$4)</f>
        <v>4.5</v>
      </c>
      <c r="AX38" s="31">
        <f>IF(ISNUMBER([1]System!$C39),[1]PlotData!U39+ [1]Querkraft!$E$2*$AF$1*U38,[1]PlotData!$CB$4)</f>
        <v>4.5</v>
      </c>
      <c r="AY38" s="31">
        <f>IF(ISNUMBER([1]System!$C39),[1]PlotData!V39+ [1]Querkraft!$E$2*$AF$1*V38,[1]PlotData!$CB$4)</f>
        <v>4.5</v>
      </c>
      <c r="AZ38" s="31">
        <f>IF(ISNUMBER([1]System!$C39),[1]PlotData!W39+ [1]Querkraft!$E$2*$AF$1*W38,[1]PlotData!$CB$4)</f>
        <v>4.5</v>
      </c>
      <c r="BA38" s="31">
        <f>IF(ISNUMBER([1]System!$C39),[1]PlotData!X39+[1]Querkraft!$E$2* $AF$1*X38,[1]PlotData!$CB$4)</f>
        <v>4.5</v>
      </c>
      <c r="BB38" s="32">
        <f>IF(ISNUMBER([1]System!$C39),[1]PlotData!Y39+[1]Querkraft!$E$2*$AF$1*Y38,[1]PlotData!$CB$4)</f>
        <v>4.5</v>
      </c>
      <c r="BC38" s="34">
        <f>IF(ISNUMBER([1]System!$C39),[1]PlotData!Y39, [1]PlotData!CB$4)</f>
        <v>4.5</v>
      </c>
      <c r="BD38" s="31">
        <f>IF(ISNUMBER([1]System!$C39),[1]PlotData!O39, [1]PlotData!$CB$4)</f>
        <v>4.5</v>
      </c>
      <c r="BE38" s="32">
        <f>IF(ISNUMBER([1]System!$C39), AR38,[1]PlotData!$CB$4)</f>
        <v>4.5</v>
      </c>
    </row>
    <row r="39" spans="1:57" x14ac:dyDescent="0.25">
      <c r="A39" s="46">
        <v>37</v>
      </c>
      <c r="B39" s="34"/>
      <c r="C39" s="31"/>
      <c r="D39" s="31"/>
      <c r="E39" s="31"/>
      <c r="F39" s="31"/>
      <c r="G39" s="31"/>
      <c r="H39" s="31"/>
      <c r="I39" s="31"/>
      <c r="J39" s="31"/>
      <c r="K39" s="31"/>
      <c r="L39" s="32"/>
      <c r="N39" s="46">
        <v>37</v>
      </c>
      <c r="O39" s="34"/>
      <c r="P39" s="31"/>
      <c r="Q39" s="31"/>
      <c r="R39" s="31"/>
      <c r="S39" s="31"/>
      <c r="T39" s="31"/>
      <c r="U39" s="31"/>
      <c r="V39" s="31"/>
      <c r="W39" s="31"/>
      <c r="X39" s="31"/>
      <c r="Y39" s="32"/>
      <c r="AA39" s="47">
        <v>37</v>
      </c>
      <c r="AB39" s="34">
        <f>IF(ISNUMBER([1]System!$C40),[1]PlotData!B40+ [1]Querkraft!$E$2*$AF$1*B39,[1]PlotData!$CB$3)</f>
        <v>4.5</v>
      </c>
      <c r="AC39" s="31">
        <f>IF(ISNUMBER([1]System!$C40),[1]PlotData!C40+ [1]Querkraft!$E$2*$AF$1*C39,[1]PlotData!$CB$3)</f>
        <v>4.5</v>
      </c>
      <c r="AD39" s="31">
        <f>IF(ISNUMBER([1]System!$C40),[1]PlotData!D40+ [1]Querkraft!$E$2*$AF$1*D39,[1]PlotData!$CB$3)</f>
        <v>4.5</v>
      </c>
      <c r="AE39" s="31">
        <f>IF(ISNUMBER([1]System!$C40),[1]PlotData!E40+ [1]Querkraft!$E$2*$AF$1*E39,[1]PlotData!$CB$3)</f>
        <v>4.5</v>
      </c>
      <c r="AF39" s="31">
        <f>IF(ISNUMBER([1]System!$C40),[1]PlotData!F40+[1]Querkraft!$E$2* $AF$1*F39,[1]PlotData!$CB$3)</f>
        <v>4.5</v>
      </c>
      <c r="AG39" s="31">
        <f>IF(ISNUMBER([1]System!$C40),[1]PlotData!G40+ [1]Querkraft!$E$2*$AF$1*G39,[1]PlotData!$CB$3)</f>
        <v>4.5</v>
      </c>
      <c r="AH39" s="31">
        <f>IF(ISNUMBER([1]System!$C40),[1]PlotData!H40+[1]Querkraft!$E$2* $AF$1*H39,[1]PlotData!$CB$3)</f>
        <v>4.5</v>
      </c>
      <c r="AI39" s="31">
        <f>IF(ISNUMBER([1]System!$C40),[1]PlotData!I40+ [1]Querkraft!$E$2*$AF$1*I39,[1]PlotData!$CB$3)</f>
        <v>4.5</v>
      </c>
      <c r="AJ39" s="31">
        <f>IF(ISNUMBER([1]System!$C40),[1]PlotData!J40+[1]Querkraft!$E$2*$AF$1*J39,[1]PlotData!$CB$3)</f>
        <v>4.5</v>
      </c>
      <c r="AK39" s="31">
        <f>IF(ISNUMBER([1]System!$C40),[1]PlotData!K40+ [1]Querkraft!$E$2*$AF$1*K39,[1]PlotData!$CB$3)</f>
        <v>4.5</v>
      </c>
      <c r="AL39" s="32">
        <f>IF(ISNUMBER([1]System!$C40),[1]PlotData!L40+ [1]Querkraft!$E$2*$AF$1*L39,[1]PlotData!$CB$3)</f>
        <v>4.5</v>
      </c>
      <c r="AM39" s="34">
        <f>IF(ISNUMBER([1]System!$C40),[1]PlotData!L40,[1]PlotData!$CB$3)</f>
        <v>4.5</v>
      </c>
      <c r="AN39" s="31">
        <f>IF(ISNUMBER([1]System!$C40),[1]PlotData!B40,[1]PlotData!$CB$3)</f>
        <v>4.5</v>
      </c>
      <c r="AO39" s="37">
        <f>IF(ISNUMBER([1]System!$C40),AB39,[1]PlotData!$CB$3)</f>
        <v>4.5</v>
      </c>
      <c r="AQ39" s="46">
        <v>37</v>
      </c>
      <c r="AR39" s="36">
        <f>IF(ISNUMBER([1]System!$C40),[1]PlotData!O40+ [1]Querkraft!$E$2*$AF$1*O39,[1]PlotData!$CB$4)</f>
        <v>4.5</v>
      </c>
      <c r="AS39" s="31">
        <f>IF(ISNUMBER([1]System!$C40),[1]PlotData!P40+[1]Querkraft!$E$2* $AF$1*P39,[1]PlotData!$CB$4)</f>
        <v>4.5</v>
      </c>
      <c r="AT39" s="31">
        <f>IF(ISNUMBER([1]System!$C40),[1]PlotData!Q40+[1]Querkraft!$E$2*$AF$1*Q39,[1]PlotData!$CB$4)</f>
        <v>4.5</v>
      </c>
      <c r="AU39" s="31">
        <f>IF(ISNUMBER([1]System!$C40),[1]PlotData!R40+ [1]Querkraft!$E$2*$AF$1*R39,[1]PlotData!$CB$4)</f>
        <v>4.5</v>
      </c>
      <c r="AV39" s="31">
        <f>IF(ISNUMBER([1]System!$C40),[1]PlotData!S40+ [1]Querkraft!$E$2*$AF$1*S39,[1]PlotData!$CB$4)</f>
        <v>4.5</v>
      </c>
      <c r="AW39" s="31">
        <f>IF(ISNUMBER([1]System!$C40),[1]PlotData!T40+ [1]Querkraft!$E$2*$AF$1*T39,[1]PlotData!$CB$4)</f>
        <v>4.5</v>
      </c>
      <c r="AX39" s="31">
        <f>IF(ISNUMBER([1]System!$C40),[1]PlotData!U40+ [1]Querkraft!$E$2*$AF$1*U39,[1]PlotData!$CB$4)</f>
        <v>4.5</v>
      </c>
      <c r="AY39" s="31">
        <f>IF(ISNUMBER([1]System!$C40),[1]PlotData!V40+ [1]Querkraft!$E$2*$AF$1*V39,[1]PlotData!$CB$4)</f>
        <v>4.5</v>
      </c>
      <c r="AZ39" s="31">
        <f>IF(ISNUMBER([1]System!$C40),[1]PlotData!W40+ [1]Querkraft!$E$2*$AF$1*W39,[1]PlotData!$CB$4)</f>
        <v>4.5</v>
      </c>
      <c r="BA39" s="31">
        <f>IF(ISNUMBER([1]System!$C40),[1]PlotData!X40+[1]Querkraft!$E$2* $AF$1*X39,[1]PlotData!$CB$4)</f>
        <v>4.5</v>
      </c>
      <c r="BB39" s="32">
        <f>IF(ISNUMBER([1]System!$C40),[1]PlotData!Y40+[1]Querkraft!$E$2*$AF$1*Y39,[1]PlotData!$CB$4)</f>
        <v>4.5</v>
      </c>
      <c r="BC39" s="34">
        <f>IF(ISNUMBER([1]System!$C40),[1]PlotData!Y40, [1]PlotData!CB$4)</f>
        <v>4.5</v>
      </c>
      <c r="BD39" s="31">
        <f>IF(ISNUMBER([1]System!$C40),[1]PlotData!O40, [1]PlotData!$CB$4)</f>
        <v>4.5</v>
      </c>
      <c r="BE39" s="32">
        <f>IF(ISNUMBER([1]System!$C40), AR39,[1]PlotData!$CB$4)</f>
        <v>4.5</v>
      </c>
    </row>
    <row r="40" spans="1:57" x14ac:dyDescent="0.25">
      <c r="A40" s="46">
        <v>38</v>
      </c>
      <c r="B40" s="34"/>
      <c r="C40" s="31"/>
      <c r="D40" s="31"/>
      <c r="E40" s="31"/>
      <c r="F40" s="31"/>
      <c r="G40" s="31"/>
      <c r="H40" s="31"/>
      <c r="I40" s="31"/>
      <c r="J40" s="31"/>
      <c r="K40" s="31"/>
      <c r="L40" s="32"/>
      <c r="N40" s="46">
        <v>38</v>
      </c>
      <c r="O40" s="34"/>
      <c r="P40" s="31"/>
      <c r="Q40" s="31"/>
      <c r="R40" s="31"/>
      <c r="S40" s="31"/>
      <c r="T40" s="31"/>
      <c r="U40" s="31"/>
      <c r="V40" s="31"/>
      <c r="W40" s="31"/>
      <c r="X40" s="31"/>
      <c r="Y40" s="32"/>
      <c r="AA40" s="47">
        <v>38</v>
      </c>
      <c r="AB40" s="34">
        <f>IF(ISNUMBER([1]System!$C41),[1]PlotData!B41+ [1]Querkraft!$E$2*$AF$1*B40,[1]PlotData!$CB$3)</f>
        <v>4.5</v>
      </c>
      <c r="AC40" s="31">
        <f>IF(ISNUMBER([1]System!$C41),[1]PlotData!C41+ [1]Querkraft!$E$2*$AF$1*C40,[1]PlotData!$CB$3)</f>
        <v>4.5</v>
      </c>
      <c r="AD40" s="31">
        <f>IF(ISNUMBER([1]System!$C41),[1]PlotData!D41+ [1]Querkraft!$E$2*$AF$1*D40,[1]PlotData!$CB$3)</f>
        <v>4.5</v>
      </c>
      <c r="AE40" s="31">
        <f>IF(ISNUMBER([1]System!$C41),[1]PlotData!E41+ [1]Querkraft!$E$2*$AF$1*E40,[1]PlotData!$CB$3)</f>
        <v>4.5</v>
      </c>
      <c r="AF40" s="31">
        <f>IF(ISNUMBER([1]System!$C41),[1]PlotData!F41+[1]Querkraft!$E$2* $AF$1*F40,[1]PlotData!$CB$3)</f>
        <v>4.5</v>
      </c>
      <c r="AG40" s="31">
        <f>IF(ISNUMBER([1]System!$C41),[1]PlotData!G41+ [1]Querkraft!$E$2*$AF$1*G40,[1]PlotData!$CB$3)</f>
        <v>4.5</v>
      </c>
      <c r="AH40" s="31">
        <f>IF(ISNUMBER([1]System!$C41),[1]PlotData!H41+[1]Querkraft!$E$2* $AF$1*H40,[1]PlotData!$CB$3)</f>
        <v>4.5</v>
      </c>
      <c r="AI40" s="31">
        <f>IF(ISNUMBER([1]System!$C41),[1]PlotData!I41+ [1]Querkraft!$E$2*$AF$1*I40,[1]PlotData!$CB$3)</f>
        <v>4.5</v>
      </c>
      <c r="AJ40" s="31">
        <f>IF(ISNUMBER([1]System!$C41),[1]PlotData!J41+[1]Querkraft!$E$2*$AF$1*J40,[1]PlotData!$CB$3)</f>
        <v>4.5</v>
      </c>
      <c r="AK40" s="31">
        <f>IF(ISNUMBER([1]System!$C41),[1]PlotData!K41+ [1]Querkraft!$E$2*$AF$1*K40,[1]PlotData!$CB$3)</f>
        <v>4.5</v>
      </c>
      <c r="AL40" s="32">
        <f>IF(ISNUMBER([1]System!$C41),[1]PlotData!L41+ [1]Querkraft!$E$2*$AF$1*L40,[1]PlotData!$CB$3)</f>
        <v>4.5</v>
      </c>
      <c r="AM40" s="34">
        <f>IF(ISNUMBER([1]System!$C41),[1]PlotData!L41,[1]PlotData!$CB$3)</f>
        <v>4.5</v>
      </c>
      <c r="AN40" s="31">
        <f>IF(ISNUMBER([1]System!$C41),[1]PlotData!B41,[1]PlotData!$CB$3)</f>
        <v>4.5</v>
      </c>
      <c r="AO40" s="37">
        <f>IF(ISNUMBER([1]System!$C41),AB40,[1]PlotData!$CB$3)</f>
        <v>4.5</v>
      </c>
      <c r="AQ40" s="46">
        <v>38</v>
      </c>
      <c r="AR40" s="36">
        <f>IF(ISNUMBER([1]System!$C41),[1]PlotData!O41+ [1]Querkraft!$E$2*$AF$1*O40,[1]PlotData!$CB$4)</f>
        <v>4.5</v>
      </c>
      <c r="AS40" s="31">
        <f>IF(ISNUMBER([1]System!$C41),[1]PlotData!P41+[1]Querkraft!$E$2* $AF$1*P40,[1]PlotData!$CB$4)</f>
        <v>4.5</v>
      </c>
      <c r="AT40" s="31">
        <f>IF(ISNUMBER([1]System!$C41),[1]PlotData!Q41+[1]Querkraft!$E$2*$AF$1*Q40,[1]PlotData!$CB$4)</f>
        <v>4.5</v>
      </c>
      <c r="AU40" s="31">
        <f>IF(ISNUMBER([1]System!$C41),[1]PlotData!R41+ [1]Querkraft!$E$2*$AF$1*R40,[1]PlotData!$CB$4)</f>
        <v>4.5</v>
      </c>
      <c r="AV40" s="31">
        <f>IF(ISNUMBER([1]System!$C41),[1]PlotData!S41+ [1]Querkraft!$E$2*$AF$1*S40,[1]PlotData!$CB$4)</f>
        <v>4.5</v>
      </c>
      <c r="AW40" s="31">
        <f>IF(ISNUMBER([1]System!$C41),[1]PlotData!T41+ [1]Querkraft!$E$2*$AF$1*T40,[1]PlotData!$CB$4)</f>
        <v>4.5</v>
      </c>
      <c r="AX40" s="31">
        <f>IF(ISNUMBER([1]System!$C41),[1]PlotData!U41+ [1]Querkraft!$E$2*$AF$1*U40,[1]PlotData!$CB$4)</f>
        <v>4.5</v>
      </c>
      <c r="AY40" s="31">
        <f>IF(ISNUMBER([1]System!$C41),[1]PlotData!V41+ [1]Querkraft!$E$2*$AF$1*V40,[1]PlotData!$CB$4)</f>
        <v>4.5</v>
      </c>
      <c r="AZ40" s="31">
        <f>IF(ISNUMBER([1]System!$C41),[1]PlotData!W41+ [1]Querkraft!$E$2*$AF$1*W40,[1]PlotData!$CB$4)</f>
        <v>4.5</v>
      </c>
      <c r="BA40" s="31">
        <f>IF(ISNUMBER([1]System!$C41),[1]PlotData!X41+[1]Querkraft!$E$2* $AF$1*X40,[1]PlotData!$CB$4)</f>
        <v>4.5</v>
      </c>
      <c r="BB40" s="32">
        <f>IF(ISNUMBER([1]System!$C41),[1]PlotData!Y41+[1]Querkraft!$E$2*$AF$1*Y40,[1]PlotData!$CB$4)</f>
        <v>4.5</v>
      </c>
      <c r="BC40" s="34">
        <f>IF(ISNUMBER([1]System!$C41),[1]PlotData!Y41, [1]PlotData!CB$4)</f>
        <v>4.5</v>
      </c>
      <c r="BD40" s="31">
        <f>IF(ISNUMBER([1]System!$C41),[1]PlotData!O41, [1]PlotData!$CB$4)</f>
        <v>4.5</v>
      </c>
      <c r="BE40" s="32">
        <f>IF(ISNUMBER([1]System!$C41), AR40,[1]PlotData!$CB$4)</f>
        <v>4.5</v>
      </c>
    </row>
    <row r="41" spans="1:57" x14ac:dyDescent="0.25">
      <c r="A41" s="46">
        <v>39</v>
      </c>
      <c r="B41" s="34"/>
      <c r="C41" s="31"/>
      <c r="D41" s="31"/>
      <c r="E41" s="31"/>
      <c r="F41" s="31"/>
      <c r="G41" s="31"/>
      <c r="H41" s="31"/>
      <c r="I41" s="31"/>
      <c r="J41" s="31"/>
      <c r="K41" s="31"/>
      <c r="L41" s="32"/>
      <c r="N41" s="46">
        <v>39</v>
      </c>
      <c r="O41" s="34"/>
      <c r="P41" s="31"/>
      <c r="Q41" s="31"/>
      <c r="R41" s="31"/>
      <c r="S41" s="31"/>
      <c r="T41" s="31"/>
      <c r="U41" s="31"/>
      <c r="V41" s="31"/>
      <c r="W41" s="31"/>
      <c r="X41" s="31"/>
      <c r="Y41" s="32"/>
      <c r="AA41" s="47">
        <v>39</v>
      </c>
      <c r="AB41" s="34">
        <f>IF(ISNUMBER([1]System!$C42),[1]PlotData!B42+ [1]Querkraft!$E$2*$AF$1*B41,[1]PlotData!$CB$3)</f>
        <v>4.5</v>
      </c>
      <c r="AC41" s="31">
        <f>IF(ISNUMBER([1]System!$C42),[1]PlotData!C42+ [1]Querkraft!$E$2*$AF$1*C41,[1]PlotData!$CB$3)</f>
        <v>4.5</v>
      </c>
      <c r="AD41" s="31">
        <f>IF(ISNUMBER([1]System!$C42),[1]PlotData!D42+ [1]Querkraft!$E$2*$AF$1*D41,[1]PlotData!$CB$3)</f>
        <v>4.5</v>
      </c>
      <c r="AE41" s="31">
        <f>IF(ISNUMBER([1]System!$C42),[1]PlotData!E42+ [1]Querkraft!$E$2*$AF$1*E41,[1]PlotData!$CB$3)</f>
        <v>4.5</v>
      </c>
      <c r="AF41" s="31">
        <f>IF(ISNUMBER([1]System!$C42),[1]PlotData!F42+[1]Querkraft!$E$2* $AF$1*F41,[1]PlotData!$CB$3)</f>
        <v>4.5</v>
      </c>
      <c r="AG41" s="31">
        <f>IF(ISNUMBER([1]System!$C42),[1]PlotData!G42+ [1]Querkraft!$E$2*$AF$1*G41,[1]PlotData!$CB$3)</f>
        <v>4.5</v>
      </c>
      <c r="AH41" s="31">
        <f>IF(ISNUMBER([1]System!$C42),[1]PlotData!H42+[1]Querkraft!$E$2* $AF$1*H41,[1]PlotData!$CB$3)</f>
        <v>4.5</v>
      </c>
      <c r="AI41" s="31">
        <f>IF(ISNUMBER([1]System!$C42),[1]PlotData!I42+ [1]Querkraft!$E$2*$AF$1*I41,[1]PlotData!$CB$3)</f>
        <v>4.5</v>
      </c>
      <c r="AJ41" s="31">
        <f>IF(ISNUMBER([1]System!$C42),[1]PlotData!J42+[1]Querkraft!$E$2*$AF$1*J41,[1]PlotData!$CB$3)</f>
        <v>4.5</v>
      </c>
      <c r="AK41" s="31">
        <f>IF(ISNUMBER([1]System!$C42),[1]PlotData!K42+ [1]Querkraft!$E$2*$AF$1*K41,[1]PlotData!$CB$3)</f>
        <v>4.5</v>
      </c>
      <c r="AL41" s="32">
        <f>IF(ISNUMBER([1]System!$C42),[1]PlotData!L42+ [1]Querkraft!$E$2*$AF$1*L41,[1]PlotData!$CB$3)</f>
        <v>4.5</v>
      </c>
      <c r="AM41" s="34">
        <f>IF(ISNUMBER([1]System!$C42),[1]PlotData!L42,[1]PlotData!$CB$3)</f>
        <v>4.5</v>
      </c>
      <c r="AN41" s="31">
        <f>IF(ISNUMBER([1]System!$C42),[1]PlotData!B42,[1]PlotData!$CB$3)</f>
        <v>4.5</v>
      </c>
      <c r="AO41" s="37">
        <f>IF(ISNUMBER([1]System!$C42),AB41,[1]PlotData!$CB$3)</f>
        <v>4.5</v>
      </c>
      <c r="AQ41" s="46">
        <v>39</v>
      </c>
      <c r="AR41" s="36">
        <f>IF(ISNUMBER([1]System!$C42),[1]PlotData!O42+ [1]Querkraft!$E$2*$AF$1*O41,[1]PlotData!$CB$4)</f>
        <v>4.5</v>
      </c>
      <c r="AS41" s="31">
        <f>IF(ISNUMBER([1]System!$C42),[1]PlotData!P42+[1]Querkraft!$E$2* $AF$1*P41,[1]PlotData!$CB$4)</f>
        <v>4.5</v>
      </c>
      <c r="AT41" s="31">
        <f>IF(ISNUMBER([1]System!$C42),[1]PlotData!Q42+[1]Querkraft!$E$2*$AF$1*Q41,[1]PlotData!$CB$4)</f>
        <v>4.5</v>
      </c>
      <c r="AU41" s="31">
        <f>IF(ISNUMBER([1]System!$C42),[1]PlotData!R42+ [1]Querkraft!$E$2*$AF$1*R41,[1]PlotData!$CB$4)</f>
        <v>4.5</v>
      </c>
      <c r="AV41" s="31">
        <f>IF(ISNUMBER([1]System!$C42),[1]PlotData!S42+ [1]Querkraft!$E$2*$AF$1*S41,[1]PlotData!$CB$4)</f>
        <v>4.5</v>
      </c>
      <c r="AW41" s="31">
        <f>IF(ISNUMBER([1]System!$C42),[1]PlotData!T42+ [1]Querkraft!$E$2*$AF$1*T41,[1]PlotData!$CB$4)</f>
        <v>4.5</v>
      </c>
      <c r="AX41" s="31">
        <f>IF(ISNUMBER([1]System!$C42),[1]PlotData!U42+ [1]Querkraft!$E$2*$AF$1*U41,[1]PlotData!$CB$4)</f>
        <v>4.5</v>
      </c>
      <c r="AY41" s="31">
        <f>IF(ISNUMBER([1]System!$C42),[1]PlotData!V42+ [1]Querkraft!$E$2*$AF$1*V41,[1]PlotData!$CB$4)</f>
        <v>4.5</v>
      </c>
      <c r="AZ41" s="31">
        <f>IF(ISNUMBER([1]System!$C42),[1]PlotData!W42+ [1]Querkraft!$E$2*$AF$1*W41,[1]PlotData!$CB$4)</f>
        <v>4.5</v>
      </c>
      <c r="BA41" s="31">
        <f>IF(ISNUMBER([1]System!$C42),[1]PlotData!X42+[1]Querkraft!$E$2* $AF$1*X41,[1]PlotData!$CB$4)</f>
        <v>4.5</v>
      </c>
      <c r="BB41" s="32">
        <f>IF(ISNUMBER([1]System!$C42),[1]PlotData!Y42+[1]Querkraft!$E$2*$AF$1*Y41,[1]PlotData!$CB$4)</f>
        <v>4.5</v>
      </c>
      <c r="BC41" s="34">
        <f>IF(ISNUMBER([1]System!$C42),[1]PlotData!Y42, [1]PlotData!CB$4)</f>
        <v>4.5</v>
      </c>
      <c r="BD41" s="31">
        <f>IF(ISNUMBER([1]System!$C42),[1]PlotData!O42, [1]PlotData!$CB$4)</f>
        <v>4.5</v>
      </c>
      <c r="BE41" s="32">
        <f>IF(ISNUMBER([1]System!$C42), AR41,[1]PlotData!$CB$4)</f>
        <v>4.5</v>
      </c>
    </row>
    <row r="42" spans="1:57" ht="13.8" thickBot="1" x14ac:dyDescent="0.3">
      <c r="A42" s="48">
        <v>40</v>
      </c>
      <c r="B42" s="49"/>
      <c r="C42" s="39"/>
      <c r="D42" s="39"/>
      <c r="E42" s="39"/>
      <c r="F42" s="39"/>
      <c r="G42" s="39"/>
      <c r="H42" s="39"/>
      <c r="I42" s="39"/>
      <c r="J42" s="39"/>
      <c r="K42" s="39"/>
      <c r="L42" s="40"/>
      <c r="N42" s="48">
        <v>40</v>
      </c>
      <c r="O42" s="49"/>
      <c r="P42" s="39"/>
      <c r="Q42" s="39"/>
      <c r="R42" s="39"/>
      <c r="S42" s="39"/>
      <c r="T42" s="39"/>
      <c r="U42" s="39"/>
      <c r="V42" s="39"/>
      <c r="W42" s="39"/>
      <c r="X42" s="39"/>
      <c r="Y42" s="40"/>
      <c r="AA42" s="50">
        <v>40</v>
      </c>
      <c r="AB42" s="49">
        <f>IF(ISNUMBER([1]System!$C43),[1]PlotData!B43+ [1]Querkraft!$E$2*$AF$1*B42,[1]PlotData!$CB$3)</f>
        <v>4.5</v>
      </c>
      <c r="AC42" s="39">
        <f>IF(ISNUMBER([1]System!$C43),[1]PlotData!C43+ [1]Querkraft!$E$2*$AF$1*C42,[1]PlotData!$CB$3)</f>
        <v>4.5</v>
      </c>
      <c r="AD42" s="39">
        <f>IF(ISNUMBER([1]System!$C43),[1]PlotData!D43+ [1]Querkraft!$E$2*$AF$1*D42,[1]PlotData!$CB$3)</f>
        <v>4.5</v>
      </c>
      <c r="AE42" s="39">
        <f>IF(ISNUMBER([1]System!$C43),[1]PlotData!E43+ [1]Querkraft!$E$2*$AF$1*E42,[1]PlotData!$CB$3)</f>
        <v>4.5</v>
      </c>
      <c r="AF42" s="39">
        <f>IF(ISNUMBER([1]System!$C43),[1]PlotData!F43+[1]Querkraft!$E$2* $AF$1*F42,[1]PlotData!$CB$3)</f>
        <v>4.5</v>
      </c>
      <c r="AG42" s="39">
        <f>IF(ISNUMBER([1]System!$C43),[1]PlotData!G43+ [1]Querkraft!$E$2*$AF$1*G42,[1]PlotData!$CB$3)</f>
        <v>4.5</v>
      </c>
      <c r="AH42" s="39">
        <f>IF(ISNUMBER([1]System!$C43),[1]PlotData!H43+[1]Querkraft!$E$2* $AF$1*H42,[1]PlotData!$CB$3)</f>
        <v>4.5</v>
      </c>
      <c r="AI42" s="39">
        <f>IF(ISNUMBER([1]System!$C43),[1]PlotData!I43+ [1]Querkraft!$E$2*$AF$1*I42,[1]PlotData!$CB$3)</f>
        <v>4.5</v>
      </c>
      <c r="AJ42" s="39">
        <f>IF(ISNUMBER([1]System!$C43),[1]PlotData!J43+[1]Querkraft!$E$2*$AF$1*J42,[1]PlotData!$CB$3)</f>
        <v>4.5</v>
      </c>
      <c r="AK42" s="39">
        <f>IF(ISNUMBER([1]System!$C43),[1]PlotData!K43+ [1]Querkraft!$E$2*$AF$1*K42,[1]PlotData!$CB$3)</f>
        <v>4.5</v>
      </c>
      <c r="AL42" s="40">
        <f>IF(ISNUMBER([1]System!$C43),[1]PlotData!L43+ [1]Querkraft!$E$2*$AF$1*L42,[1]PlotData!$CB$3)</f>
        <v>4.5</v>
      </c>
      <c r="AM42" s="49">
        <f>IF(ISNUMBER([1]System!$C43),[1]PlotData!L43,[1]PlotData!$CB$3)</f>
        <v>4.5</v>
      </c>
      <c r="AN42" s="39">
        <f>IF(ISNUMBER([1]System!$C43),[1]PlotData!B43,[1]PlotData!$CB$3)</f>
        <v>4.5</v>
      </c>
      <c r="AO42" s="52">
        <f>IF(ISNUMBER([1]System!$C43),AB42,[1]PlotData!$CB$3)</f>
        <v>4.5</v>
      </c>
      <c r="AQ42" s="48">
        <v>40</v>
      </c>
      <c r="AR42" s="51">
        <f>IF(ISNUMBER([1]System!$C43),[1]PlotData!O43+ [1]Querkraft!$E$2*$AF$1*O42,[1]PlotData!$CB$4)</f>
        <v>4.5</v>
      </c>
      <c r="AS42" s="39">
        <f>IF(ISNUMBER([1]System!$C43),[1]PlotData!P43+[1]Querkraft!$E$2* $AF$1*P42,[1]PlotData!$CB$4)</f>
        <v>4.5</v>
      </c>
      <c r="AT42" s="39">
        <f>IF(ISNUMBER([1]System!$C43),[1]PlotData!Q43+[1]Querkraft!$E$2*$AF$1*Q42,[1]PlotData!$CB$4)</f>
        <v>4.5</v>
      </c>
      <c r="AU42" s="39">
        <f>IF(ISNUMBER([1]System!$C43),[1]PlotData!R43+ [1]Querkraft!$E$2*$AF$1*R42,[1]PlotData!$CB$4)</f>
        <v>4.5</v>
      </c>
      <c r="AV42" s="39">
        <f>IF(ISNUMBER([1]System!$C43),[1]PlotData!S43+ [1]Querkraft!$E$2*$AF$1*S42,[1]PlotData!$CB$4)</f>
        <v>4.5</v>
      </c>
      <c r="AW42" s="39">
        <f>IF(ISNUMBER([1]System!$C43),[1]PlotData!T43+ [1]Querkraft!$E$2*$AF$1*T42,[1]PlotData!$CB$4)</f>
        <v>4.5</v>
      </c>
      <c r="AX42" s="39">
        <f>IF(ISNUMBER([1]System!$C43),[1]PlotData!U43+ [1]Querkraft!$E$2*$AF$1*U42,[1]PlotData!$CB$4)</f>
        <v>4.5</v>
      </c>
      <c r="AY42" s="39">
        <f>IF(ISNUMBER([1]System!$C43),[1]PlotData!V43+ [1]Querkraft!$E$2*$AF$1*V42,[1]PlotData!$CB$4)</f>
        <v>4.5</v>
      </c>
      <c r="AZ42" s="39">
        <f>IF(ISNUMBER([1]System!$C43),[1]PlotData!W43+ [1]Querkraft!$E$2*$AF$1*W42,[1]PlotData!$CB$4)</f>
        <v>4.5</v>
      </c>
      <c r="BA42" s="39">
        <f>IF(ISNUMBER([1]System!$C43),[1]PlotData!X43+[1]Querkraft!$E$2* $AF$1*X42,[1]PlotData!$CB$4)</f>
        <v>4.5</v>
      </c>
      <c r="BB42" s="40">
        <f>IF(ISNUMBER([1]System!$C43),[1]PlotData!Y43+[1]Querkraft!$E$2*$AF$1*Y42,[1]PlotData!$CB$4)</f>
        <v>4.5</v>
      </c>
      <c r="BC42" s="49">
        <f>IF(ISNUMBER([1]System!$C43),[1]PlotData!Y43, [1]PlotData!CB$4)</f>
        <v>4.5</v>
      </c>
      <c r="BD42" s="39">
        <f>IF(ISNUMBER([1]System!$C43),[1]PlotData!O43, [1]PlotData!$CB$4)</f>
        <v>4.5</v>
      </c>
      <c r="BE42" s="40">
        <f>IF(ISNUMBER([1]System!$C43), AR42,[1]PlotData!$CB$4)</f>
        <v>4.5</v>
      </c>
    </row>
    <row r="43" spans="1:57" x14ac:dyDescent="0.25">
      <c r="AA43" s="62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</row>
    <row r="44" spans="1:57" x14ac:dyDescent="0.25">
      <c r="AA44" s="62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</row>
    <row r="68" spans="1:36" x14ac:dyDescent="0.25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5"/>
      <c r="AA68" s="54"/>
      <c r="AB68" s="54"/>
      <c r="AC68" s="54"/>
      <c r="AD68" s="54"/>
      <c r="AE68" s="54"/>
      <c r="AF68" s="54"/>
      <c r="AG68" s="54"/>
      <c r="AH68" s="54"/>
      <c r="AI68" s="54"/>
      <c r="AJ68" s="54"/>
    </row>
    <row r="69" spans="1:36" x14ac:dyDescent="0.2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5"/>
      <c r="AA69" s="54"/>
      <c r="AB69" s="54"/>
      <c r="AC69" s="54"/>
      <c r="AD69" s="54"/>
      <c r="AE69" s="54"/>
      <c r="AF69" s="54"/>
      <c r="AG69" s="54"/>
      <c r="AH69" s="54"/>
      <c r="AI69" s="54"/>
      <c r="AJ69" s="54"/>
    </row>
    <row r="70" spans="1:36" x14ac:dyDescent="0.2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5"/>
      <c r="AA70" s="54"/>
      <c r="AB70" s="54"/>
      <c r="AC70" s="54"/>
      <c r="AD70" s="54"/>
      <c r="AE70" s="54"/>
      <c r="AF70" s="54"/>
      <c r="AG70" s="54"/>
      <c r="AH70" s="54"/>
      <c r="AI70" s="54"/>
      <c r="AJ70" s="54"/>
    </row>
    <row r="71" spans="1:36" x14ac:dyDescent="0.25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5"/>
      <c r="AA71" s="54"/>
      <c r="AB71" s="54"/>
      <c r="AC71" s="54"/>
      <c r="AD71" s="54"/>
      <c r="AE71" s="54"/>
      <c r="AF71" s="54"/>
      <c r="AG71" s="54"/>
      <c r="AH71" s="54"/>
      <c r="AI71" s="54"/>
      <c r="AJ71" s="54"/>
    </row>
    <row r="72" spans="1:36" x14ac:dyDescent="0.25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5"/>
      <c r="AA72" s="54"/>
      <c r="AB72" s="54"/>
      <c r="AC72" s="54"/>
      <c r="AD72" s="54"/>
      <c r="AE72" s="54"/>
      <c r="AF72" s="54"/>
      <c r="AG72" s="54"/>
      <c r="AH72" s="54"/>
      <c r="AI72" s="54"/>
      <c r="AJ72" s="54"/>
    </row>
    <row r="73" spans="1:36" x14ac:dyDescent="0.25">
      <c r="A73" s="54"/>
      <c r="B73" s="56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5"/>
      <c r="AA73" s="54"/>
      <c r="AB73" s="54"/>
      <c r="AC73" s="54"/>
      <c r="AD73" s="54"/>
      <c r="AE73" s="54"/>
      <c r="AF73" s="54"/>
      <c r="AG73" s="54"/>
      <c r="AH73" s="54"/>
      <c r="AI73" s="54"/>
      <c r="AJ73" s="54"/>
    </row>
    <row r="74" spans="1:36" x14ac:dyDescent="0.25">
      <c r="A74" s="56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6"/>
      <c r="R74" s="54"/>
      <c r="S74" s="54"/>
      <c r="T74" s="54"/>
      <c r="U74" s="54"/>
      <c r="V74" s="54"/>
      <c r="W74" s="54"/>
      <c r="X74" s="54"/>
      <c r="Y74" s="54"/>
      <c r="Z74" s="55"/>
      <c r="AA74" s="54"/>
      <c r="AB74" s="54"/>
      <c r="AC74" s="54"/>
      <c r="AD74" s="54"/>
      <c r="AE74" s="54"/>
      <c r="AF74" s="54"/>
      <c r="AG74" s="54"/>
      <c r="AH74" s="54"/>
      <c r="AI74" s="54"/>
      <c r="AJ74" s="54"/>
    </row>
    <row r="75" spans="1:36" x14ac:dyDescent="0.2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5"/>
      <c r="AA75" s="54"/>
      <c r="AB75" s="54"/>
      <c r="AC75" s="54"/>
      <c r="AD75" s="54"/>
      <c r="AE75" s="54"/>
      <c r="AF75" s="54"/>
      <c r="AG75" s="54"/>
      <c r="AH75" s="54"/>
      <c r="AI75" s="54"/>
      <c r="AJ75" s="54"/>
    </row>
    <row r="76" spans="1:36" x14ac:dyDescent="0.25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5"/>
      <c r="AA76" s="54"/>
      <c r="AB76" s="54"/>
      <c r="AC76" s="54"/>
      <c r="AD76" s="54"/>
      <c r="AE76" s="54"/>
      <c r="AF76" s="54"/>
      <c r="AG76" s="54"/>
      <c r="AH76" s="54"/>
      <c r="AI76" s="54"/>
      <c r="AJ76" s="54"/>
    </row>
    <row r="77" spans="1:36" x14ac:dyDescent="0.25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5"/>
      <c r="AA77" s="54"/>
      <c r="AB77" s="54"/>
      <c r="AC77" s="54"/>
      <c r="AD77" s="54"/>
      <c r="AE77" s="54"/>
      <c r="AF77" s="54"/>
      <c r="AG77" s="54"/>
      <c r="AH77" s="54"/>
      <c r="AI77" s="54"/>
      <c r="AJ77" s="54"/>
    </row>
    <row r="78" spans="1:36" x14ac:dyDescent="0.25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5"/>
      <c r="AA78" s="54"/>
      <c r="AB78" s="54"/>
      <c r="AC78" s="54"/>
      <c r="AD78" s="54"/>
      <c r="AE78" s="54"/>
      <c r="AF78" s="54"/>
      <c r="AG78" s="54"/>
      <c r="AH78" s="54"/>
      <c r="AI78" s="54"/>
      <c r="AJ78" s="54"/>
    </row>
    <row r="79" spans="1:36" x14ac:dyDescent="0.25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5"/>
      <c r="AA79" s="54"/>
      <c r="AB79" s="54"/>
      <c r="AC79" s="54"/>
      <c r="AD79" s="54"/>
      <c r="AE79" s="54"/>
      <c r="AF79" s="54"/>
      <c r="AG79" s="54"/>
      <c r="AH79" s="54"/>
      <c r="AI79" s="54"/>
      <c r="AJ79" s="54"/>
    </row>
    <row r="80" spans="1:36" x14ac:dyDescent="0.25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5"/>
      <c r="AA80" s="54"/>
      <c r="AB80" s="54"/>
      <c r="AC80" s="54"/>
      <c r="AD80" s="54"/>
      <c r="AE80" s="54"/>
      <c r="AF80" s="54"/>
      <c r="AG80" s="54"/>
      <c r="AH80" s="54"/>
      <c r="AI80" s="54"/>
      <c r="AJ80" s="54"/>
    </row>
    <row r="81" spans="1:36" x14ac:dyDescent="0.25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5"/>
      <c r="AA81" s="54"/>
      <c r="AB81" s="54"/>
      <c r="AC81" s="54"/>
      <c r="AD81" s="54"/>
      <c r="AE81" s="54"/>
      <c r="AF81" s="54"/>
      <c r="AG81" s="54"/>
      <c r="AH81" s="54"/>
      <c r="AI81" s="54"/>
      <c r="AJ81" s="54"/>
    </row>
    <row r="82" spans="1:36" x14ac:dyDescent="0.25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5"/>
      <c r="AA82" s="54"/>
      <c r="AB82" s="54"/>
      <c r="AC82" s="54"/>
      <c r="AD82" s="54"/>
      <c r="AE82" s="54"/>
      <c r="AF82" s="54"/>
      <c r="AG82" s="54"/>
      <c r="AH82" s="54"/>
      <c r="AI82" s="54"/>
      <c r="AJ82" s="54"/>
    </row>
    <row r="83" spans="1:36" x14ac:dyDescent="0.25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5"/>
      <c r="AA83" s="54"/>
      <c r="AB83" s="54"/>
      <c r="AC83" s="54"/>
      <c r="AD83" s="54"/>
      <c r="AE83" s="54"/>
      <c r="AF83" s="54"/>
      <c r="AG83" s="54"/>
      <c r="AH83" s="54"/>
      <c r="AI83" s="54"/>
      <c r="AJ83" s="54"/>
    </row>
    <row r="84" spans="1:36" x14ac:dyDescent="0.25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5"/>
      <c r="AA84" s="54"/>
      <c r="AB84" s="54"/>
      <c r="AC84" s="54"/>
      <c r="AD84" s="54"/>
      <c r="AE84" s="54"/>
      <c r="AF84" s="54"/>
      <c r="AG84" s="54"/>
      <c r="AH84" s="54"/>
      <c r="AI84" s="54"/>
      <c r="AJ84" s="54"/>
    </row>
    <row r="85" spans="1:36" x14ac:dyDescent="0.25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5"/>
      <c r="AA85" s="54"/>
      <c r="AB85" s="54"/>
      <c r="AC85" s="54"/>
      <c r="AD85" s="54"/>
      <c r="AE85" s="54"/>
      <c r="AF85" s="54"/>
      <c r="AG85" s="54"/>
      <c r="AH85" s="54"/>
      <c r="AI85" s="54"/>
      <c r="AJ85" s="54"/>
    </row>
    <row r="86" spans="1:36" x14ac:dyDescent="0.25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5"/>
      <c r="AA86" s="54"/>
      <c r="AB86" s="54"/>
      <c r="AC86" s="54"/>
      <c r="AD86" s="54"/>
      <c r="AE86" s="54"/>
      <c r="AF86" s="54"/>
      <c r="AG86" s="54"/>
      <c r="AH86" s="54"/>
      <c r="AI86" s="54"/>
      <c r="AJ86" s="54"/>
    </row>
    <row r="87" spans="1:36" x14ac:dyDescent="0.25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5"/>
      <c r="AA87" s="54"/>
      <c r="AB87" s="54"/>
      <c r="AC87" s="54"/>
      <c r="AD87" s="54"/>
      <c r="AE87" s="54"/>
      <c r="AF87" s="54"/>
      <c r="AG87" s="54"/>
      <c r="AH87" s="54"/>
      <c r="AI87" s="54"/>
      <c r="AJ87" s="54"/>
    </row>
    <row r="88" spans="1:36" x14ac:dyDescent="0.25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5"/>
      <c r="AA88" s="54"/>
      <c r="AB88" s="54"/>
      <c r="AC88" s="54"/>
      <c r="AD88" s="54"/>
      <c r="AE88" s="54"/>
      <c r="AF88" s="54"/>
      <c r="AG88" s="54"/>
      <c r="AH88" s="54"/>
      <c r="AI88" s="54"/>
      <c r="AJ88" s="54"/>
    </row>
    <row r="89" spans="1:36" x14ac:dyDescent="0.25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5"/>
      <c r="AA89" s="54"/>
      <c r="AB89" s="54"/>
      <c r="AC89" s="54"/>
      <c r="AD89" s="54"/>
      <c r="AE89" s="54"/>
      <c r="AF89" s="54"/>
      <c r="AG89" s="54"/>
      <c r="AH89" s="54"/>
      <c r="AI89" s="54"/>
      <c r="AJ89" s="54"/>
    </row>
    <row r="90" spans="1:36" x14ac:dyDescent="0.25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5"/>
      <c r="AA90" s="54"/>
      <c r="AB90" s="54"/>
      <c r="AC90" s="54"/>
      <c r="AD90" s="54"/>
      <c r="AE90" s="54"/>
      <c r="AF90" s="54"/>
      <c r="AG90" s="54"/>
      <c r="AH90" s="54"/>
      <c r="AI90" s="54"/>
      <c r="AJ90" s="54"/>
    </row>
    <row r="91" spans="1:36" x14ac:dyDescent="0.25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5"/>
      <c r="AA91" s="54"/>
      <c r="AB91" s="54"/>
      <c r="AC91" s="54"/>
      <c r="AD91" s="54"/>
      <c r="AE91" s="54"/>
      <c r="AF91" s="54"/>
      <c r="AG91" s="54"/>
      <c r="AH91" s="54"/>
      <c r="AI91" s="54"/>
      <c r="AJ91" s="54"/>
    </row>
    <row r="92" spans="1:36" x14ac:dyDescent="0.25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5"/>
      <c r="AA92" s="54"/>
      <c r="AB92" s="54"/>
      <c r="AC92" s="54"/>
      <c r="AD92" s="54"/>
      <c r="AE92" s="54"/>
      <c r="AF92" s="54"/>
      <c r="AG92" s="54"/>
      <c r="AH92" s="54"/>
      <c r="AI92" s="54"/>
      <c r="AJ92" s="54"/>
    </row>
    <row r="93" spans="1:36" x14ac:dyDescent="0.25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5"/>
      <c r="AA93" s="54"/>
      <c r="AB93" s="54"/>
      <c r="AC93" s="54"/>
      <c r="AD93" s="54"/>
      <c r="AE93" s="54"/>
      <c r="AF93" s="54"/>
      <c r="AG93" s="54"/>
      <c r="AH93" s="54"/>
      <c r="AI93" s="54"/>
      <c r="AJ93" s="54"/>
    </row>
    <row r="94" spans="1:36" x14ac:dyDescent="0.25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5"/>
      <c r="AA94" s="54"/>
      <c r="AB94" s="54"/>
      <c r="AC94" s="54"/>
      <c r="AD94" s="54"/>
      <c r="AE94" s="54"/>
      <c r="AF94" s="54"/>
      <c r="AG94" s="54"/>
      <c r="AH94" s="54"/>
      <c r="AI94" s="54"/>
      <c r="AJ94" s="54"/>
    </row>
    <row r="95" spans="1:36" x14ac:dyDescent="0.25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5"/>
      <c r="AA95" s="54"/>
      <c r="AB95" s="54"/>
      <c r="AC95" s="54"/>
      <c r="AD95" s="54"/>
      <c r="AE95" s="54"/>
      <c r="AF95" s="54"/>
      <c r="AG95" s="54"/>
      <c r="AH95" s="54"/>
      <c r="AI95" s="54"/>
      <c r="AJ95" s="54"/>
    </row>
    <row r="96" spans="1:36" x14ac:dyDescent="0.25">
      <c r="A96" s="54"/>
      <c r="B96" s="56"/>
      <c r="C96" s="56"/>
      <c r="D96" s="54"/>
      <c r="E96" s="56"/>
      <c r="F96" s="54"/>
      <c r="G96" s="54"/>
      <c r="H96" s="56"/>
      <c r="I96" s="54"/>
      <c r="J96" s="54"/>
      <c r="K96" s="54"/>
      <c r="L96" s="54"/>
      <c r="M96" s="54"/>
      <c r="N96" s="54"/>
      <c r="O96" s="54"/>
      <c r="P96" s="54"/>
      <c r="Q96" s="54"/>
      <c r="R96" s="56"/>
      <c r="S96" s="54"/>
      <c r="T96" s="54"/>
      <c r="U96" s="54"/>
      <c r="V96" s="54"/>
      <c r="W96" s="54"/>
      <c r="X96" s="54"/>
      <c r="Y96" s="54"/>
      <c r="Z96" s="55"/>
      <c r="AA96" s="54"/>
      <c r="AB96" s="54"/>
      <c r="AC96" s="54"/>
      <c r="AD96" s="54"/>
      <c r="AE96" s="54"/>
      <c r="AF96" s="54"/>
      <c r="AG96" s="54"/>
      <c r="AH96" s="54"/>
      <c r="AI96" s="54"/>
      <c r="AJ96" s="54"/>
    </row>
    <row r="97" spans="1:36" x14ac:dyDescent="0.25">
      <c r="A97" s="56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6"/>
      <c r="R97" s="54"/>
      <c r="S97" s="54"/>
      <c r="T97" s="54"/>
      <c r="U97" s="54"/>
      <c r="V97" s="54"/>
      <c r="W97" s="54"/>
      <c r="X97" s="54"/>
      <c r="Y97" s="54"/>
      <c r="Z97" s="55"/>
      <c r="AA97" s="54"/>
      <c r="AB97" s="54"/>
      <c r="AC97" s="54"/>
      <c r="AD97" s="54"/>
      <c r="AE97" s="54"/>
      <c r="AF97" s="54"/>
      <c r="AG97" s="54"/>
      <c r="AH97" s="54"/>
      <c r="AI97" s="54"/>
      <c r="AJ97" s="54"/>
    </row>
    <row r="98" spans="1:36" x14ac:dyDescent="0.25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6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5"/>
      <c r="AA98" s="54"/>
      <c r="AB98" s="54"/>
      <c r="AC98" s="54"/>
      <c r="AD98" s="54"/>
      <c r="AE98" s="54"/>
      <c r="AF98" s="54"/>
      <c r="AG98" s="54"/>
      <c r="AH98" s="54"/>
      <c r="AI98" s="54"/>
      <c r="AJ98" s="54"/>
    </row>
    <row r="99" spans="1:36" x14ac:dyDescent="0.25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6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5"/>
      <c r="AA99" s="54"/>
      <c r="AB99" s="54"/>
      <c r="AC99" s="54"/>
      <c r="AD99" s="54"/>
      <c r="AE99" s="54"/>
      <c r="AF99" s="54"/>
      <c r="AG99" s="54"/>
      <c r="AH99" s="54"/>
      <c r="AI99" s="54"/>
      <c r="AJ99" s="54"/>
    </row>
    <row r="100" spans="1:36" x14ac:dyDescent="0.25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6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5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</row>
    <row r="101" spans="1:36" x14ac:dyDescent="0.25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6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5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</row>
    <row r="102" spans="1:36" x14ac:dyDescent="0.25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6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5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</row>
    <row r="103" spans="1:36" x14ac:dyDescent="0.25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6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5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</row>
    <row r="104" spans="1:36" x14ac:dyDescent="0.25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6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5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</row>
    <row r="105" spans="1:36" x14ac:dyDescent="0.25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6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5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</row>
    <row r="106" spans="1:36" x14ac:dyDescent="0.25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6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5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</row>
    <row r="107" spans="1:36" x14ac:dyDescent="0.25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6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5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</row>
    <row r="108" spans="1:36" x14ac:dyDescent="0.2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6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5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</row>
    <row r="109" spans="1:36" x14ac:dyDescent="0.25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6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5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</row>
    <row r="110" spans="1:36" x14ac:dyDescent="0.25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6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5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</row>
    <row r="111" spans="1:36" x14ac:dyDescent="0.25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6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5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</row>
    <row r="112" spans="1:36" x14ac:dyDescent="0.25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6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5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</row>
    <row r="113" spans="1:36" x14ac:dyDescent="0.25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6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5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</row>
    <row r="114" spans="1:36" x14ac:dyDescent="0.25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6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5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</row>
    <row r="115" spans="1:36" x14ac:dyDescent="0.25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6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5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</row>
    <row r="116" spans="1:36" x14ac:dyDescent="0.25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6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5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</row>
    <row r="117" spans="1:36" x14ac:dyDescent="0.25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6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5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</row>
    <row r="118" spans="1:36" x14ac:dyDescent="0.2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5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</row>
    <row r="119" spans="1:36" x14ac:dyDescent="0.25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5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</row>
    <row r="120" spans="1:36" x14ac:dyDescent="0.25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5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</row>
    <row r="121" spans="1:36" x14ac:dyDescent="0.25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5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BI121"/>
  <sheetViews>
    <sheetView zoomScale="60" zoomScaleNormal="60" workbookViewId="0">
      <selection activeCell="E33" sqref="E33"/>
    </sheetView>
  </sheetViews>
  <sheetFormatPr baseColWidth="10" defaultColWidth="11.44140625" defaultRowHeight="13.2" x14ac:dyDescent="0.25"/>
  <cols>
    <col min="1" max="1" width="4" style="1" bestFit="1" customWidth="1"/>
    <col min="2" max="12" width="11.44140625" style="1"/>
    <col min="13" max="13" width="4.33203125" style="1" customWidth="1"/>
    <col min="14" max="15" width="10.44140625" style="1" customWidth="1"/>
    <col min="16" max="17" width="11.44140625" style="1" customWidth="1"/>
    <col min="18" max="25" width="11.44140625" style="1"/>
    <col min="26" max="26" width="3.44140625" style="3" customWidth="1"/>
    <col min="27" max="41" width="11.44140625" style="1"/>
    <col min="42" max="42" width="3.5546875" style="1" customWidth="1"/>
    <col min="43" max="54" width="11.44140625" style="1"/>
    <col min="55" max="55" width="14.44140625" style="1" bestFit="1" customWidth="1"/>
    <col min="56" max="57" width="11.44140625" style="1"/>
    <col min="58" max="58" width="3.6640625" style="1" customWidth="1"/>
    <col min="59" max="16384" width="11.44140625" style="1"/>
  </cols>
  <sheetData>
    <row r="1" spans="1:61" ht="13.8" thickBot="1" x14ac:dyDescent="0.3">
      <c r="B1" s="2" t="s">
        <v>17</v>
      </c>
      <c r="O1" s="1">
        <f>COLUMN(O5)</f>
        <v>15</v>
      </c>
      <c r="AB1" s="2">
        <f>COLUMN(AB5)</f>
        <v>28</v>
      </c>
      <c r="AC1" s="2" t="s">
        <v>1</v>
      </c>
      <c r="AE1" s="4" t="s">
        <v>2</v>
      </c>
      <c r="AF1" s="5">
        <f>[1]Momente!D6</f>
        <v>8.9008440121688057E-2</v>
      </c>
      <c r="AH1" s="4" t="s">
        <v>3</v>
      </c>
      <c r="AI1" s="6">
        <f>(MAX(AB3:AL42)+MIN(AB3:AL42))/2</f>
        <v>4.3729410143586236</v>
      </c>
      <c r="AJ1" s="4" t="s">
        <v>4</v>
      </c>
      <c r="AK1" s="5">
        <f>(MAX(AB3:AL42)-MIN(AB3:AL42))/2</f>
        <v>8.7418014622100504</v>
      </c>
      <c r="AR1" s="7">
        <f>COLUMN(AR4)</f>
        <v>44</v>
      </c>
      <c r="AS1" s="4" t="s">
        <v>5</v>
      </c>
      <c r="AT1" s="6">
        <f>(MAX(AR3:BB42)+MIN(AR3:BB42))/2</f>
        <v>4.3789295826757941</v>
      </c>
      <c r="AU1" s="4" t="s">
        <v>6</v>
      </c>
      <c r="AV1" s="5">
        <f>(MAX(AR3:BB42)-MIN(AR3:BB42))/2</f>
        <v>5.8472032155607492</v>
      </c>
      <c r="AW1" s="2" t="s">
        <v>7</v>
      </c>
      <c r="AX1" s="1">
        <f>SQRT(AK1^2+AV1^2)</f>
        <v>10.517075555912001</v>
      </c>
      <c r="BG1" s="2" t="s">
        <v>18</v>
      </c>
    </row>
    <row r="2" spans="1:61" ht="13.8" thickBot="1" x14ac:dyDescent="0.3">
      <c r="A2" s="8" t="s">
        <v>9</v>
      </c>
      <c r="B2" s="9">
        <v>0</v>
      </c>
      <c r="C2" s="10">
        <v>0</v>
      </c>
      <c r="D2" s="10">
        <v>0.2</v>
      </c>
      <c r="E2" s="10">
        <v>0.3</v>
      </c>
      <c r="F2" s="10">
        <v>0.4</v>
      </c>
      <c r="G2" s="10">
        <v>0.5</v>
      </c>
      <c r="H2" s="10">
        <v>0.6</v>
      </c>
      <c r="I2" s="10">
        <v>0.7</v>
      </c>
      <c r="J2" s="10">
        <v>0.8</v>
      </c>
      <c r="K2" s="10">
        <v>0.9</v>
      </c>
      <c r="L2" s="11">
        <v>1</v>
      </c>
      <c r="N2" s="8" t="s">
        <v>10</v>
      </c>
      <c r="O2" s="9">
        <v>0</v>
      </c>
      <c r="P2" s="10">
        <v>0.1</v>
      </c>
      <c r="Q2" s="10">
        <v>0.2</v>
      </c>
      <c r="R2" s="10">
        <v>0.3</v>
      </c>
      <c r="S2" s="10">
        <v>0.4</v>
      </c>
      <c r="T2" s="10">
        <v>0.5</v>
      </c>
      <c r="U2" s="10">
        <v>0.6</v>
      </c>
      <c r="V2" s="10">
        <v>0.7</v>
      </c>
      <c r="W2" s="10">
        <v>0.8</v>
      </c>
      <c r="X2" s="10">
        <v>0.9</v>
      </c>
      <c r="Y2" s="11">
        <v>1</v>
      </c>
      <c r="AA2" s="8" t="s">
        <v>9</v>
      </c>
      <c r="AB2" s="9">
        <v>0</v>
      </c>
      <c r="AC2" s="10">
        <v>0.1</v>
      </c>
      <c r="AD2" s="10">
        <v>0.2</v>
      </c>
      <c r="AE2" s="10">
        <v>0.3</v>
      </c>
      <c r="AF2" s="10">
        <v>0.4</v>
      </c>
      <c r="AG2" s="10">
        <v>0.5</v>
      </c>
      <c r="AH2" s="10">
        <v>0.6</v>
      </c>
      <c r="AI2" s="10">
        <v>0.7</v>
      </c>
      <c r="AJ2" s="10">
        <v>0.8</v>
      </c>
      <c r="AK2" s="10">
        <v>0.9</v>
      </c>
      <c r="AL2" s="11">
        <v>1</v>
      </c>
      <c r="AM2" s="14">
        <v>1</v>
      </c>
      <c r="AN2" s="10">
        <v>0</v>
      </c>
      <c r="AO2" s="11">
        <v>0</v>
      </c>
      <c r="AQ2" s="8" t="s">
        <v>10</v>
      </c>
      <c r="AR2" s="9">
        <v>0</v>
      </c>
      <c r="AS2" s="10">
        <v>0.1</v>
      </c>
      <c r="AT2" s="10">
        <v>0.2</v>
      </c>
      <c r="AU2" s="10">
        <v>0.3</v>
      </c>
      <c r="AV2" s="10">
        <v>0.4</v>
      </c>
      <c r="AW2" s="10">
        <v>0.5</v>
      </c>
      <c r="AX2" s="10">
        <v>0.6</v>
      </c>
      <c r="AY2" s="10">
        <v>0.7</v>
      </c>
      <c r="AZ2" s="10">
        <v>0.8</v>
      </c>
      <c r="BA2" s="10">
        <v>0.9</v>
      </c>
      <c r="BB2" s="11">
        <v>1</v>
      </c>
      <c r="BC2" s="15">
        <v>1</v>
      </c>
      <c r="BD2" s="16">
        <v>0</v>
      </c>
      <c r="BE2" s="17">
        <v>0</v>
      </c>
      <c r="BG2" s="18" t="s">
        <v>3</v>
      </c>
      <c r="BH2" s="19">
        <f>PlotM!$AI$1</f>
        <v>4.3729410143586236</v>
      </c>
      <c r="BI2" s="20"/>
    </row>
    <row r="3" spans="1:61" x14ac:dyDescent="0.25">
      <c r="A3" s="21">
        <v>1</v>
      </c>
      <c r="B3" s="22">
        <v>-4.1441064167301382</v>
      </c>
      <c r="C3" s="23">
        <v>0.91444085883343362</v>
      </c>
      <c r="D3" s="23">
        <v>5.672515049787175</v>
      </c>
      <c r="E3" s="23">
        <v>10.130116156131104</v>
      </c>
      <c r="F3" s="23">
        <v>14.287244177865299</v>
      </c>
      <c r="G3" s="23">
        <v>18.143899114989686</v>
      </c>
      <c r="H3" s="23">
        <v>21.700080967504306</v>
      </c>
      <c r="I3" s="23">
        <v>24.955789735409137</v>
      </c>
      <c r="J3" s="23">
        <v>27.911025418704146</v>
      </c>
      <c r="K3" s="23">
        <v>30.565788017389433</v>
      </c>
      <c r="L3" s="20">
        <v>32.920077531464912</v>
      </c>
      <c r="N3" s="21">
        <v>1</v>
      </c>
      <c r="O3" s="22">
        <v>-1.65764323243852</v>
      </c>
      <c r="P3" s="23">
        <v>0.36577649043736377</v>
      </c>
      <c r="Q3" s="23">
        <v>2.269006931198621</v>
      </c>
      <c r="R3" s="23">
        <v>4.0520480898452593</v>
      </c>
      <c r="S3" s="23">
        <v>5.7148999663773097</v>
      </c>
      <c r="T3" s="23">
        <v>7.2575625607947432</v>
      </c>
      <c r="U3" s="23">
        <v>8.6800358730975749</v>
      </c>
      <c r="V3" s="23">
        <v>9.9823199032857968</v>
      </c>
      <c r="W3" s="23">
        <v>11.164414651359394</v>
      </c>
      <c r="X3" s="23">
        <v>12.22632011731841</v>
      </c>
      <c r="Y3" s="20">
        <v>13.168036301162811</v>
      </c>
      <c r="AA3" s="24">
        <v>1</v>
      </c>
      <c r="AB3" s="57">
        <f>IF(ISNUMBER([1]System!$C4),[1]PlotData!B4+[1]Momente!$E$2* $AF$1*B3,[1]PlotData!$CB$3)</f>
        <v>-4.3688604478514277</v>
      </c>
      <c r="AC3" s="28">
        <f>IF(ISNUMBER([1]System!$C4),[1]PlotData!C4+ [1]Momente!$E$2*$AF$1*C3,[1]PlotData!$CB$3)</f>
        <v>-3.7692129455716996</v>
      </c>
      <c r="AD3" s="28">
        <f>IF(ISNUMBER([1]System!$C4),[1]PlotData!D4+ [1]Momente!$E$2*$AF$1*D3,[1]PlotData!$CB$3)</f>
        <v>-3.1963100838516443</v>
      </c>
      <c r="AE3" s="28">
        <f>IF(ISNUMBER([1]System!$C4),[1]PlotData!E4+[1]Momente!$E$2* $AF$1*E3,[1]PlotData!$CB$3)</f>
        <v>-2.6501518626912604</v>
      </c>
      <c r="AF3" s="28">
        <f>IF(ISNUMBER([1]System!$C4),[1]PlotData!F4+[1]Momente!$E$2* $AF$1*F3,[1]PlotData!$CB$3)</f>
        <v>-2.1307382820905407</v>
      </c>
      <c r="AG3" s="28">
        <f>IF(ISNUMBER([1]System!$C4),[1]PlotData!G4+ [1]Momente!$E$2*$AF$1*G3,[1]PlotData!$CB$3)</f>
        <v>-1.6380693420494923</v>
      </c>
      <c r="AH3" s="28">
        <f>IF(ISNUMBER([1]System!$C4),[1]PlotData!H4+ [1]Momente!$E$2*$AF$1*H3,[1]PlotData!$CB$3)</f>
        <v>-1.1721450425681113</v>
      </c>
      <c r="AI3" s="28">
        <f>IF(ISNUMBER([1]System!$C4),[1]PlotData!I4+ [1]Momente!$E$2*$AF$1*I3,[1]PlotData!$CB$3)</f>
        <v>-0.73296538364639918</v>
      </c>
      <c r="AJ3" s="28">
        <f>IF(ISNUMBER([1]System!$C4),[1]PlotData!J4+ [1]Momente!$E$2*$AF$1*J3,[1]PlotData!$CB$3)</f>
        <v>-0.32053036528435985</v>
      </c>
      <c r="AK3" s="28">
        <f>IF(ISNUMBER([1]System!$C4),[1]PlotData!K4+ [1]Momente!$E$2*$AF$1*K3,[1]PlotData!$CB$3)</f>
        <v>6.5160012518016508E-2</v>
      </c>
      <c r="AL3" s="29">
        <f>IF(ISNUMBER([1]System!$C4),[1]PlotData!L4+[1]Momente!$E$2* $AF$1*L3,[1]PlotData!$CB$3)</f>
        <v>0.42410574976072146</v>
      </c>
      <c r="AM3" s="22">
        <f>IF(ISNUMBER([1]System!$C4),[1]PlotData!L4,[1]PlotData!$CB$3)</f>
        <v>-2.5060590000000014</v>
      </c>
      <c r="AN3" s="23">
        <f>IF(ISNUMBER([1]System!$C4),[1]PlotData!B4,[1]PlotData!$CB$3)</f>
        <v>-4</v>
      </c>
      <c r="AO3" s="26">
        <f>IF(ISNUMBER([1]System!$C4),AB3,[1]PlotData!$CB$3)</f>
        <v>-4.3688604478514277</v>
      </c>
      <c r="AQ3" s="24">
        <v>1</v>
      </c>
      <c r="AR3" s="57">
        <f>IF(ISNUMBER([1]System!$C4),[1]PlotData!O4+ [1]Momente!$E$2*$AF$1*O3,[1]PlotData!$CB$4)</f>
        <v>9.8524557616023749</v>
      </c>
      <c r="AS3" s="28">
        <f>IF(ISNUMBER([1]System!$C4),[1]PlotData!P4+[1]Momente!$E$2* $AF$1*P3,[1]PlotData!$CB$4)</f>
        <v>9.6590720948470157</v>
      </c>
      <c r="AT3" s="28">
        <f>IF(ISNUMBER([1]System!$C4),[1]PlotData!Q4+ [1]Momente!$E$2*$AF$1*Q3,[1]PlotData!$CB$4)</f>
        <v>9.4549905675712882</v>
      </c>
      <c r="AU3" s="28">
        <f>IF(ISNUMBER([1]System!$C4),[1]PlotData!R4+[1]Momente!$E$2* $AF$1*R3,[1]PlotData!$CB$4)</f>
        <v>9.2402111797751925</v>
      </c>
      <c r="AV3" s="28">
        <f>IF(ISNUMBER([1]System!$C4),[1]PlotData!S4+ [1]Momente!$E$2*$AF$1*S3,[1]PlotData!$CB$4)</f>
        <v>9.014733931458732</v>
      </c>
      <c r="AW3" s="28">
        <f>IF(ISNUMBER([1]System!$C4),[1]PlotData!T4+ [1]Momente!$E$2*$AF$1*T3,[1]PlotData!$CB$4)</f>
        <v>8.7785588226219051</v>
      </c>
      <c r="AX3" s="28">
        <f>IF(ISNUMBER([1]System!$C4),[1]PlotData!U4+ [1]Momente!$E$2*$AF$1*U3,[1]PlotData!$CB$4)</f>
        <v>8.53168585326471</v>
      </c>
      <c r="AY3" s="28">
        <f>IF(ISNUMBER([1]System!$C4),[1]PlotData!V4+ [1]Momente!$E$2*$AF$1*V3,[1]PlotData!$CB$4)</f>
        <v>8.2741150233871501</v>
      </c>
      <c r="AZ3" s="28">
        <f>IF(ISNUMBER([1]System!$C4),[1]PlotData!W4+ [1]Momente!$E$2*$AF$1*W3,[1]PlotData!$CB$4)</f>
        <v>8.0058463329892202</v>
      </c>
      <c r="BA3" s="28">
        <f>IF(ISNUMBER([1]System!$C4),[1]PlotData!X4+ [1]Momente!$E$2*$AF$1*X3,[1]PlotData!$CB$4)</f>
        <v>7.7268797820709265</v>
      </c>
      <c r="BB3" s="29">
        <f>IF(ISNUMBER([1]System!$C4),[1]PlotData!Y4+ [1]Momente!$E$2*$AF$1*Y3,[1]PlotData!$CB$4)</f>
        <v>7.4372153706322655</v>
      </c>
      <c r="BC3" s="27">
        <f>IF(ISNUMBER([1]System!$C4),[1]PlotData!Y4, [1]PlotData!CB$4)</f>
        <v>6.265149000000001</v>
      </c>
      <c r="BD3" s="28">
        <f>IF(ISNUMBER([1]System!$C4),[1]PlotData!O4, [1]PlotData!$CB$4)</f>
        <v>10</v>
      </c>
      <c r="BE3" s="29">
        <f>IF(ISNUMBER([1]System!$C4), AR3,[1]PlotData!$CB$4)</f>
        <v>9.8524557616023749</v>
      </c>
      <c r="BG3" s="30" t="s">
        <v>11</v>
      </c>
      <c r="BH3" s="31">
        <f>PlotM!$AT$1</f>
        <v>4.3789295826757941</v>
      </c>
      <c r="BI3" s="32"/>
    </row>
    <row r="4" spans="1:61" x14ac:dyDescent="0.25">
      <c r="A4" s="33">
        <v>2</v>
      </c>
      <c r="B4" s="34">
        <v>-0.46839745580473829</v>
      </c>
      <c r="C4" s="31">
        <v>-0.11175774928356165</v>
      </c>
      <c r="D4" s="31">
        <v>0.23025953004867203</v>
      </c>
      <c r="E4" s="31">
        <v>0.55765438219197572</v>
      </c>
      <c r="F4" s="31">
        <v>0.87042680714634335</v>
      </c>
      <c r="G4" s="31">
        <v>1.1685768049117793</v>
      </c>
      <c r="H4" s="31">
        <v>1.4521043754882805</v>
      </c>
      <c r="I4" s="31">
        <v>1.7210095188758481</v>
      </c>
      <c r="J4" s="31">
        <v>1.975292235074479</v>
      </c>
      <c r="K4" s="31">
        <v>2.2149525240841781</v>
      </c>
      <c r="L4" s="32">
        <v>2.4399903859049483</v>
      </c>
      <c r="N4" s="33">
        <v>2</v>
      </c>
      <c r="O4" s="34">
        <v>-6.0891669254615985</v>
      </c>
      <c r="P4" s="31">
        <v>-1.4528507406863016</v>
      </c>
      <c r="Q4" s="31">
        <v>2.9933738906327365</v>
      </c>
      <c r="R4" s="31">
        <v>7.2495069684956848</v>
      </c>
      <c r="S4" s="31">
        <v>11.315548492902463</v>
      </c>
      <c r="T4" s="31">
        <v>15.191498463853131</v>
      </c>
      <c r="U4" s="31">
        <v>18.877356881347648</v>
      </c>
      <c r="V4" s="31">
        <v>22.373123745386028</v>
      </c>
      <c r="W4" s="31">
        <v>25.678799055968231</v>
      </c>
      <c r="X4" s="31">
        <v>28.79438281309432</v>
      </c>
      <c r="Y4" s="32">
        <v>31.719875016764327</v>
      </c>
      <c r="AA4" s="35">
        <v>2</v>
      </c>
      <c r="AB4" s="34">
        <f>IF(ISNUMBER([1]System!$C5),[1]PlotData!B5+[1]Momente!$E$2* $AF$1*B4,[1]PlotData!$CB$3)</f>
        <v>-4.1691326898147078E-2</v>
      </c>
      <c r="AC4" s="31">
        <f>IF(ISNUMBER([1]System!$C5),[1]PlotData!C5+ [1]Momente!$E$2*$AF$1*C4,[1]PlotData!$CB$3)</f>
        <v>0.29880261706475952</v>
      </c>
      <c r="AD4" s="31">
        <f>IF(ISNUMBER([1]System!$C5),[1]PlotData!D5+ [1]Momente!$E$2*$AF$1*D4,[1]PlotData!$CB$3)</f>
        <v>0.63799504159278531</v>
      </c>
      <c r="AE4" s="31">
        <f>IF(ISNUMBER([1]System!$C5),[1]PlotData!E5+[1]Momente!$E$2* $AF$1*E4,[1]PlotData!$CB$3)</f>
        <v>0.97588594668593143</v>
      </c>
      <c r="AF4" s="31">
        <f>IF(ISNUMBER([1]System!$C5),[1]PlotData!F5+[1]Momente!$E$2* $AF$1*F4,[1]PlotData!$CB$3)</f>
        <v>1.3124753323441976</v>
      </c>
      <c r="AG4" s="31">
        <f>IF(ISNUMBER([1]System!$C5),[1]PlotData!G5+ [1]Momente!$E$2*$AF$1*G4,[1]PlotData!$CB$3)</f>
        <v>1.6477631985675838</v>
      </c>
      <c r="AH4" s="31">
        <f>IF(ISNUMBER([1]System!$C5),[1]PlotData!H5+ [1]Momente!$E$2*$AF$1*H4,[1]PlotData!$CB$3)</f>
        <v>1.98174954535609</v>
      </c>
      <c r="AI4" s="31">
        <f>IF(ISNUMBER([1]System!$C5),[1]PlotData!I5+ [1]Momente!$E$2*$AF$1*I4,[1]PlotData!$CB$3)</f>
        <v>2.3144343727097163</v>
      </c>
      <c r="AJ4" s="31">
        <f>IF(ISNUMBER([1]System!$C5),[1]PlotData!J5+ [1]Momente!$E$2*$AF$1*J4,[1]PlotData!$CB$3)</f>
        <v>2.6458176806284621</v>
      </c>
      <c r="AK4" s="31">
        <f>IF(ISNUMBER([1]System!$C5),[1]PlotData!K5+ [1]Momente!$E$2*$AF$1*K4,[1]PlotData!$CB$3)</f>
        <v>2.9758994691123286</v>
      </c>
      <c r="AL4" s="32">
        <f>IF(ISNUMBER([1]System!$C5),[1]PlotData!L5+[1]Momente!$E$2* $AF$1*L4,[1]PlotData!$CB$3)</f>
        <v>3.3046797381613149</v>
      </c>
      <c r="AM4" s="34">
        <f>IF(ISNUMBER([1]System!$C5),[1]PlotData!L5,[1]PlotData!$CB$3)</f>
        <v>3.0874999999999999</v>
      </c>
      <c r="AN4" s="31">
        <f>IF(ISNUMBER([1]System!$C5),[1]PlotData!B5,[1]PlotData!$CB$3)</f>
        <v>0</v>
      </c>
      <c r="AO4" s="37">
        <f>IF(ISNUMBER([1]System!$C5),AB4,[1]PlotData!$CB$3)</f>
        <v>-4.1691326898147078E-2</v>
      </c>
      <c r="AQ4" s="35">
        <v>2</v>
      </c>
      <c r="AR4" s="34">
        <f>IF(ISNUMBER([1]System!$C5),[1]PlotData!O5+ [1]Momente!$E$2*$AF$1*O4,[1]PlotData!$CB$4)</f>
        <v>-0.54198724967591205</v>
      </c>
      <c r="AS4" s="31">
        <f>IF(ISNUMBER([1]System!$C5),[1]PlotData!P5+[1]Momente!$E$2* $AF$1*P4,[1]PlotData!$CB$4)</f>
        <v>-0.15306597815812681</v>
      </c>
      <c r="AT4" s="31">
        <f>IF(ISNUMBER([1]System!$C5),[1]PlotData!Q5+ [1]Momente!$E$2*$AF$1*Q4,[1]PlotData!$CB$4)</f>
        <v>0.21893554070620835</v>
      </c>
      <c r="AU4" s="31">
        <f>IF(ISNUMBER([1]System!$C5),[1]PlotData!R5+[1]Momente!$E$2* $AF$1*R4,[1]PlotData!$CB$4)</f>
        <v>0.57401730691710839</v>
      </c>
      <c r="AV4" s="31">
        <f>IF(ISNUMBER([1]System!$C5),[1]PlotData!S5+ [1]Momente!$E$2*$AF$1*S4,[1]PlotData!$CB$4)</f>
        <v>0.91217932047456651</v>
      </c>
      <c r="AW4" s="31">
        <f>IF(ISNUMBER([1]System!$C5),[1]PlotData!T5+ [1]Momente!$E$2*$AF$1*T4,[1]PlotData!$CB$4)</f>
        <v>1.2334215813785876</v>
      </c>
      <c r="AX4" s="31">
        <f>IF(ISNUMBER([1]System!$C5),[1]PlotData!U5+ [1]Momente!$E$2*$AF$1*U4,[1]PlotData!$CB$4)</f>
        <v>1.5377440896291681</v>
      </c>
      <c r="AY4" s="31">
        <f>IF(ISNUMBER([1]System!$C5),[1]PlotData!V5+ [1]Momente!$E$2*$AF$1*V4,[1]PlotData!$CB$4)</f>
        <v>1.8251468452263095</v>
      </c>
      <c r="AZ4" s="31">
        <f>IF(ISNUMBER([1]System!$C5),[1]PlotData!W5+ [1]Momente!$E$2*$AF$1*W4,[1]PlotData!$CB$4)</f>
        <v>2.0956298481700082</v>
      </c>
      <c r="BA4" s="31">
        <f>IF(ISNUMBER([1]System!$C5),[1]PlotData!X5+ [1]Momente!$E$2*$AF$1*X4,[1]PlotData!$CB$4)</f>
        <v>2.3491930984602694</v>
      </c>
      <c r="BB4" s="32">
        <f>IF(ISNUMBER([1]System!$C5),[1]PlotData!Y5+ [1]Momente!$E$2*$AF$1*Y4,[1]PlotData!$CB$4)</f>
        <v>2.5858365960970966</v>
      </c>
      <c r="BC4" s="36">
        <f>IF(ISNUMBER([1]System!$C5),[1]PlotData!Y5, [1]PlotData!CB$4)</f>
        <v>-0.23749999999999996</v>
      </c>
      <c r="BD4" s="31">
        <f>IF(ISNUMBER([1]System!$C5),[1]PlotData!O5, [1]PlotData!$CB$4)</f>
        <v>0</v>
      </c>
      <c r="BE4" s="32">
        <f>IF(ISNUMBER([1]System!$C5), AR4,[1]PlotData!$CB$4)</f>
        <v>-0.54198724967591205</v>
      </c>
      <c r="BG4" s="30" t="s">
        <v>7</v>
      </c>
      <c r="BH4" s="31">
        <f>BH5 * PlotM!$AX$1</f>
        <v>10.517075555912001</v>
      </c>
      <c r="BI4" s="32"/>
    </row>
    <row r="5" spans="1:61" x14ac:dyDescent="0.25">
      <c r="A5" s="33">
        <v>3</v>
      </c>
      <c r="B5" s="34">
        <v>0</v>
      </c>
      <c r="C5" s="31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2">
        <v>0</v>
      </c>
      <c r="N5" s="33">
        <v>3</v>
      </c>
      <c r="O5" s="34">
        <v>0</v>
      </c>
      <c r="P5" s="31">
        <v>0</v>
      </c>
      <c r="Q5" s="31">
        <v>0</v>
      </c>
      <c r="R5" s="31">
        <v>0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 s="31">
        <v>0</v>
      </c>
      <c r="Y5" s="32">
        <v>0</v>
      </c>
      <c r="AA5" s="35">
        <v>3</v>
      </c>
      <c r="AB5" s="34">
        <f>IF(ISNUMBER([1]System!$C6),[1]PlotData!B6+[1]Momente!$E$2* $AF$1*B5,[1]PlotData!$CB$3)</f>
        <v>13</v>
      </c>
      <c r="AC5" s="31">
        <f>IF(ISNUMBER([1]System!$C6),[1]PlotData!C6+ [1]Momente!$E$2*$AF$1*C5,[1]PlotData!$CB$3)</f>
        <v>13</v>
      </c>
      <c r="AD5" s="31">
        <f>IF(ISNUMBER([1]System!$C6),[1]PlotData!D6+ [1]Momente!$E$2*$AF$1*D5,[1]PlotData!$CB$3)</f>
        <v>13</v>
      </c>
      <c r="AE5" s="31">
        <f>IF(ISNUMBER([1]System!$C6),[1]PlotData!E6+[1]Momente!$E$2* $AF$1*E5,[1]PlotData!$CB$3)</f>
        <v>13</v>
      </c>
      <c r="AF5" s="31">
        <f>IF(ISNUMBER([1]System!$C6),[1]PlotData!F6+[1]Momente!$E$2* $AF$1*F5,[1]PlotData!$CB$3)</f>
        <v>13</v>
      </c>
      <c r="AG5" s="31">
        <f>IF(ISNUMBER([1]System!$C6),[1]PlotData!G6+ [1]Momente!$E$2*$AF$1*G5,[1]PlotData!$CB$3)</f>
        <v>13</v>
      </c>
      <c r="AH5" s="31">
        <f>IF(ISNUMBER([1]System!$C6),[1]PlotData!H6+ [1]Momente!$E$2*$AF$1*H5,[1]PlotData!$CB$3)</f>
        <v>13</v>
      </c>
      <c r="AI5" s="31">
        <f>IF(ISNUMBER([1]System!$C6),[1]PlotData!I6+ [1]Momente!$E$2*$AF$1*I5,[1]PlotData!$CB$3)</f>
        <v>13</v>
      </c>
      <c r="AJ5" s="31">
        <f>IF(ISNUMBER([1]System!$C6),[1]PlotData!J6+ [1]Momente!$E$2*$AF$1*J5,[1]PlotData!$CB$3)</f>
        <v>13</v>
      </c>
      <c r="AK5" s="31">
        <f>IF(ISNUMBER([1]System!$C6),[1]PlotData!K6+ [1]Momente!$E$2*$AF$1*K5,[1]PlotData!$CB$3)</f>
        <v>13</v>
      </c>
      <c r="AL5" s="32">
        <f>IF(ISNUMBER([1]System!$C6),[1]PlotData!L6+[1]Momente!$E$2* $AF$1*L5,[1]PlotData!$CB$3)</f>
        <v>13</v>
      </c>
      <c r="AM5" s="34">
        <f>IF(ISNUMBER([1]System!$C6),[1]PlotData!L6,[1]PlotData!$CB$3)</f>
        <v>13</v>
      </c>
      <c r="AN5" s="31">
        <f>IF(ISNUMBER([1]System!$C6),[1]PlotData!B6,[1]PlotData!$CB$3)</f>
        <v>13</v>
      </c>
      <c r="AO5" s="37">
        <f>IF(ISNUMBER([1]System!$C6),AB5,[1]PlotData!$CB$3)</f>
        <v>13</v>
      </c>
      <c r="AQ5" s="35">
        <v>3</v>
      </c>
      <c r="AR5" s="34">
        <f>IF(ISNUMBER([1]System!$C6),[1]PlotData!O6+ [1]Momente!$E$2*$AF$1*O5,[1]PlotData!$CB$4)</f>
        <v>-1</v>
      </c>
      <c r="AS5" s="31">
        <f>IF(ISNUMBER([1]System!$C6),[1]PlotData!P6+[1]Momente!$E$2* $AF$1*P5,[1]PlotData!$CB$4)</f>
        <v>0.10000000000000009</v>
      </c>
      <c r="AT5" s="31">
        <f>IF(ISNUMBER([1]System!$C6),[1]PlotData!Q6+ [1]Momente!$E$2*$AF$1*Q5,[1]PlotData!$CB$4)</f>
        <v>1.2000000000000002</v>
      </c>
      <c r="AU5" s="31">
        <f>IF(ISNUMBER([1]System!$C6),[1]PlotData!R6+[1]Momente!$E$2* $AF$1*R5,[1]PlotData!$CB$4)</f>
        <v>2.3000000000000003</v>
      </c>
      <c r="AV5" s="31">
        <f>IF(ISNUMBER([1]System!$C6),[1]PlotData!S6+ [1]Momente!$E$2*$AF$1*S5,[1]PlotData!$CB$4)</f>
        <v>3.4000000000000004</v>
      </c>
      <c r="AW5" s="31">
        <f>IF(ISNUMBER([1]System!$C6),[1]PlotData!T6+ [1]Momente!$E$2*$AF$1*T5,[1]PlotData!$CB$4)</f>
        <v>4.5</v>
      </c>
      <c r="AX5" s="31">
        <f>IF(ISNUMBER([1]System!$C6),[1]PlotData!U6+ [1]Momente!$E$2*$AF$1*U5,[1]PlotData!$CB$4)</f>
        <v>5.6</v>
      </c>
      <c r="AY5" s="31">
        <f>IF(ISNUMBER([1]System!$C6),[1]PlotData!V6+ [1]Momente!$E$2*$AF$1*V5,[1]PlotData!$CB$4)</f>
        <v>6.6999999999999993</v>
      </c>
      <c r="AZ5" s="31">
        <f>IF(ISNUMBER([1]System!$C6),[1]PlotData!W6+ [1]Momente!$E$2*$AF$1*W5,[1]PlotData!$CB$4)</f>
        <v>7.7999999999999989</v>
      </c>
      <c r="BA5" s="31">
        <f>IF(ISNUMBER([1]System!$C6),[1]PlotData!X6+ [1]Momente!$E$2*$AF$1*X5,[1]PlotData!$CB$4)</f>
        <v>8.8999999999999986</v>
      </c>
      <c r="BB5" s="32">
        <f>IF(ISNUMBER([1]System!$C6),[1]PlotData!Y6+ [1]Momente!$E$2*$AF$1*Y5,[1]PlotData!$CB$4)</f>
        <v>9.9999999999999982</v>
      </c>
      <c r="BC5" s="36">
        <f>IF(ISNUMBER([1]System!$C6),[1]PlotData!Y6, [1]PlotData!CB$4)</f>
        <v>9.9999999999999982</v>
      </c>
      <c r="BD5" s="31">
        <f>IF(ISNUMBER([1]System!$C6),[1]PlotData!O6, [1]PlotData!$CB$4)</f>
        <v>-1</v>
      </c>
      <c r="BE5" s="32">
        <f>IF(ISNUMBER([1]System!$C6), AR5,[1]PlotData!$CB$4)</f>
        <v>-1</v>
      </c>
      <c r="BG5" s="30" t="s">
        <v>12</v>
      </c>
      <c r="BH5" s="31">
        <f>1/[1]Momente!$G$2</f>
        <v>1</v>
      </c>
      <c r="BI5" s="32"/>
    </row>
    <row r="6" spans="1:61" x14ac:dyDescent="0.25">
      <c r="A6" s="33">
        <v>4</v>
      </c>
      <c r="B6" s="34">
        <v>3.6697230748402654</v>
      </c>
      <c r="C6" s="31">
        <v>5.9298408097714788</v>
      </c>
      <c r="D6" s="31">
        <v>8.1899585447027459</v>
      </c>
      <c r="E6" s="31">
        <v>10.450076279633979</v>
      </c>
      <c r="F6" s="31">
        <v>12.710194014565236</v>
      </c>
      <c r="G6" s="31">
        <v>14.970311749496483</v>
      </c>
      <c r="H6" s="31">
        <v>17.230429484427738</v>
      </c>
      <c r="I6" s="31">
        <v>19.49054721935898</v>
      </c>
      <c r="J6" s="31">
        <v>21.750664954290201</v>
      </c>
      <c r="K6" s="31">
        <v>24.010782689221468</v>
      </c>
      <c r="L6" s="32">
        <v>26.2709004241527</v>
      </c>
      <c r="N6" s="33">
        <v>4</v>
      </c>
      <c r="O6" s="34">
        <v>2.5405770276097983</v>
      </c>
      <c r="P6" s="31">
        <v>4.1052736218643036</v>
      </c>
      <c r="Q6" s="31">
        <v>5.6699702161188448</v>
      </c>
      <c r="R6" s="31">
        <v>7.2346668103733638</v>
      </c>
      <c r="S6" s="31">
        <v>8.7993634046278988</v>
      </c>
      <c r="T6" s="31">
        <v>10.364059998882427</v>
      </c>
      <c r="U6" s="31">
        <v>11.92875659313696</v>
      </c>
      <c r="V6" s="31">
        <v>13.493453187391486</v>
      </c>
      <c r="W6" s="31">
        <v>15.058149781645994</v>
      </c>
      <c r="X6" s="31">
        <v>16.622846375900536</v>
      </c>
      <c r="Y6" s="32">
        <v>18.187542970155054</v>
      </c>
      <c r="AA6" s="35">
        <v>4</v>
      </c>
      <c r="AB6" s="34">
        <f>IF(ISNUMBER([1]System!$C7),[1]PlotData!B7+[1]Momente!$E$2* $AF$1*B6,[1]PlotData!$CB$3)</f>
        <v>-3.6733636734299031</v>
      </c>
      <c r="AC6" s="31">
        <f>IF(ISNUMBER([1]System!$C7),[1]PlotData!C7+ [1]Momente!$E$2*$AF$1*C6,[1]PlotData!$CB$3)</f>
        <v>-3.1905620193523134</v>
      </c>
      <c r="AD6" s="31">
        <f>IF(ISNUMBER([1]System!$C7),[1]PlotData!D7+ [1]Momente!$E$2*$AF$1*D6,[1]PlotData!$CB$3)</f>
        <v>-2.7077603652747184</v>
      </c>
      <c r="AE6" s="31">
        <f>IF(ISNUMBER([1]System!$C7),[1]PlotData!E7+[1]Momente!$E$2* $AF$1*E6,[1]PlotData!$CB$3)</f>
        <v>-2.2249587111971265</v>
      </c>
      <c r="AF6" s="31">
        <f>IF(ISNUMBER([1]System!$C7),[1]PlotData!F7+[1]Momente!$E$2* $AF$1*F6,[1]PlotData!$CB$3)</f>
        <v>-1.7421570571195326</v>
      </c>
      <c r="AG6" s="31">
        <f>IF(ISNUMBER([1]System!$C7),[1]PlotData!G7+ [1]Momente!$E$2*$AF$1*G6,[1]PlotData!$CB$3)</f>
        <v>-1.2593554030419394</v>
      </c>
      <c r="AH6" s="31">
        <f>IF(ISNUMBER([1]System!$C7),[1]PlotData!H7+ [1]Momente!$E$2*$AF$1*H6,[1]PlotData!$CB$3)</f>
        <v>-0.7765537489643457</v>
      </c>
      <c r="AI6" s="31">
        <f>IF(ISNUMBER([1]System!$C7),[1]PlotData!I7+ [1]Momente!$E$2*$AF$1*I6,[1]PlotData!$CB$3)</f>
        <v>-0.29375209488675291</v>
      </c>
      <c r="AJ6" s="31">
        <f>IF(ISNUMBER([1]System!$C7),[1]PlotData!J7+ [1]Momente!$E$2*$AF$1*J6,[1]PlotData!$CB$3)</f>
        <v>0.18904955919083788</v>
      </c>
      <c r="AK6" s="31">
        <f>IF(ISNUMBER([1]System!$C7),[1]PlotData!K7+ [1]Momente!$E$2*$AF$1*K6,[1]PlotData!$CB$3)</f>
        <v>0.67185121326843245</v>
      </c>
      <c r="AL6" s="32">
        <f>IF(ISNUMBER([1]System!$C7),[1]PlotData!L7+[1]Momente!$E$2* $AF$1*L6,[1]PlotData!$CB$3)</f>
        <v>1.1546528673460243</v>
      </c>
      <c r="AM6" s="34">
        <f>IF(ISNUMBER([1]System!$C7),[1]PlotData!L7,[1]PlotData!$CB$3)</f>
        <v>-1.1836790000000006</v>
      </c>
      <c r="AN6" s="31">
        <f>IF(ISNUMBER([1]System!$C7),[1]PlotData!B7,[1]PlotData!$CB$3)</f>
        <v>-4</v>
      </c>
      <c r="AO6" s="37">
        <f>IF(ISNUMBER([1]System!$C7),AB6,[1]PlotData!$CB$3)</f>
        <v>-3.6733636734299031</v>
      </c>
      <c r="AQ6" s="35">
        <v>4</v>
      </c>
      <c r="AR6" s="34">
        <f>IF(ISNUMBER([1]System!$C7),[1]PlotData!O7+ [1]Momente!$E$2*$AF$1*O6,[1]PlotData!$CB$4)</f>
        <v>10.226132798236543</v>
      </c>
      <c r="AS6" s="31">
        <f>IF(ISNUMBER([1]System!$C7),[1]PlotData!P7+[1]Momente!$E$2* $AF$1*P6,[1]PlotData!$CB$4)</f>
        <v>9.9586020013548531</v>
      </c>
      <c r="AT6" s="31">
        <f>IF(ISNUMBER([1]System!$C7),[1]PlotData!Q7+ [1]Momente!$E$2*$AF$1*Q6,[1]PlotData!$CB$4)</f>
        <v>9.6910712044731682</v>
      </c>
      <c r="AU6" s="31">
        <f>IF(ISNUMBER([1]System!$C7),[1]PlotData!R7+[1]Momente!$E$2* $AF$1*R6,[1]PlotData!$CB$4)</f>
        <v>9.4235404075914797</v>
      </c>
      <c r="AV6" s="31">
        <f>IF(ISNUMBER([1]System!$C7),[1]PlotData!S7+ [1]Momente!$E$2*$AF$1*S6,[1]PlotData!$CB$4)</f>
        <v>9.156009610709793</v>
      </c>
      <c r="AW6" s="31">
        <f>IF(ISNUMBER([1]System!$C7),[1]PlotData!T7+ [1]Momente!$E$2*$AF$1*T6,[1]PlotData!$CB$4)</f>
        <v>8.8884788138281063</v>
      </c>
      <c r="AX6" s="31">
        <f>IF(ISNUMBER([1]System!$C7),[1]PlotData!U7+ [1]Momente!$E$2*$AF$1*U6,[1]PlotData!$CB$4)</f>
        <v>8.6209480169464197</v>
      </c>
      <c r="AY6" s="31">
        <f>IF(ISNUMBER([1]System!$C7),[1]PlotData!V7+ [1]Momente!$E$2*$AF$1*V6,[1]PlotData!$CB$4)</f>
        <v>8.353417220064733</v>
      </c>
      <c r="AZ6" s="31">
        <f>IF(ISNUMBER([1]System!$C7),[1]PlotData!W7+ [1]Momente!$E$2*$AF$1*W6,[1]PlotData!$CB$4)</f>
        <v>8.0858864231830445</v>
      </c>
      <c r="BA6" s="31">
        <f>IF(ISNUMBER([1]System!$C7),[1]PlotData!X7+ [1]Momente!$E$2*$AF$1*X6,[1]PlotData!$CB$4)</f>
        <v>7.8183556263013596</v>
      </c>
      <c r="BB6" s="32">
        <f>IF(ISNUMBER([1]System!$C7),[1]PlotData!Y7+ [1]Momente!$E$2*$AF$1*Y6,[1]PlotData!$CB$4)</f>
        <v>7.550824829419672</v>
      </c>
      <c r="BC6" s="36">
        <f>IF(ISNUMBER([1]System!$C7),[1]PlotData!Y7, [1]PlotData!CB$4)</f>
        <v>5.9319799999999976</v>
      </c>
      <c r="BD6" s="31">
        <f>IF(ISNUMBER([1]System!$C7),[1]PlotData!O7, [1]PlotData!$CB$4)</f>
        <v>10</v>
      </c>
      <c r="BE6" s="32">
        <f>IF(ISNUMBER([1]System!$C7), AR6,[1]PlotData!$CB$4)</f>
        <v>10.226132798236543</v>
      </c>
      <c r="BG6" s="30" t="s">
        <v>13</v>
      </c>
      <c r="BH6" s="31">
        <f>BH2-BH4</f>
        <v>-6.1441345415533775</v>
      </c>
      <c r="BI6" s="32">
        <f>BH3+BH4</f>
        <v>14.896005138587796</v>
      </c>
    </row>
    <row r="7" spans="1:61" x14ac:dyDescent="0.25">
      <c r="A7" s="33">
        <v>5</v>
      </c>
      <c r="B7" s="34">
        <v>20.31121185370824</v>
      </c>
      <c r="C7" s="31">
        <v>18.923100906742821</v>
      </c>
      <c r="D7" s="31">
        <v>17.534989959777597</v>
      </c>
      <c r="E7" s="31">
        <v>16.146879012812366</v>
      </c>
      <c r="F7" s="31">
        <v>14.758768065847049</v>
      </c>
      <c r="G7" s="31">
        <v>13.370657118881699</v>
      </c>
      <c r="H7" s="31">
        <v>11.98254617191636</v>
      </c>
      <c r="I7" s="31">
        <v>10.594435224951091</v>
      </c>
      <c r="J7" s="31">
        <v>9.2063242779858641</v>
      </c>
      <c r="K7" s="31">
        <v>7.8182133310204529</v>
      </c>
      <c r="L7" s="32">
        <v>6.4301023840550373</v>
      </c>
      <c r="N7" s="33">
        <v>5</v>
      </c>
      <c r="O7" s="34">
        <v>14.061608949896932</v>
      </c>
      <c r="P7" s="31">
        <v>13.100609012725029</v>
      </c>
      <c r="Q7" s="31">
        <v>12.13960907555326</v>
      </c>
      <c r="R7" s="31">
        <v>11.178609138381487</v>
      </c>
      <c r="S7" s="31">
        <v>10.217609201209655</v>
      </c>
      <c r="T7" s="31">
        <v>9.2566092640377988</v>
      </c>
      <c r="U7" s="31">
        <v>8.2956093268659501</v>
      </c>
      <c r="V7" s="31">
        <v>7.3346093896941502</v>
      </c>
      <c r="W7" s="31">
        <v>6.3736094525223796</v>
      </c>
      <c r="X7" s="31">
        <v>5.4126095153504812</v>
      </c>
      <c r="Y7" s="32">
        <v>4.4516095781785801</v>
      </c>
      <c r="AA7" s="35">
        <v>5</v>
      </c>
      <c r="AB7" s="34">
        <f>IF(ISNUMBER([1]System!$C8),[1]PlotData!B8+[1]Momente!$E$2* $AF$1*B7,[1]PlotData!$CB$3)</f>
        <v>3.4405122840797109</v>
      </c>
      <c r="AC7" s="31">
        <f>IF(ISNUMBER([1]System!$C8),[1]PlotData!C8+ [1]Momente!$E$2*$AF$1*C7,[1]PlotData!$CB$3)</f>
        <v>3.4624443939744793</v>
      </c>
      <c r="AD7" s="31">
        <f>IF(ISNUMBER([1]System!$C8),[1]PlotData!D8+ [1]Momente!$E$2*$AF$1*D7,[1]PlotData!$CB$3)</f>
        <v>3.4843765038692656</v>
      </c>
      <c r="AE7" s="31">
        <f>IF(ISNUMBER([1]System!$C8),[1]PlotData!E8+[1]Momente!$E$2* $AF$1*E7,[1]PlotData!$CB$3)</f>
        <v>3.5063086137640509</v>
      </c>
      <c r="AF7" s="31">
        <f>IF(ISNUMBER([1]System!$C8),[1]PlotData!F8+[1]Momente!$E$2* $AF$1*F7,[1]PlotData!$CB$3)</f>
        <v>3.5282407236588291</v>
      </c>
      <c r="AG7" s="31">
        <f>IF(ISNUMBER([1]System!$C8),[1]PlotData!G8+ [1]Momente!$E$2*$AF$1*G7,[1]PlotData!$CB$3)</f>
        <v>3.5501728335536038</v>
      </c>
      <c r="AH7" s="31">
        <f>IF(ISNUMBER([1]System!$C8),[1]PlotData!H8+ [1]Momente!$E$2*$AF$1*H7,[1]PlotData!$CB$3)</f>
        <v>3.5721049434483798</v>
      </c>
      <c r="AI7" s="31">
        <f>IF(ISNUMBER([1]System!$C8),[1]PlotData!I8+ [1]Momente!$E$2*$AF$1*I7,[1]PlotData!$CB$3)</f>
        <v>3.594037053343162</v>
      </c>
      <c r="AJ7" s="31">
        <f>IF(ISNUMBER([1]System!$C8),[1]PlotData!J8+ [1]Momente!$E$2*$AF$1*J7,[1]PlotData!$CB$3)</f>
        <v>3.6159691632379483</v>
      </c>
      <c r="AK7" s="31">
        <f>IF(ISNUMBER([1]System!$C8),[1]PlotData!K8+ [1]Momente!$E$2*$AF$1*K7,[1]PlotData!$CB$3)</f>
        <v>3.6379012731327176</v>
      </c>
      <c r="AL7" s="32">
        <f>IF(ISNUMBER([1]System!$C8),[1]PlotData!L8+[1]Momente!$E$2* $AF$1*L7,[1]PlotData!$CB$3)</f>
        <v>3.659833383027487</v>
      </c>
      <c r="AM7" s="34">
        <f>IF(ISNUMBER([1]System!$C8),[1]PlotData!L8,[1]PlotData!$CB$3)</f>
        <v>3.0875000000000004</v>
      </c>
      <c r="AN7" s="31">
        <f>IF(ISNUMBER([1]System!$C8),[1]PlotData!B8,[1]PlotData!$CB$3)</f>
        <v>1.6326430000000001</v>
      </c>
      <c r="AO7" s="37">
        <f>IF(ISNUMBER([1]System!$C8),AB7,[1]PlotData!$CB$3)</f>
        <v>3.4405122840797109</v>
      </c>
      <c r="AQ7" s="35">
        <v>5</v>
      </c>
      <c r="AR7" s="34">
        <f>IF(ISNUMBER([1]System!$C8),[1]PlotData!O8+ [1]Momente!$E$2*$AF$1*O7,[1]PlotData!$CB$4)</f>
        <v>3.1155618782314942</v>
      </c>
      <c r="AS7" s="31">
        <f>IF(ISNUMBER([1]System!$C8),[1]PlotData!P8+[1]Momente!$E$2* $AF$1*P7,[1]PlotData!$CB$4)</f>
        <v>2.8198787728667827</v>
      </c>
      <c r="AT7" s="31">
        <f>IF(ISNUMBER([1]System!$C8),[1]PlotData!Q8+ [1]Momente!$E$2*$AF$1*Q7,[1]PlotData!$CB$4)</f>
        <v>2.5241956675020836</v>
      </c>
      <c r="AU7" s="31">
        <f>IF(ISNUMBER([1]System!$C8),[1]PlotData!R8+[1]Momente!$E$2* $AF$1*R7,[1]PlotData!$CB$4)</f>
        <v>2.228512562137384</v>
      </c>
      <c r="AV7" s="31">
        <f>IF(ISNUMBER([1]System!$C8),[1]PlotData!S8+ [1]Momente!$E$2*$AF$1*S7,[1]PlotData!$CB$4)</f>
        <v>1.9328294567726787</v>
      </c>
      <c r="AW7" s="31">
        <f>IF(ISNUMBER([1]System!$C8),[1]PlotData!T8+ [1]Momente!$E$2*$AF$1*T7,[1]PlotData!$CB$4)</f>
        <v>1.6371463514079716</v>
      </c>
      <c r="AX7" s="31">
        <f>IF(ISNUMBER([1]System!$C8),[1]PlotData!U8+ [1]Momente!$E$2*$AF$1*U7,[1]PlotData!$CB$4)</f>
        <v>1.3414632460432649</v>
      </c>
      <c r="AY7" s="31">
        <f>IF(ISNUMBER([1]System!$C8),[1]PlotData!V8+ [1]Momente!$E$2*$AF$1*V7,[1]PlotData!$CB$4)</f>
        <v>1.0457801406785627</v>
      </c>
      <c r="AZ7" s="31">
        <f>IF(ISNUMBER([1]System!$C8),[1]PlotData!W8+ [1]Momente!$E$2*$AF$1*W7,[1]PlotData!$CB$4)</f>
        <v>0.75009703531386329</v>
      </c>
      <c r="BA7" s="31">
        <f>IF(ISNUMBER([1]System!$C8),[1]PlotData!X8+ [1]Momente!$E$2*$AF$1*X7,[1]PlotData!$CB$4)</f>
        <v>0.45441392994915236</v>
      </c>
      <c r="BB7" s="32">
        <f>IF(ISNUMBER([1]System!$C8),[1]PlotData!Y8+ [1]Momente!$E$2*$AF$1*Y7,[1]PlotData!$CB$4)</f>
        <v>0.15873082458444118</v>
      </c>
      <c r="BC7" s="36">
        <f>IF(ISNUMBER([1]System!$C8),[1]PlotData!Y8, [1]PlotData!CB$4)</f>
        <v>-0.23749999999999996</v>
      </c>
      <c r="BD7" s="31">
        <f>IF(ISNUMBER([1]System!$C8),[1]PlotData!O8, [1]PlotData!$CB$4)</f>
        <v>1.8639600000000001</v>
      </c>
      <c r="BE7" s="32">
        <f>IF(ISNUMBER([1]System!$C8), AR7,[1]PlotData!$CB$4)</f>
        <v>3.1155618782314942</v>
      </c>
      <c r="BG7" s="30" t="s">
        <v>14</v>
      </c>
      <c r="BH7" s="31">
        <f>BH2+BH4</f>
        <v>14.890016570270625</v>
      </c>
      <c r="BI7" s="32">
        <f>BH3+BH4</f>
        <v>14.896005138587796</v>
      </c>
    </row>
    <row r="8" spans="1:61" x14ac:dyDescent="0.25">
      <c r="A8" s="33">
        <v>6</v>
      </c>
      <c r="B8" s="34">
        <v>5.7253730674248429</v>
      </c>
      <c r="C8" s="31">
        <v>5.7080753145728371</v>
      </c>
      <c r="D8" s="31">
        <v>5.6907775617208234</v>
      </c>
      <c r="E8" s="31">
        <v>5.6734798088688105</v>
      </c>
      <c r="F8" s="31">
        <v>5.6561820560167995</v>
      </c>
      <c r="G8" s="31">
        <v>5.6388843031647928</v>
      </c>
      <c r="H8" s="31">
        <v>5.6215865503127826</v>
      </c>
      <c r="I8" s="31">
        <v>5.6042887974607725</v>
      </c>
      <c r="J8" s="31">
        <v>5.5869910446087632</v>
      </c>
      <c r="K8" s="31">
        <v>5.5696932917567548</v>
      </c>
      <c r="L8" s="32">
        <v>5.552395538904741</v>
      </c>
      <c r="N8" s="33">
        <v>6</v>
      </c>
      <c r="O8" s="34">
        <v>22.724602958920585</v>
      </c>
      <c r="P8" s="31">
        <v>22.655946373399569</v>
      </c>
      <c r="Q8" s="31">
        <v>22.587289787878525</v>
      </c>
      <c r="R8" s="31">
        <v>22.518633202357481</v>
      </c>
      <c r="S8" s="31">
        <v>22.449976616836448</v>
      </c>
      <c r="T8" s="31">
        <v>22.381320031315429</v>
      </c>
      <c r="U8" s="31">
        <v>22.312663445794396</v>
      </c>
      <c r="V8" s="31">
        <v>22.244006860273362</v>
      </c>
      <c r="W8" s="31">
        <v>22.175350274752336</v>
      </c>
      <c r="X8" s="31">
        <v>22.10669368923131</v>
      </c>
      <c r="Y8" s="32">
        <v>22.038037103710266</v>
      </c>
      <c r="AA8" s="35">
        <v>6</v>
      </c>
      <c r="AB8" s="34">
        <f>IF(ISNUMBER([1]System!$C9),[1]PlotData!B9+[1]Momente!$E$2* $AF$1*B8,[1]PlotData!$CB$3)</f>
        <v>2.1422495258462098</v>
      </c>
      <c r="AC8" s="31">
        <f>IF(ISNUMBER([1]System!$C9),[1]PlotData!C9+ [1]Momente!$E$2*$AF$1*C8,[1]PlotData!$CB$3)</f>
        <v>2.7090776798472422</v>
      </c>
      <c r="AD8" s="31">
        <f>IF(ISNUMBER([1]System!$C9),[1]PlotData!D9+ [1]Momente!$E$2*$AF$1*D8,[1]PlotData!$CB$3)</f>
        <v>3.2759058338482743</v>
      </c>
      <c r="AE8" s="31">
        <f>IF(ISNUMBER([1]System!$C9),[1]PlotData!E9+[1]Momente!$E$2* $AF$1*E8,[1]PlotData!$CB$3)</f>
        <v>3.8427339878493063</v>
      </c>
      <c r="AF8" s="31">
        <f>IF(ISNUMBER([1]System!$C9),[1]PlotData!F9+[1]Momente!$E$2* $AF$1*F8,[1]PlotData!$CB$3)</f>
        <v>4.4095621418503379</v>
      </c>
      <c r="AG8" s="31">
        <f>IF(ISNUMBER([1]System!$C9),[1]PlotData!G9+ [1]Momente!$E$2*$AF$1*G8,[1]PlotData!$CB$3)</f>
        <v>4.9763902958513704</v>
      </c>
      <c r="AH8" s="31">
        <f>IF(ISNUMBER([1]System!$C9),[1]PlotData!H9+ [1]Momente!$E$2*$AF$1*H8,[1]PlotData!$CB$3)</f>
        <v>5.543218449852402</v>
      </c>
      <c r="AI8" s="31">
        <f>IF(ISNUMBER([1]System!$C9),[1]PlotData!I9+ [1]Momente!$E$2*$AF$1*I8,[1]PlotData!$CB$3)</f>
        <v>6.1100466038534345</v>
      </c>
      <c r="AJ8" s="31">
        <f>IF(ISNUMBER([1]System!$C9),[1]PlotData!J9+ [1]Momente!$E$2*$AF$1*J8,[1]PlotData!$CB$3)</f>
        <v>6.676874757854466</v>
      </c>
      <c r="AK8" s="31">
        <f>IF(ISNUMBER([1]System!$C9),[1]PlotData!K9+ [1]Momente!$E$2*$AF$1*K8,[1]PlotData!$CB$3)</f>
        <v>7.2437029118554985</v>
      </c>
      <c r="AL8" s="32">
        <f>IF(ISNUMBER([1]System!$C9),[1]PlotData!L9+[1]Momente!$E$2* $AF$1*L8,[1]PlotData!$CB$3)</f>
        <v>7.8105310658565301</v>
      </c>
      <c r="AM8" s="34">
        <f>IF(ISNUMBER([1]System!$C9),[1]PlotData!L9,[1]PlotData!$CB$3)</f>
        <v>7.3163209999999994</v>
      </c>
      <c r="AN8" s="31">
        <f>IF(ISNUMBER([1]System!$C9),[1]PlotData!B9,[1]PlotData!$CB$3)</f>
        <v>1.6326430000000001</v>
      </c>
      <c r="AO8" s="37">
        <f>IF(ISNUMBER([1]System!$C9),AB8,[1]PlotData!$CB$3)</f>
        <v>2.1422495258462098</v>
      </c>
      <c r="AQ8" s="35">
        <v>6</v>
      </c>
      <c r="AR8" s="34">
        <f>IF(ISNUMBER([1]System!$C9),[1]PlotData!O9+ [1]Momente!$E$2*$AF$1*O8,[1]PlotData!$CB$4)</f>
        <v>3.8866414617582183</v>
      </c>
      <c r="AS8" s="31">
        <f>IF(ISNUMBER([1]System!$C9),[1]PlotData!P9+[1]Momente!$E$2* $AF$1*P8,[1]PlotData!$CB$4)</f>
        <v>3.7373324461769113</v>
      </c>
      <c r="AT8" s="31">
        <f>IF(ISNUMBER([1]System!$C9),[1]PlotData!Q9+ [1]Momente!$E$2*$AF$1*Q8,[1]PlotData!$CB$4)</f>
        <v>3.588023430595602</v>
      </c>
      <c r="AU8" s="31">
        <f>IF(ISNUMBER([1]System!$C9),[1]PlotData!R9+[1]Momente!$E$2* $AF$1*R8,[1]PlotData!$CB$4)</f>
        <v>3.4387144150142928</v>
      </c>
      <c r="AV8" s="31">
        <f>IF(ISNUMBER([1]System!$C9),[1]PlotData!S9+ [1]Momente!$E$2*$AF$1*S8,[1]PlotData!$CB$4)</f>
        <v>3.2894053994329844</v>
      </c>
      <c r="AW8" s="31">
        <f>IF(ISNUMBER([1]System!$C9),[1]PlotData!T9+ [1]Momente!$E$2*$AF$1*T8,[1]PlotData!$CB$4)</f>
        <v>3.1400963838516773</v>
      </c>
      <c r="AX8" s="31">
        <f>IF(ISNUMBER([1]System!$C9),[1]PlotData!U9+ [1]Momente!$E$2*$AF$1*U8,[1]PlotData!$CB$4)</f>
        <v>2.990787368270369</v>
      </c>
      <c r="AY8" s="31">
        <f>IF(ISNUMBER([1]System!$C9),[1]PlotData!V9+ [1]Momente!$E$2*$AF$1*V8,[1]PlotData!$CB$4)</f>
        <v>2.8414783526890601</v>
      </c>
      <c r="AZ8" s="31">
        <f>IF(ISNUMBER([1]System!$C9),[1]PlotData!W9+ [1]Momente!$E$2*$AF$1*W8,[1]PlotData!$CB$4)</f>
        <v>2.6921693371077522</v>
      </c>
      <c r="BA8" s="31">
        <f>IF(ISNUMBER([1]System!$C9),[1]PlotData!X9+ [1]Momente!$E$2*$AF$1*X8,[1]PlotData!$CB$4)</f>
        <v>2.5428603215264447</v>
      </c>
      <c r="BB8" s="32">
        <f>IF(ISNUMBER([1]System!$C9),[1]PlotData!Y9+ [1]Momente!$E$2*$AF$1*Y8,[1]PlotData!$CB$4)</f>
        <v>2.3935513059451354</v>
      </c>
      <c r="BC8" s="36">
        <f>IF(ISNUMBER([1]System!$C9),[1]PlotData!Y9, [1]PlotData!CB$4)</f>
        <v>0.43198000000000025</v>
      </c>
      <c r="BD8" s="31">
        <f>IF(ISNUMBER([1]System!$C9),[1]PlotData!O9, [1]PlotData!$CB$4)</f>
        <v>1.8639600000000001</v>
      </c>
      <c r="BE8" s="32">
        <f>IF(ISNUMBER([1]System!$C9), AR8,[1]PlotData!$CB$4)</f>
        <v>3.8866414617582183</v>
      </c>
      <c r="BG8" s="30" t="s">
        <v>15</v>
      </c>
      <c r="BH8" s="31">
        <f>BH7</f>
        <v>14.890016570270625</v>
      </c>
      <c r="BI8" s="32">
        <f>BH3-BH4</f>
        <v>-6.1381459732362069</v>
      </c>
    </row>
    <row r="9" spans="1:61" ht="13.8" thickBot="1" x14ac:dyDescent="0.3">
      <c r="A9" s="33">
        <v>7</v>
      </c>
      <c r="B9" s="34">
        <v>27.038889900611775</v>
      </c>
      <c r="C9" s="31">
        <v>24.410166104216398</v>
      </c>
      <c r="D9" s="31">
        <v>21.643530324772563</v>
      </c>
      <c r="E9" s="31">
        <v>18.738982562280178</v>
      </c>
      <c r="F9" s="31">
        <v>15.696522816739348</v>
      </c>
      <c r="G9" s="31">
        <v>12.516151088150128</v>
      </c>
      <c r="H9" s="31">
        <v>9.197867376512475</v>
      </c>
      <c r="I9" s="31">
        <v>5.7416716818263582</v>
      </c>
      <c r="J9" s="31">
        <v>2.1475640040916817</v>
      </c>
      <c r="K9" s="31">
        <v>-1.5844556566911432</v>
      </c>
      <c r="L9" s="32">
        <v>-5.4543873005227388</v>
      </c>
      <c r="N9" s="33">
        <v>7</v>
      </c>
      <c r="O9" s="34">
        <v>10.815558097455471</v>
      </c>
      <c r="P9" s="31">
        <v>9.7640683711174603</v>
      </c>
      <c r="Q9" s="31">
        <v>8.6574138406592098</v>
      </c>
      <c r="R9" s="31">
        <v>7.4955945060806899</v>
      </c>
      <c r="S9" s="31">
        <v>6.278610367381936</v>
      </c>
      <c r="T9" s="31">
        <v>5.0064614245629739</v>
      </c>
      <c r="U9" s="31">
        <v>3.6791476776237841</v>
      </c>
      <c r="V9" s="31">
        <v>2.2966691265643564</v>
      </c>
      <c r="W9" s="31">
        <v>0.85902577138465108</v>
      </c>
      <c r="X9" s="31">
        <v>-0.63378238791516683</v>
      </c>
      <c r="Y9" s="32">
        <v>-2.1817553513353465</v>
      </c>
      <c r="AA9" s="35">
        <v>7</v>
      </c>
      <c r="AB9" s="34">
        <f>IF(ISNUMBER([1]System!$C10),[1]PlotData!B10+[1]Momente!$E$2* $AF$1*B9,[1]PlotData!$CB$3)</f>
        <v>1.3945704126755192</v>
      </c>
      <c r="AC9" s="31">
        <f>IF(ISNUMBER([1]System!$C10),[1]PlotData!C10+ [1]Momente!$E$2*$AF$1*C9,[1]PlotData!$CB$3)</f>
        <v>1.2618037080476048</v>
      </c>
      <c r="AD9" s="31">
        <f>IF(ISNUMBER([1]System!$C10),[1]PlotData!D10+ [1]Momente!$E$2*$AF$1*D9,[1]PlotData!$CB$3)</f>
        <v>1.1167616729344583</v>
      </c>
      <c r="AE9" s="31">
        <f>IF(ISNUMBER([1]System!$C10),[1]PlotData!E10+[1]Momente!$E$2* $AF$1*E9,[1]PlotData!$CB$3)</f>
        <v>0.95944430733607189</v>
      </c>
      <c r="AF9" s="31">
        <f>IF(ISNUMBER([1]System!$C10),[1]PlotData!F10+[1]Momente!$E$2* $AF$1*F9,[1]PlotData!$CB$3)</f>
        <v>0.78985161125245473</v>
      </c>
      <c r="AG9" s="31">
        <f>IF(ISNUMBER([1]System!$C10),[1]PlotData!G10+ [1]Momente!$E$2*$AF$1*G9,[1]PlotData!$CB$3)</f>
        <v>0.60798358468361169</v>
      </c>
      <c r="AH9" s="31">
        <f>IF(ISNUMBER([1]System!$C10),[1]PlotData!H10+ [1]Momente!$E$2*$AF$1*H9,[1]PlotData!$CB$3)</f>
        <v>0.41384022762953876</v>
      </c>
      <c r="AI9" s="31">
        <f>IF(ISNUMBER([1]System!$C10),[1]PlotData!I10+ [1]Momente!$E$2*$AF$1*I9,[1]PlotData!$CB$3)</f>
        <v>0.2074215400902335</v>
      </c>
      <c r="AJ9" s="31">
        <f>IF(ISNUMBER([1]System!$C10),[1]PlotData!J10+ [1]Momente!$E$2*$AF$1*J9,[1]PlotData!$CB$3)</f>
        <v>-1.1272477934312713E-2</v>
      </c>
      <c r="AK9" s="31">
        <f>IF(ISNUMBER([1]System!$C10),[1]PlotData!K10+ [1]Momente!$E$2*$AF$1*K9,[1]PlotData!$CB$3)</f>
        <v>-0.24224182644406334</v>
      </c>
      <c r="AL9" s="32">
        <f>IF(ISNUMBER([1]System!$C10),[1]PlotData!L10+[1]Momente!$E$2* $AF$1*L9,[1]PlotData!$CB$3)</f>
        <v>-0.48548650543907379</v>
      </c>
      <c r="AM9" s="34">
        <f>IF(ISNUMBER([1]System!$C10),[1]PlotData!L10,[1]PlotData!$CB$3)</f>
        <v>1.9428902930940239E-16</v>
      </c>
      <c r="AN9" s="31">
        <f>IF(ISNUMBER([1]System!$C10),[1]PlotData!B10,[1]PlotData!$CB$3)</f>
        <v>-1.012119</v>
      </c>
      <c r="AO9" s="37">
        <f>IF(ISNUMBER([1]System!$C10),AB9,[1]PlotData!$CB$3)</f>
        <v>1.3945704126755192</v>
      </c>
      <c r="AQ9" s="35">
        <v>7</v>
      </c>
      <c r="AR9" s="34">
        <f>IF(ISNUMBER([1]System!$C10),[1]PlotData!O10+ [1]Momente!$E$2*$AF$1*O9,[1]PlotData!$CB$4)</f>
        <v>3.4929729553000035</v>
      </c>
      <c r="AS9" s="31">
        <f>IF(ISNUMBER([1]System!$C10),[1]PlotData!P10+[1]Momente!$E$2* $AF$1*P9,[1]PlotData!$CB$4)</f>
        <v>3.1463517949546769</v>
      </c>
      <c r="AT9" s="31">
        <f>IF(ISNUMBER([1]System!$C10),[1]PlotData!Q10+ [1]Momente!$E$2*$AF$1*Q9,[1]PlotData!$CB$4)</f>
        <v>2.7948205014449892</v>
      </c>
      <c r="AU9" s="31">
        <f>IF(ISNUMBER([1]System!$C10),[1]PlotData!R10+[1]Momente!$E$2* $AF$1*R9,[1]PlotData!$CB$4)</f>
        <v>2.4383790747709373</v>
      </c>
      <c r="AV9" s="31">
        <f>IF(ISNUMBER([1]System!$C10),[1]PlotData!S10+ [1]Momente!$E$2*$AF$1*S9,[1]PlotData!$CB$4)</f>
        <v>2.0770275149325252</v>
      </c>
      <c r="AW9" s="31">
        <f>IF(ISNUMBER([1]System!$C10),[1]PlotData!T10+ [1]Momente!$E$2*$AF$1*T9,[1]PlotData!$CB$4)</f>
        <v>1.710765821929755</v>
      </c>
      <c r="AX9" s="31">
        <f>IF(ISNUMBER([1]System!$C10),[1]PlotData!U10+ [1]Momente!$E$2*$AF$1*U9,[1]PlotData!$CB$4)</f>
        <v>1.3395939957626248</v>
      </c>
      <c r="AY9" s="31">
        <f>IF(ISNUMBER([1]System!$C10),[1]PlotData!V10+ [1]Momente!$E$2*$AF$1*V9,[1]PlotData!$CB$4)</f>
        <v>0.96351203643113359</v>
      </c>
      <c r="AZ9" s="31">
        <f>IF(ISNUMBER([1]System!$C10),[1]PlotData!W10+ [1]Momente!$E$2*$AF$1*W9,[1]PlotData!$CB$4)</f>
        <v>0.58251994393527806</v>
      </c>
      <c r="BA9" s="31">
        <f>IF(ISNUMBER([1]System!$C10),[1]PlotData!X10+ [1]Momente!$E$2*$AF$1*X9,[1]PlotData!$CB$4)</f>
        <v>0.19661771827507288</v>
      </c>
      <c r="BB9" s="32">
        <f>IF(ISNUMBER([1]System!$C10),[1]PlotData!Y10+ [1]Momente!$E$2*$AF$1*Y9,[1]PlotData!$CB$4)</f>
        <v>-0.19419464054950422</v>
      </c>
      <c r="BC9" s="36">
        <f>IF(ISNUMBER([1]System!$C10),[1]PlotData!Y10, [1]PlotData!CB$4)</f>
        <v>4.4408920985006262E-16</v>
      </c>
      <c r="BD9" s="31">
        <f>IF(ISNUMBER([1]System!$C10),[1]PlotData!O10, [1]PlotData!$CB$4)</f>
        <v>2.530297</v>
      </c>
      <c r="BE9" s="32">
        <f>IF(ISNUMBER([1]System!$C10), AR9,[1]PlotData!$CB$4)</f>
        <v>3.4929729553000035</v>
      </c>
      <c r="BG9" s="38" t="s">
        <v>16</v>
      </c>
      <c r="BH9" s="39">
        <f>BH6</f>
        <v>-6.1441345415533775</v>
      </c>
      <c r="BI9" s="40">
        <f>BI8</f>
        <v>-6.1381459732362069</v>
      </c>
    </row>
    <row r="10" spans="1:61" x14ac:dyDescent="0.25">
      <c r="A10" s="33">
        <v>8</v>
      </c>
      <c r="B10" s="34">
        <v>1.0589080981024592</v>
      </c>
      <c r="C10" s="31">
        <v>1.5316054080800343</v>
      </c>
      <c r="D10" s="31">
        <v>2.0043027180576094</v>
      </c>
      <c r="E10" s="31">
        <v>2.4770000280351989</v>
      </c>
      <c r="F10" s="31">
        <v>2.9496973380127973</v>
      </c>
      <c r="G10" s="31">
        <v>3.4223946479903842</v>
      </c>
      <c r="H10" s="31">
        <v>3.8950919579679724</v>
      </c>
      <c r="I10" s="31">
        <v>4.3677892679455645</v>
      </c>
      <c r="J10" s="31">
        <v>4.8404865779231239</v>
      </c>
      <c r="K10" s="31">
        <v>5.3131838879007303</v>
      </c>
      <c r="L10" s="32">
        <v>5.7858811978783118</v>
      </c>
      <c r="N10" s="33">
        <v>8</v>
      </c>
      <c r="O10" s="34">
        <v>4.2029181920764671</v>
      </c>
      <c r="P10" s="31">
        <v>6.0791037902511311</v>
      </c>
      <c r="Q10" s="31">
        <v>7.9552893884257969</v>
      </c>
      <c r="R10" s="31">
        <v>9.8314749866005187</v>
      </c>
      <c r="S10" s="31">
        <v>11.707660584775276</v>
      </c>
      <c r="T10" s="31">
        <v>13.583846182949987</v>
      </c>
      <c r="U10" s="31">
        <v>15.460031781124703</v>
      </c>
      <c r="V10" s="31">
        <v>17.336217379299438</v>
      </c>
      <c r="W10" s="31">
        <v>19.212402977474039</v>
      </c>
      <c r="X10" s="31">
        <v>21.088588575648828</v>
      </c>
      <c r="Y10" s="32">
        <v>22.964774173823521</v>
      </c>
      <c r="AA10" s="35">
        <v>8</v>
      </c>
      <c r="AB10" s="34">
        <f>IF(ISNUMBER([1]System!$C11),[1]PlotData!B11+[1]Momente!$E$2* $AF$1*B10,[1]PlotData!$CB$3)</f>
        <v>-0.9178672419556767</v>
      </c>
      <c r="AC10" s="31">
        <f>IF(ISNUMBER([1]System!$C11),[1]PlotData!C11+ [1]Momente!$E$2*$AF$1*C10,[1]PlotData!$CB$3)</f>
        <v>-0.61131699174485465</v>
      </c>
      <c r="AD10" s="31">
        <f>IF(ISNUMBER([1]System!$C11),[1]PlotData!D11+ [1]Momente!$E$2*$AF$1*D10,[1]PlotData!$CB$3)</f>
        <v>-0.3047667415340326</v>
      </c>
      <c r="AE10" s="31">
        <f>IF(ISNUMBER([1]System!$C11),[1]PlotData!E11+[1]Momente!$E$2* $AF$1*E10,[1]PlotData!$CB$3)</f>
        <v>1.783508676790696E-3</v>
      </c>
      <c r="AF10" s="31">
        <f>IF(ISNUMBER([1]System!$C11),[1]PlotData!F11+[1]Momente!$E$2* $AF$1*F10,[1]PlotData!$CB$3)</f>
        <v>0.30833375888761477</v>
      </c>
      <c r="AG10" s="31">
        <f>IF(ISNUMBER([1]System!$C11),[1]PlotData!G11+ [1]Momente!$E$2*$AF$1*G10,[1]PlotData!$CB$3)</f>
        <v>0.61488400909843777</v>
      </c>
      <c r="AH10" s="31">
        <f>IF(ISNUMBER([1]System!$C11),[1]PlotData!H11+ [1]Momente!$E$2*$AF$1*H10,[1]PlotData!$CB$3)</f>
        <v>0.92143425930926104</v>
      </c>
      <c r="AI10" s="31">
        <f>IF(ISNUMBER([1]System!$C11),[1]PlotData!I11+ [1]Momente!$E$2*$AF$1*I10,[1]PlotData!$CB$3)</f>
        <v>1.2279845095200845</v>
      </c>
      <c r="AJ10" s="31">
        <f>IF(ISNUMBER([1]System!$C11),[1]PlotData!J11+ [1]Momente!$E$2*$AF$1*J10,[1]PlotData!$CB$3)</f>
        <v>1.5345347597309054</v>
      </c>
      <c r="AK10" s="31">
        <f>IF(ISNUMBER([1]System!$C11),[1]PlotData!K11+ [1]Momente!$E$2*$AF$1*K10,[1]PlotData!$CB$3)</f>
        <v>1.8410850099417302</v>
      </c>
      <c r="AL10" s="32">
        <f>IF(ISNUMBER([1]System!$C11),[1]PlotData!L11+[1]Momente!$E$2* $AF$1*L10,[1]PlotData!$CB$3)</f>
        <v>2.147635260152553</v>
      </c>
      <c r="AM10" s="34">
        <f>IF(ISNUMBER([1]System!$C11),[1]PlotData!L11,[1]PlotData!$CB$3)</f>
        <v>1.6326430000000003</v>
      </c>
      <c r="AN10" s="31">
        <f>IF(ISNUMBER([1]System!$C11),[1]PlotData!B11,[1]PlotData!$CB$3)</f>
        <v>-1.012119</v>
      </c>
      <c r="AO10" s="37">
        <f>IF(ISNUMBER([1]System!$C11),AB10,[1]PlotData!$CB$3)</f>
        <v>-0.9178672419556767</v>
      </c>
      <c r="AQ10" s="35">
        <v>8</v>
      </c>
      <c r="AR10" s="34">
        <f>IF(ISNUMBER([1]System!$C11),[1]PlotData!O11+ [1]Momente!$E$2*$AF$1*O10,[1]PlotData!$CB$4)</f>
        <v>2.9043921922357918</v>
      </c>
      <c r="AS10" s="31">
        <f>IF(ISNUMBER([1]System!$C11),[1]PlotData!P11+[1]Momente!$E$2* $AF$1*P10,[1]PlotData!$CB$4)</f>
        <v>3.0047548457080948</v>
      </c>
      <c r="AT10" s="31">
        <f>IF(ISNUMBER([1]System!$C11),[1]PlotData!Q11+ [1]Momente!$E$2*$AF$1*Q10,[1]PlotData!$CB$4)</f>
        <v>3.1051174991803978</v>
      </c>
      <c r="AU10" s="31">
        <f>IF(ISNUMBER([1]System!$C11),[1]PlotData!R11+[1]Momente!$E$2* $AF$1*R10,[1]PlotData!$CB$4)</f>
        <v>3.2054801526527057</v>
      </c>
      <c r="AV10" s="31">
        <f>IF(ISNUMBER([1]System!$C11),[1]PlotData!S11+ [1]Momente!$E$2*$AF$1*S10,[1]PlotData!$CB$4)</f>
        <v>3.3058428061250171</v>
      </c>
      <c r="AW10" s="31">
        <f>IF(ISNUMBER([1]System!$C11),[1]PlotData!T11+ [1]Momente!$E$2*$AF$1*T10,[1]PlotData!$CB$4)</f>
        <v>3.4062054595973241</v>
      </c>
      <c r="AX10" s="31">
        <f>IF(ISNUMBER([1]System!$C11),[1]PlotData!U11+ [1]Momente!$E$2*$AF$1*U10,[1]PlotData!$CB$4)</f>
        <v>3.5065681130696316</v>
      </c>
      <c r="AY10" s="31">
        <f>IF(ISNUMBER([1]System!$C11),[1]PlotData!V11+ [1]Momente!$E$2*$AF$1*V10,[1]PlotData!$CB$4)</f>
        <v>3.6069307665419412</v>
      </c>
      <c r="AZ10" s="31">
        <f>IF(ISNUMBER([1]System!$C11),[1]PlotData!W11+ [1]Momente!$E$2*$AF$1*W10,[1]PlotData!$CB$4)</f>
        <v>3.7072934200142384</v>
      </c>
      <c r="BA10" s="31">
        <f>IF(ISNUMBER([1]System!$C11),[1]PlotData!X11+ [1]Momente!$E$2*$AF$1*X10,[1]PlotData!$CB$4)</f>
        <v>3.8076560734865526</v>
      </c>
      <c r="BB10" s="32">
        <f>IF(ISNUMBER([1]System!$C11),[1]PlotData!Y11+ [1]Momente!$E$2*$AF$1*Y10,[1]PlotData!$CB$4)</f>
        <v>3.9080187269588587</v>
      </c>
      <c r="BC10" s="36">
        <f>IF(ISNUMBER([1]System!$C11),[1]PlotData!Y11, [1]PlotData!CB$4)</f>
        <v>1.8639599999999994</v>
      </c>
      <c r="BD10" s="31">
        <f>IF(ISNUMBER([1]System!$C11),[1]PlotData!O11, [1]PlotData!$CB$4)</f>
        <v>2.530297</v>
      </c>
      <c r="BE10" s="32">
        <f>IF(ISNUMBER([1]System!$C11), AR10,[1]PlotData!$CB$4)</f>
        <v>2.9043921922357918</v>
      </c>
    </row>
    <row r="11" spans="1:61" x14ac:dyDescent="0.25">
      <c r="A11" s="33">
        <v>9</v>
      </c>
      <c r="B11" s="34">
        <v>1.436771782986098</v>
      </c>
      <c r="C11" s="31">
        <v>1.6039840914021395</v>
      </c>
      <c r="D11" s="31">
        <v>1.7335163087032057</v>
      </c>
      <c r="E11" s="31">
        <v>1.8253684348892962</v>
      </c>
      <c r="F11" s="31">
        <v>1.8795404699604128</v>
      </c>
      <c r="G11" s="31">
        <v>1.896032413916553</v>
      </c>
      <c r="H11" s="31">
        <v>1.8748442667577188</v>
      </c>
      <c r="I11" s="31">
        <v>1.815976028483909</v>
      </c>
      <c r="J11" s="31">
        <v>1.7194276990951265</v>
      </c>
      <c r="K11" s="31">
        <v>1.5851992785913653</v>
      </c>
      <c r="L11" s="32">
        <v>1.4132907669726313</v>
      </c>
      <c r="N11" s="33">
        <v>9</v>
      </c>
      <c r="O11" s="34">
        <v>18.67803317881927</v>
      </c>
      <c r="P11" s="31">
        <v>20.851793188227806</v>
      </c>
      <c r="Q11" s="31">
        <v>22.535712013141669</v>
      </c>
      <c r="R11" s="31">
        <v>23.729789653560847</v>
      </c>
      <c r="S11" s="31">
        <v>24.434026109485359</v>
      </c>
      <c r="T11" s="31">
        <v>24.648421380915181</v>
      </c>
      <c r="U11" s="31">
        <v>24.372975467850335</v>
      </c>
      <c r="V11" s="31">
        <v>23.607688370290809</v>
      </c>
      <c r="W11" s="31">
        <v>22.35256008823664</v>
      </c>
      <c r="X11" s="31">
        <v>20.607590621687741</v>
      </c>
      <c r="Y11" s="32">
        <v>18.372779970644203</v>
      </c>
      <c r="AA11" s="35">
        <v>9</v>
      </c>
      <c r="AB11" s="34">
        <f>IF(ISNUMBER([1]System!$C12),[1]PlotData!B12+[1]Momente!$E$2* $AF$1*B11,[1]PlotData!$CB$3)</f>
        <v>3.2153848152144491</v>
      </c>
      <c r="AC11" s="31">
        <f>IF(ISNUMBER([1]System!$C12),[1]PlotData!C12+ [1]Momente!$E$2*$AF$1*C11,[1]PlotData!$CB$3)</f>
        <v>3.7258931219557074</v>
      </c>
      <c r="AD11" s="31">
        <f>IF(ISNUMBER([1]System!$C12),[1]PlotData!D12+ [1]Momente!$E$2*$AF$1*D11,[1]PlotData!$CB$3)</f>
        <v>4.2330475825631781</v>
      </c>
      <c r="AE11" s="31">
        <f>IF(ISNUMBER([1]System!$C12),[1]PlotData!E12+[1]Momente!$E$2* $AF$1*E11,[1]PlotData!$CB$3)</f>
        <v>4.7368481970368634</v>
      </c>
      <c r="AF11" s="31">
        <f>IF(ISNUMBER([1]System!$C12),[1]PlotData!F12+[1]Momente!$E$2* $AF$1*F11,[1]PlotData!$CB$3)</f>
        <v>5.2372949653767611</v>
      </c>
      <c r="AG11" s="31">
        <f>IF(ISNUMBER([1]System!$C12),[1]PlotData!G12+ [1]Momente!$E$2*$AF$1*G11,[1]PlotData!$CB$3)</f>
        <v>5.734387887582872</v>
      </c>
      <c r="AH11" s="31">
        <f>IF(ISNUMBER([1]System!$C12),[1]PlotData!H12+ [1]Momente!$E$2*$AF$1*H11,[1]PlotData!$CB$3)</f>
        <v>6.2281269636551961</v>
      </c>
      <c r="AI11" s="31">
        <f>IF(ISNUMBER([1]System!$C12),[1]PlotData!I12+ [1]Momente!$E$2*$AF$1*I11,[1]PlotData!$CB$3)</f>
        <v>6.7185121935937326</v>
      </c>
      <c r="AJ11" s="31">
        <f>IF(ISNUMBER([1]System!$C12),[1]PlotData!J12+ [1]Momente!$E$2*$AF$1*J11,[1]PlotData!$CB$3)</f>
        <v>7.2055435773984824</v>
      </c>
      <c r="AK11" s="31">
        <f>IF(ISNUMBER([1]System!$C12),[1]PlotData!K12+ [1]Momente!$E$2*$AF$1*K11,[1]PlotData!$CB$3)</f>
        <v>7.6892211150694454</v>
      </c>
      <c r="AL11" s="32">
        <f>IF(ISNUMBER([1]System!$C12),[1]PlotData!L12+[1]Momente!$E$2* $AF$1*L11,[1]PlotData!$CB$3)</f>
        <v>8.1695448066066216</v>
      </c>
      <c r="AM11" s="34">
        <f>IF(ISNUMBER([1]System!$C12),[1]PlotData!L12,[1]PlotData!$CB$3)</f>
        <v>8.0437500000000028</v>
      </c>
      <c r="AN11" s="31">
        <f>IF(ISNUMBER([1]System!$C12),[1]PlotData!B12,[1]PlotData!$CB$3)</f>
        <v>3.0874999999999999</v>
      </c>
      <c r="AO11" s="37">
        <f>IF(ISNUMBER([1]System!$C12),AB11,[1]PlotData!$CB$3)</f>
        <v>3.2153848152144491</v>
      </c>
      <c r="AQ11" s="35">
        <v>9</v>
      </c>
      <c r="AR11" s="34">
        <f>IF(ISNUMBER([1]System!$C12),[1]PlotData!O12+ [1]Momente!$E$2*$AF$1*O11,[1]PlotData!$CB$4)</f>
        <v>1.4250025977878378</v>
      </c>
      <c r="AS11" s="31">
        <f>IF(ISNUMBER([1]System!$C12),[1]PlotData!P12+[1]Momente!$E$2* $AF$1*P11,[1]PlotData!$CB$4)</f>
        <v>1.5803605854241976</v>
      </c>
      <c r="AT11" s="31">
        <f>IF(ISNUMBER([1]System!$C12),[1]PlotData!Q12+ [1]Momente!$E$2*$AF$1*Q11,[1]PlotData!$CB$4)</f>
        <v>1.6921185733213264</v>
      </c>
      <c r="AU11" s="31">
        <f>IF(ISNUMBER([1]System!$C12),[1]PlotData!R12+[1]Momente!$E$2* $AF$1*R11,[1]PlotData!$CB$4)</f>
        <v>1.7602765614792233</v>
      </c>
      <c r="AV11" s="31">
        <f>IF(ISNUMBER([1]System!$C12),[1]PlotData!S12+ [1]Momente!$E$2*$AF$1*S11,[1]PlotData!$CB$4)</f>
        <v>1.7848345498978899</v>
      </c>
      <c r="AW11" s="31">
        <f>IF(ISNUMBER([1]System!$C12),[1]PlotData!T12+ [1]Momente!$E$2*$AF$1*T11,[1]PlotData!$CB$4)</f>
        <v>1.7657925385773243</v>
      </c>
      <c r="AX11" s="31">
        <f>IF(ISNUMBER([1]System!$C12),[1]PlotData!U12+ [1]Momente!$E$2*$AF$1*U11,[1]PlotData!$CB$4)</f>
        <v>1.7031505275175283</v>
      </c>
      <c r="AY11" s="31">
        <f>IF(ISNUMBER([1]System!$C12),[1]PlotData!V12+ [1]Momente!$E$2*$AF$1*V11,[1]PlotData!$CB$4)</f>
        <v>1.5969085167185009</v>
      </c>
      <c r="AZ11" s="31">
        <f>IF(ISNUMBER([1]System!$C12),[1]PlotData!W12+ [1]Momente!$E$2*$AF$1*W11,[1]PlotData!$CB$4)</f>
        <v>1.4470665061802452</v>
      </c>
      <c r="BA11" s="31">
        <f>IF(ISNUMBER([1]System!$C12),[1]PlotData!X12+ [1]Momente!$E$2*$AF$1*X11,[1]PlotData!$CB$4)</f>
        <v>1.2536244959027538</v>
      </c>
      <c r="BB11" s="32">
        <f>IF(ISNUMBER([1]System!$C12),[1]PlotData!Y12+ [1]Momente!$E$2*$AF$1*Y11,[1]PlotData!$CB$4)</f>
        <v>1.0165824858860342</v>
      </c>
      <c r="BC11" s="36">
        <f>IF(ISNUMBER([1]System!$C12),[1]PlotData!Y12, [1]PlotData!CB$4)</f>
        <v>-0.61875000000000002</v>
      </c>
      <c r="BD11" s="31">
        <f>IF(ISNUMBER([1]System!$C12),[1]PlotData!O12, [1]PlotData!$CB$4)</f>
        <v>-0.23749999999999999</v>
      </c>
      <c r="BE11" s="32">
        <f>IF(ISNUMBER([1]System!$C12), AR11,[1]PlotData!$CB$4)</f>
        <v>1.4250025977878378</v>
      </c>
    </row>
    <row r="12" spans="1:61" x14ac:dyDescent="0.25">
      <c r="A12" s="33">
        <v>10</v>
      </c>
      <c r="B12" s="34">
        <v>-0.17497168751541106</v>
      </c>
      <c r="C12" s="31">
        <v>-0.33162477933758877</v>
      </c>
      <c r="D12" s="31">
        <v>-0.48827787115981858</v>
      </c>
      <c r="E12" s="31">
        <v>-0.64493096298201891</v>
      </c>
      <c r="F12" s="31">
        <v>-0.80158405480421646</v>
      </c>
      <c r="G12" s="31">
        <v>-0.95823714662642012</v>
      </c>
      <c r="H12" s="31">
        <v>-1.1148902384486088</v>
      </c>
      <c r="I12" s="31">
        <v>-1.2715433302708028</v>
      </c>
      <c r="J12" s="31">
        <v>-1.4281964220930135</v>
      </c>
      <c r="K12" s="31">
        <v>-1.5848495139151912</v>
      </c>
      <c r="L12" s="32">
        <v>-1.741502605737391</v>
      </c>
      <c r="N12" s="33">
        <v>10</v>
      </c>
      <c r="O12" s="34">
        <v>0.15325774202248074</v>
      </c>
      <c r="P12" s="31">
        <v>0.29047022179234472</v>
      </c>
      <c r="Q12" s="31">
        <v>0.4276827015622543</v>
      </c>
      <c r="R12" s="31">
        <v>0.56489518133213801</v>
      </c>
      <c r="S12" s="31">
        <v>0.7021076611020195</v>
      </c>
      <c r="T12" s="31">
        <v>0.83932014087190621</v>
      </c>
      <c r="U12" s="31">
        <v>0.97653262064177981</v>
      </c>
      <c r="V12" s="31">
        <v>1.1137451004116581</v>
      </c>
      <c r="W12" s="31">
        <v>1.2509575801815509</v>
      </c>
      <c r="X12" s="31">
        <v>1.3881700599514148</v>
      </c>
      <c r="Y12" s="32">
        <v>1.5253825397212981</v>
      </c>
      <c r="AA12" s="35">
        <v>10</v>
      </c>
      <c r="AB12" s="34">
        <f>IF(ISNUMBER([1]System!$C13),[1]PlotData!B13+[1]Momente!$E$2* $AF$1*B12,[1]PlotData!$CB$3)</f>
        <v>-1.557395697120618E-2</v>
      </c>
      <c r="AC12" s="31">
        <f>IF(ISNUMBER([1]System!$C13),[1]PlotData!C13+ [1]Momente!$E$2*$AF$1*C12,[1]PlotData!$CB$3)</f>
        <v>0.13374689568546225</v>
      </c>
      <c r="AD12" s="31">
        <f>IF(ISNUMBER([1]System!$C13),[1]PlotData!D13+ [1]Momente!$E$2*$AF$1*D12,[1]PlotData!$CB$3)</f>
        <v>0.283067748342126</v>
      </c>
      <c r="AE12" s="31">
        <f>IF(ISNUMBER([1]System!$C13),[1]PlotData!E13+[1]Momente!$E$2* $AF$1*E12,[1]PlotData!$CB$3)</f>
        <v>0.43238860099879245</v>
      </c>
      <c r="AF12" s="31">
        <f>IF(ISNUMBER([1]System!$C13),[1]PlotData!F13+[1]Momente!$E$2* $AF$1*F12,[1]PlotData!$CB$3)</f>
        <v>0.58170945365545912</v>
      </c>
      <c r="AG12" s="31">
        <f>IF(ISNUMBER([1]System!$C13),[1]PlotData!G13+ [1]Momente!$E$2*$AF$1*G12,[1]PlotData!$CB$3)</f>
        <v>0.73103030631212518</v>
      </c>
      <c r="AH12" s="31">
        <f>IF(ISNUMBER([1]System!$C13),[1]PlotData!H13+ [1]Momente!$E$2*$AF$1*H12,[1]PlotData!$CB$3)</f>
        <v>0.88035115896879268</v>
      </c>
      <c r="AI12" s="31">
        <f>IF(ISNUMBER([1]System!$C13),[1]PlotData!I13+ [1]Momente!$E$2*$AF$1*I12,[1]PlotData!$CB$3)</f>
        <v>1.0296720116254596</v>
      </c>
      <c r="AJ12" s="31">
        <f>IF(ISNUMBER([1]System!$C13),[1]PlotData!J13+ [1]Momente!$E$2*$AF$1*J12,[1]PlotData!$CB$3)</f>
        <v>1.178992864282125</v>
      </c>
      <c r="AK12" s="31">
        <f>IF(ISNUMBER([1]System!$C13),[1]PlotData!K13+ [1]Momente!$E$2*$AF$1*K12,[1]PlotData!$CB$3)</f>
        <v>1.3283137169387935</v>
      </c>
      <c r="AL12" s="32">
        <f>IF(ISNUMBER([1]System!$C13),[1]PlotData!L13+[1]Momente!$E$2* $AF$1*L12,[1]PlotData!$CB$3)</f>
        <v>1.47763456959546</v>
      </c>
      <c r="AM12" s="34">
        <f>IF(ISNUMBER([1]System!$C13),[1]PlotData!L13,[1]PlotData!$CB$3)</f>
        <v>1.6326430000000003</v>
      </c>
      <c r="AN12" s="31">
        <f>IF(ISNUMBER([1]System!$C13),[1]PlotData!B13,[1]PlotData!$CB$3)</f>
        <v>0</v>
      </c>
      <c r="AO12" s="37">
        <f>IF(ISNUMBER([1]System!$C13),AB12,[1]PlotData!$CB$3)</f>
        <v>-1.557395697120618E-2</v>
      </c>
      <c r="AQ12" s="35">
        <v>10</v>
      </c>
      <c r="AR12" s="34">
        <f>IF(ISNUMBER([1]System!$C13),[1]PlotData!O13+ [1]Momente!$E$2*$AF$1*O12,[1]PlotData!$CB$4)</f>
        <v>1.3641232553993092E-2</v>
      </c>
      <c r="AS12" s="31">
        <f>IF(ISNUMBER([1]System!$C13),[1]PlotData!P13+[1]Momente!$E$2* $AF$1*P12,[1]PlotData!$CB$4)</f>
        <v>0.21225030134353737</v>
      </c>
      <c r="AT12" s="31">
        <f>IF(ISNUMBER([1]System!$C13),[1]PlotData!Q13+ [1]Momente!$E$2*$AF$1*Q12,[1]PlotData!$CB$4)</f>
        <v>0.41085937013308571</v>
      </c>
      <c r="AU12" s="31">
        <f>IF(ISNUMBER([1]System!$C13),[1]PlotData!R13+[1]Momente!$E$2* $AF$1*R12,[1]PlotData!$CB$4)</f>
        <v>0.60946843892263169</v>
      </c>
      <c r="AV12" s="31">
        <f>IF(ISNUMBER([1]System!$C13),[1]PlotData!S13+ [1]Momente!$E$2*$AF$1*S12,[1]PlotData!$CB$4)</f>
        <v>0.80807750771217757</v>
      </c>
      <c r="AW12" s="31">
        <f>IF(ISNUMBER([1]System!$C13),[1]PlotData!T13+ [1]Momente!$E$2*$AF$1*T12,[1]PlotData!$CB$4)</f>
        <v>1.0066865765017239</v>
      </c>
      <c r="AX12" s="31">
        <f>IF(ISNUMBER([1]System!$C13),[1]PlotData!U13+ [1]Momente!$E$2*$AF$1*U12,[1]PlotData!$CB$4)</f>
        <v>1.2052956452912691</v>
      </c>
      <c r="AY12" s="31">
        <f>IF(ISNUMBER([1]System!$C13),[1]PlotData!V13+ [1]Momente!$E$2*$AF$1*V12,[1]PlotData!$CB$4)</f>
        <v>1.4039047140808145</v>
      </c>
      <c r="AZ12" s="31">
        <f>IF(ISNUMBER([1]System!$C13),[1]PlotData!W13+ [1]Momente!$E$2*$AF$1*W12,[1]PlotData!$CB$4)</f>
        <v>1.6025137828703615</v>
      </c>
      <c r="BA12" s="31">
        <f>IF(ISNUMBER([1]System!$C13),[1]PlotData!X13+ [1]Momente!$E$2*$AF$1*X12,[1]PlotData!$CB$4)</f>
        <v>1.8011228516599056</v>
      </c>
      <c r="BB12" s="32">
        <f>IF(ISNUMBER([1]System!$C13),[1]PlotData!Y13+ [1]Momente!$E$2*$AF$1*Y12,[1]PlotData!$CB$4)</f>
        <v>1.9997319204494517</v>
      </c>
      <c r="BC12" s="36">
        <f>IF(ISNUMBER([1]System!$C13),[1]PlotData!Y13, [1]PlotData!CB$4)</f>
        <v>1.8639600000000001</v>
      </c>
      <c r="BD12" s="31">
        <f>IF(ISNUMBER([1]System!$C13),[1]PlotData!O13, [1]PlotData!$CB$4)</f>
        <v>0</v>
      </c>
      <c r="BE12" s="32">
        <f>IF(ISNUMBER([1]System!$C13), AR12,[1]PlotData!$CB$4)</f>
        <v>1.3641232553993092E-2</v>
      </c>
    </row>
    <row r="13" spans="1:61" x14ac:dyDescent="0.25">
      <c r="A13" s="33">
        <v>11</v>
      </c>
      <c r="B13" s="34">
        <v>15.163680983468121</v>
      </c>
      <c r="C13" s="31">
        <v>16.587602462927304</v>
      </c>
      <c r="D13" s="31">
        <v>17.711050735713034</v>
      </c>
      <c r="E13" s="31">
        <v>18.534025801825052</v>
      </c>
      <c r="F13" s="31">
        <v>19.056527661263505</v>
      </c>
      <c r="G13" s="31">
        <v>19.278556314028346</v>
      </c>
      <c r="H13" s="31">
        <v>19.20011176011954</v>
      </c>
      <c r="I13" s="31">
        <v>18.82119399953714</v>
      </c>
      <c r="J13" s="31">
        <v>18.141803032281143</v>
      </c>
      <c r="K13" s="31">
        <v>17.161938858351455</v>
      </c>
      <c r="L13" s="32">
        <v>15.881601477748191</v>
      </c>
      <c r="N13" s="33">
        <v>11</v>
      </c>
      <c r="O13" s="34">
        <v>6.0654691453482927</v>
      </c>
      <c r="P13" s="31">
        <v>6.6350374321300052</v>
      </c>
      <c r="Q13" s="31">
        <v>7.08441650060327</v>
      </c>
      <c r="R13" s="31">
        <v>7.4136063507679859</v>
      </c>
      <c r="S13" s="31">
        <v>7.6226069826242098</v>
      </c>
      <c r="T13" s="31">
        <v>7.7114183961719238</v>
      </c>
      <c r="U13" s="31">
        <v>7.6800405914111147</v>
      </c>
      <c r="V13" s="31">
        <v>7.5284735683418011</v>
      </c>
      <c r="W13" s="31">
        <v>7.256717326963984</v>
      </c>
      <c r="X13" s="31">
        <v>6.8647718672776241</v>
      </c>
      <c r="Y13" s="32">
        <v>6.3526371892827695</v>
      </c>
      <c r="AA13" s="35">
        <v>11</v>
      </c>
      <c r="AB13" s="34">
        <f>IF(ISNUMBER([1]System!$C14),[1]PlotData!B14+[1]Momente!$E$2* $AF$1*B13,[1]PlotData!$CB$3)</f>
        <v>-1.1563634091585979</v>
      </c>
      <c r="AC13" s="31">
        <f>IF(ISNUMBER([1]System!$C14),[1]PlotData!C14+ [1]Momente!$E$2*$AF$1*C13,[1]PlotData!$CB$3)</f>
        <v>-0.88022837941616983</v>
      </c>
      <c r="AD13" s="31">
        <f>IF(ISNUMBER([1]System!$C14),[1]PlotData!D14+ [1]Momente!$E$2*$AF$1*D13,[1]PlotData!$CB$3)</f>
        <v>-0.63083800109810717</v>
      </c>
      <c r="AE13" s="31">
        <f>IF(ISNUMBER([1]System!$C14),[1]PlotData!E14+[1]Momente!$E$2* $AF$1*E13,[1]PlotData!$CB$3)</f>
        <v>-0.40819227420443327</v>
      </c>
      <c r="AF13" s="31">
        <f>IF(ISNUMBER([1]System!$C14),[1]PlotData!F14+[1]Momente!$E$2* $AF$1*F13,[1]PlotData!$CB$3)</f>
        <v>-0.21229119873513502</v>
      </c>
      <c r="AG13" s="31">
        <f>IF(ISNUMBER([1]System!$C14),[1]PlotData!G14+ [1]Momente!$E$2*$AF$1*G13,[1]PlotData!$CB$3)</f>
        <v>-4.3134774690216648E-2</v>
      </c>
      <c r="AH13" s="31">
        <f>IF(ISNUMBER([1]System!$C14),[1]PlotData!H14+ [1]Momente!$E$2*$AF$1*H13,[1]PlotData!$CB$3)</f>
        <v>9.9276997930318966E-2</v>
      </c>
      <c r="AI13" s="31">
        <f>IF(ISNUMBER([1]System!$C14),[1]PlotData!I14+ [1]Momente!$E$2*$AF$1*I13,[1]PlotData!$CB$3)</f>
        <v>0.21494411912647626</v>
      </c>
      <c r="AJ13" s="31">
        <f>IF(ISNUMBER([1]System!$C14),[1]PlotData!J14+ [1]Momente!$E$2*$AF$1*J13,[1]PlotData!$CB$3)</f>
        <v>0.30386658889825502</v>
      </c>
      <c r="AK13" s="31">
        <f>IF(ISNUMBER([1]System!$C14),[1]PlotData!K14+ [1]Momente!$E$2*$AF$1*K13,[1]PlotData!$CB$3)</f>
        <v>0.36604440724564724</v>
      </c>
      <c r="AL13" s="32">
        <f>IF(ISNUMBER([1]System!$C14),[1]PlotData!L14+[1]Momente!$E$2* $AF$1*L13,[1]PlotData!$CB$3)</f>
        <v>0.4014775741686627</v>
      </c>
      <c r="AM13" s="34">
        <f>IF(ISNUMBER([1]System!$C14),[1]PlotData!L14,[1]PlotData!$CB$3)</f>
        <v>-1.0121189999999998</v>
      </c>
      <c r="AN13" s="31">
        <f>IF(ISNUMBER([1]System!$C14),[1]PlotData!B14,[1]PlotData!$CB$3)</f>
        <v>-2.506059</v>
      </c>
      <c r="AO13" s="37">
        <f>IF(ISNUMBER([1]System!$C14),AB13,[1]PlotData!$CB$3)</f>
        <v>-1.1563634091585979</v>
      </c>
      <c r="AQ13" s="35">
        <v>11</v>
      </c>
      <c r="AR13" s="34">
        <f>IF(ISNUMBER([1]System!$C14),[1]PlotData!O14+ [1]Momente!$E$2*$AF$1*O13,[1]PlotData!$CB$4)</f>
        <v>6.8050269472336797</v>
      </c>
      <c r="AS13" s="31">
        <f>IF(ISNUMBER([1]System!$C14),[1]PlotData!P14+[1]Momente!$E$2* $AF$1*P13,[1]PlotData!$CB$4)</f>
        <v>6.4822381319829026</v>
      </c>
      <c r="AT13" s="31">
        <f>IF(ISNUMBER([1]System!$C14),[1]PlotData!Q14+ [1]Momente!$E$2*$AF$1*Q13,[1]PlotData!$CB$4)</f>
        <v>6.1487514618910444</v>
      </c>
      <c r="AU13" s="31">
        <f>IF(ISNUMBER([1]System!$C14),[1]PlotData!R14+[1]Momente!$E$2* $AF$1*R13,[1]PlotData!$CB$4)</f>
        <v>5.8045669369580981</v>
      </c>
      <c r="AV13" s="31">
        <f>IF(ISNUMBER([1]System!$C14),[1]PlotData!S14+ [1]Momente!$E$2*$AF$1*S13,[1]PlotData!$CB$4)</f>
        <v>5.4496845571840673</v>
      </c>
      <c r="AW13" s="31">
        <f>IF(ISNUMBER([1]System!$C14),[1]PlotData!T14+ [1]Momente!$E$2*$AF$1*T13,[1]PlotData!$CB$4)</f>
        <v>5.084104322568952</v>
      </c>
      <c r="AX13" s="31">
        <f>IF(ISNUMBER([1]System!$C14),[1]PlotData!U14+ [1]Momente!$E$2*$AF$1*U13,[1]PlotData!$CB$4)</f>
        <v>4.7078262331127494</v>
      </c>
      <c r="AY13" s="31">
        <f>IF(ISNUMBER([1]System!$C14),[1]PlotData!V14+ [1]Momente!$E$2*$AF$1*V13,[1]PlotData!$CB$4)</f>
        <v>4.3208502888154614</v>
      </c>
      <c r="AZ13" s="31">
        <f>IF(ISNUMBER([1]System!$C14),[1]PlotData!W14+ [1]Momente!$E$2*$AF$1*W13,[1]PlotData!$CB$4)</f>
        <v>3.9231764896770884</v>
      </c>
      <c r="BA13" s="31">
        <f>IF(ISNUMBER([1]System!$C14),[1]PlotData!X14+ [1]Momente!$E$2*$AF$1*X13,[1]PlotData!$CB$4)</f>
        <v>3.5148048356976274</v>
      </c>
      <c r="BB13" s="32">
        <f>IF(ISNUMBER([1]System!$C14),[1]PlotData!Y14+ [1]Momente!$E$2*$AF$1*Y13,[1]PlotData!$CB$4)</f>
        <v>3.0957353268770822</v>
      </c>
      <c r="BC13" s="36">
        <f>IF(ISNUMBER([1]System!$C14),[1]PlotData!Y14, [1]PlotData!CB$4)</f>
        <v>2.5302969999999982</v>
      </c>
      <c r="BD13" s="31">
        <f>IF(ISNUMBER([1]System!$C14),[1]PlotData!O14, [1]PlotData!$CB$4)</f>
        <v>6.2651490000000001</v>
      </c>
      <c r="BE13" s="32">
        <f>IF(ISNUMBER([1]System!$C14), AR13,[1]PlotData!$CB$4)</f>
        <v>6.8050269472336797</v>
      </c>
    </row>
    <row r="14" spans="1:61" x14ac:dyDescent="0.25">
      <c r="A14" s="33">
        <v>12</v>
      </c>
      <c r="B14" s="34">
        <v>14.831430526516916</v>
      </c>
      <c r="C14" s="31">
        <v>15.168700298754477</v>
      </c>
      <c r="D14" s="31">
        <v>15.50597007099209</v>
      </c>
      <c r="E14" s="31">
        <v>15.843239843229654</v>
      </c>
      <c r="F14" s="31">
        <v>16.18050961546723</v>
      </c>
      <c r="G14" s="31">
        <v>16.517779387704824</v>
      </c>
      <c r="H14" s="31">
        <v>16.855049159942411</v>
      </c>
      <c r="I14" s="31">
        <v>17.192318932179997</v>
      </c>
      <c r="J14" s="31">
        <v>17.529588704417574</v>
      </c>
      <c r="K14" s="31">
        <v>17.866858476655192</v>
      </c>
      <c r="L14" s="32">
        <v>18.204128248892808</v>
      </c>
      <c r="N14" s="33">
        <v>12</v>
      </c>
      <c r="O14" s="34">
        <v>10.267915124139302</v>
      </c>
      <c r="P14" s="31">
        <v>10.501409620107275</v>
      </c>
      <c r="Q14" s="31">
        <v>10.734904116075283</v>
      </c>
      <c r="R14" s="31">
        <v>10.968398612043258</v>
      </c>
      <c r="S14" s="31">
        <v>11.201893108011241</v>
      </c>
      <c r="T14" s="31">
        <v>11.435387603979237</v>
      </c>
      <c r="U14" s="31">
        <v>11.668882099947226</v>
      </c>
      <c r="V14" s="31">
        <v>11.902376595915216</v>
      </c>
      <c r="W14" s="31">
        <v>12.135871091883201</v>
      </c>
      <c r="X14" s="31">
        <v>12.369365587851215</v>
      </c>
      <c r="Y14" s="32">
        <v>12.602860083819223</v>
      </c>
      <c r="AA14" s="35">
        <v>12</v>
      </c>
      <c r="AB14" s="34">
        <f>IF(ISNUMBER([1]System!$C15),[1]PlotData!B15+[1]Momente!$E$2* $AF$1*B14,[1]PlotData!$CB$3)</f>
        <v>0.1364434959384575</v>
      </c>
      <c r="AC14" s="31">
        <f>IF(ISNUMBER([1]System!$C15),[1]PlotData!C15+ [1]Momente!$E$2*$AF$1*C14,[1]PlotData!$CB$3)</f>
        <v>0.44809555226551967</v>
      </c>
      <c r="AD14" s="31">
        <f>IF(ISNUMBER([1]System!$C15),[1]PlotData!D15+ [1]Momente!$E$2*$AF$1*D14,[1]PlotData!$CB$3)</f>
        <v>0.75974760859258672</v>
      </c>
      <c r="AE14" s="31">
        <f>IF(ISNUMBER([1]System!$C15),[1]PlotData!E15+[1]Momente!$E$2* $AF$1*E14,[1]PlotData!$CB$3)</f>
        <v>1.0713996649196491</v>
      </c>
      <c r="AF14" s="31">
        <f>IF(ISNUMBER([1]System!$C15),[1]PlotData!F15+[1]Momente!$E$2* $AF$1*F14,[1]PlotData!$CB$3)</f>
        <v>1.3830517212467128</v>
      </c>
      <c r="AG14" s="31">
        <f>IF(ISNUMBER([1]System!$C15),[1]PlotData!G15+ [1]Momente!$E$2*$AF$1*G14,[1]PlotData!$CB$3)</f>
        <v>1.6947037775737781</v>
      </c>
      <c r="AH14" s="31">
        <f>IF(ISNUMBER([1]System!$C15),[1]PlotData!H15+ [1]Momente!$E$2*$AF$1*H14,[1]PlotData!$CB$3)</f>
        <v>2.0063558339008427</v>
      </c>
      <c r="AI14" s="31">
        <f>IF(ISNUMBER([1]System!$C15),[1]PlotData!I15+ [1]Momente!$E$2*$AF$1*I14,[1]PlotData!$CB$3)</f>
        <v>2.3180078902279071</v>
      </c>
      <c r="AJ14" s="31">
        <f>IF(ISNUMBER([1]System!$C15),[1]PlotData!J15+ [1]Momente!$E$2*$AF$1*J14,[1]PlotData!$CB$3)</f>
        <v>2.629659946554971</v>
      </c>
      <c r="AK14" s="31">
        <f>IF(ISNUMBER([1]System!$C15),[1]PlotData!K15+ [1]Momente!$E$2*$AF$1*K14,[1]PlotData!$CB$3)</f>
        <v>2.9413120028820385</v>
      </c>
      <c r="AL14" s="32">
        <f>IF(ISNUMBER([1]System!$C15),[1]PlotData!L15+[1]Momente!$E$2* $AF$1*L14,[1]PlotData!$CB$3)</f>
        <v>3.2529640592091056</v>
      </c>
      <c r="AM14" s="34">
        <f>IF(ISNUMBER([1]System!$C15),[1]PlotData!L15,[1]PlotData!$CB$3)</f>
        <v>1.6326430000000001</v>
      </c>
      <c r="AN14" s="31">
        <f>IF(ISNUMBER([1]System!$C15),[1]PlotData!B15,[1]PlotData!$CB$3)</f>
        <v>-1.1836789999999999</v>
      </c>
      <c r="AO14" s="37">
        <f>IF(ISNUMBER([1]System!$C15),AB14,[1]PlotData!$CB$3)</f>
        <v>0.1364434959384575</v>
      </c>
      <c r="AQ14" s="35">
        <v>12</v>
      </c>
      <c r="AR14" s="34">
        <f>IF(ISNUMBER([1]System!$C15),[1]PlotData!O15+ [1]Momente!$E$2*$AF$1*O14,[1]PlotData!$CB$4)</f>
        <v>6.8459111085015287</v>
      </c>
      <c r="AS14" s="31">
        <f>IF(ISNUMBER([1]System!$C15),[1]PlotData!P15+[1]Momente!$E$2* $AF$1*P14,[1]PlotData!$CB$4)</f>
        <v>6.4598920893646374</v>
      </c>
      <c r="AT14" s="31">
        <f>IF(ISNUMBER([1]System!$C15),[1]PlotData!Q15+ [1]Momente!$E$2*$AF$1*Q14,[1]PlotData!$CB$4)</f>
        <v>6.0738730702277497</v>
      </c>
      <c r="AU14" s="31">
        <f>IF(ISNUMBER([1]System!$C15),[1]PlotData!R15+[1]Momente!$E$2* $AF$1*R14,[1]PlotData!$CB$4)</f>
        <v>5.6878540510908593</v>
      </c>
      <c r="AV14" s="31">
        <f>IF(ISNUMBER([1]System!$C15),[1]PlotData!S15+ [1]Momente!$E$2*$AF$1*S14,[1]PlotData!$CB$4)</f>
        <v>5.3018350319539689</v>
      </c>
      <c r="AW14" s="31">
        <f>IF(ISNUMBER([1]System!$C15),[1]PlotData!T15+ [1]Momente!$E$2*$AF$1*T14,[1]PlotData!$CB$4)</f>
        <v>4.9158160128170802</v>
      </c>
      <c r="AX14" s="31">
        <f>IF(ISNUMBER([1]System!$C15),[1]PlotData!U15+ [1]Momente!$E$2*$AF$1*U14,[1]PlotData!$CB$4)</f>
        <v>4.5297969936801916</v>
      </c>
      <c r="AY14" s="31">
        <f>IF(ISNUMBER([1]System!$C15),[1]PlotData!V15+ [1]Momente!$E$2*$AF$1*V14,[1]PlotData!$CB$4)</f>
        <v>4.1437779745433021</v>
      </c>
      <c r="AZ14" s="31">
        <f>IF(ISNUMBER([1]System!$C15),[1]PlotData!W15+ [1]Momente!$E$2*$AF$1*W14,[1]PlotData!$CB$4)</f>
        <v>3.7577589554064121</v>
      </c>
      <c r="BA14" s="31">
        <f>IF(ISNUMBER([1]System!$C15),[1]PlotData!X15+ [1]Momente!$E$2*$AF$1*X14,[1]PlotData!$CB$4)</f>
        <v>3.3717399362695248</v>
      </c>
      <c r="BB14" s="32">
        <f>IF(ISNUMBER([1]System!$C15),[1]PlotData!Y15+ [1]Momente!$E$2*$AF$1*Y14,[1]PlotData!$CB$4)</f>
        <v>2.9857209171326371</v>
      </c>
      <c r="BC14" s="36">
        <f>IF(ISNUMBER([1]System!$C15),[1]PlotData!Y15, [1]PlotData!CB$4)</f>
        <v>1.8639600000000012</v>
      </c>
      <c r="BD14" s="31">
        <f>IF(ISNUMBER([1]System!$C15),[1]PlotData!O15, [1]PlotData!$CB$4)</f>
        <v>5.9319800000000003</v>
      </c>
      <c r="BE14" s="32">
        <f>IF(ISNUMBER([1]System!$C15), AR14,[1]PlotData!$CB$4)</f>
        <v>6.8459111085015287</v>
      </c>
    </row>
    <row r="15" spans="1:61" x14ac:dyDescent="0.25">
      <c r="A15" s="33">
        <v>13</v>
      </c>
      <c r="B15" s="34">
        <v>9.3818175607837251</v>
      </c>
      <c r="C15" s="31">
        <v>8.5725477106007926</v>
      </c>
      <c r="D15" s="31">
        <v>7.7632778604178663</v>
      </c>
      <c r="E15" s="31">
        <v>6.9540080102349382</v>
      </c>
      <c r="F15" s="31">
        <v>6.1447381600520066</v>
      </c>
      <c r="G15" s="31">
        <v>5.3354683098690785</v>
      </c>
      <c r="H15" s="31">
        <v>4.5261984596861486</v>
      </c>
      <c r="I15" s="31">
        <v>3.7169286095032192</v>
      </c>
      <c r="J15" s="31">
        <v>2.9076587593202903</v>
      </c>
      <c r="K15" s="31">
        <v>2.0983889091373689</v>
      </c>
      <c r="L15" s="32">
        <v>1.2891190589544326</v>
      </c>
      <c r="N15" s="33">
        <v>13</v>
      </c>
      <c r="O15" s="34">
        <v>37.237419134385732</v>
      </c>
      <c r="P15" s="31">
        <v>34.025342113185793</v>
      </c>
      <c r="Q15" s="31">
        <v>30.81326509198589</v>
      </c>
      <c r="R15" s="31">
        <v>27.601188070785977</v>
      </c>
      <c r="S15" s="31">
        <v>24.389111049586045</v>
      </c>
      <c r="T15" s="31">
        <v>21.177034028386128</v>
      </c>
      <c r="U15" s="31">
        <v>17.964957007186207</v>
      </c>
      <c r="V15" s="31">
        <v>14.752879985986288</v>
      </c>
      <c r="W15" s="31">
        <v>11.540802964786371</v>
      </c>
      <c r="X15" s="31">
        <v>8.3287259435864822</v>
      </c>
      <c r="Y15" s="32">
        <v>5.1166489223865348</v>
      </c>
      <c r="AA15" s="35">
        <v>13</v>
      </c>
      <c r="AB15" s="34">
        <f>IF(ISNUMBER([1]System!$C16),[1]PlotData!B16+[1]Momente!$E$2* $AF$1*B15,[1]PlotData!$CB$3)</f>
        <v>8.15138194659162</v>
      </c>
      <c r="AC15" s="31">
        <f>IF(ISNUMBER([1]System!$C16),[1]PlotData!C16+ [1]Momente!$E$2*$AF$1*C15,[1]PlotData!$CB$3)</f>
        <v>8.6477179995893252</v>
      </c>
      <c r="AD15" s="31">
        <f>IF(ISNUMBER([1]System!$C16),[1]PlotData!D16+ [1]Momente!$E$2*$AF$1*D15,[1]PlotData!$CB$3)</f>
        <v>9.1440540525870304</v>
      </c>
      <c r="AE15" s="31">
        <f>IF(ISNUMBER([1]System!$C16),[1]PlotData!E16+[1]Momente!$E$2* $AF$1*E15,[1]PlotData!$CB$3)</f>
        <v>9.6403901055847356</v>
      </c>
      <c r="AF15" s="31">
        <f>IF(ISNUMBER([1]System!$C16),[1]PlotData!F16+[1]Momente!$E$2* $AF$1*F15,[1]PlotData!$CB$3)</f>
        <v>10.136726158582441</v>
      </c>
      <c r="AG15" s="31">
        <f>IF(ISNUMBER([1]System!$C16),[1]PlotData!G16+ [1]Momente!$E$2*$AF$1*G15,[1]PlotData!$CB$3)</f>
        <v>10.633062211580148</v>
      </c>
      <c r="AH15" s="31">
        <f>IF(ISNUMBER([1]System!$C16),[1]PlotData!H16+ [1]Momente!$E$2*$AF$1*H15,[1]PlotData!$CB$3)</f>
        <v>11.129398264577853</v>
      </c>
      <c r="AI15" s="31">
        <f>IF(ISNUMBER([1]System!$C16),[1]PlotData!I16+ [1]Momente!$E$2*$AF$1*I15,[1]PlotData!$CB$3)</f>
        <v>11.625734317575558</v>
      </c>
      <c r="AJ15" s="31">
        <f>IF(ISNUMBER([1]System!$C16),[1]PlotData!J16+ [1]Momente!$E$2*$AF$1*J15,[1]PlotData!$CB$3)</f>
        <v>12.122070370573264</v>
      </c>
      <c r="AK15" s="31">
        <f>IF(ISNUMBER([1]System!$C16),[1]PlotData!K16+ [1]Momente!$E$2*$AF$1*K15,[1]PlotData!$CB$3)</f>
        <v>12.618406423570969</v>
      </c>
      <c r="AL15" s="32">
        <f>IF(ISNUMBER([1]System!$C16),[1]PlotData!L16+[1]Momente!$E$2* $AF$1*L15,[1]PlotData!$CB$3)</f>
        <v>13.114742476568674</v>
      </c>
      <c r="AM15" s="34">
        <f>IF(ISNUMBER([1]System!$C16),[1]PlotData!L16,[1]PlotData!$CB$3)</f>
        <v>13.000000000000002</v>
      </c>
      <c r="AN15" s="31">
        <f>IF(ISNUMBER([1]System!$C16),[1]PlotData!B16,[1]PlotData!$CB$3)</f>
        <v>7.3163210000000003</v>
      </c>
      <c r="AO15" s="37">
        <f>IF(ISNUMBER([1]System!$C16),AB15,[1]PlotData!$CB$3)</f>
        <v>8.15138194659162</v>
      </c>
      <c r="AQ15" s="35">
        <v>13</v>
      </c>
      <c r="AR15" s="34">
        <f>IF(ISNUMBER([1]System!$C16),[1]PlotData!O16+ [1]Momente!$E$2*$AF$1*O15,[1]PlotData!$CB$4)</f>
        <v>3.7464245913091734</v>
      </c>
      <c r="AS15" s="31">
        <f>IF(ISNUMBER([1]System!$C16),[1]PlotData!P16+[1]Momente!$E$2* $AF$1*P15,[1]PlotData!$CB$4)</f>
        <v>3.3173246261014486</v>
      </c>
      <c r="AT15" s="31">
        <f>IF(ISNUMBER([1]System!$C16),[1]PlotData!Q16+ [1]Momente!$E$2*$AF$1*Q15,[1]PlotData!$CB$4)</f>
        <v>2.888224660893727</v>
      </c>
      <c r="AU15" s="31">
        <f>IF(ISNUMBER([1]System!$C16),[1]PlotData!R16+[1]Momente!$E$2* $AF$1*R15,[1]PlotData!$CB$4)</f>
        <v>2.4591246956860044</v>
      </c>
      <c r="AV15" s="31">
        <f>IF(ISNUMBER([1]System!$C16),[1]PlotData!S16+ [1]Momente!$E$2*$AF$1*S15,[1]PlotData!$CB$4)</f>
        <v>2.0300247304782801</v>
      </c>
      <c r="AW15" s="31">
        <f>IF(ISNUMBER([1]System!$C16),[1]PlotData!T16+ [1]Momente!$E$2*$AF$1*T15,[1]PlotData!$CB$4)</f>
        <v>1.6009247652705572</v>
      </c>
      <c r="AX15" s="31">
        <f>IF(ISNUMBER([1]System!$C16),[1]PlotData!U16+ [1]Momente!$E$2*$AF$1*U15,[1]PlotData!$CB$4)</f>
        <v>1.1718248000628337</v>
      </c>
      <c r="AY15" s="31">
        <f>IF(ISNUMBER([1]System!$C16),[1]PlotData!V16+ [1]Momente!$E$2*$AF$1*V15,[1]PlotData!$CB$4)</f>
        <v>0.74272483485511076</v>
      </c>
      <c r="AZ15" s="31">
        <f>IF(ISNUMBER([1]System!$C16),[1]PlotData!W16+ [1]Momente!$E$2*$AF$1*W15,[1]PlotData!$CB$4)</f>
        <v>0.31362486964738778</v>
      </c>
      <c r="BA15" s="31">
        <f>IF(ISNUMBER([1]System!$C16),[1]PlotData!X16+ [1]Momente!$E$2*$AF$1*X15,[1]PlotData!$CB$4)</f>
        <v>-0.11547509556033253</v>
      </c>
      <c r="BB15" s="32">
        <f>IF(ISNUMBER([1]System!$C16),[1]PlotData!Y16+ [1]Momente!$E$2*$AF$1*Y15,[1]PlotData!$CB$4)</f>
        <v>-0.54457506076805817</v>
      </c>
      <c r="BC15" s="36">
        <f>IF(ISNUMBER([1]System!$C16),[1]PlotData!Y16, [1]PlotData!CB$4)</f>
        <v>-0.99999999999999978</v>
      </c>
      <c r="BD15" s="31">
        <f>IF(ISNUMBER([1]System!$C16),[1]PlotData!O16, [1]PlotData!$CB$4)</f>
        <v>0.43197999999999998</v>
      </c>
      <c r="BE15" s="32">
        <f>IF(ISNUMBER([1]System!$C16), AR15,[1]PlotData!$CB$4)</f>
        <v>3.7464245913091734</v>
      </c>
    </row>
    <row r="16" spans="1:61" x14ac:dyDescent="0.25">
      <c r="A16" s="33">
        <v>14</v>
      </c>
      <c r="B16" s="34">
        <v>3.1405722048136355</v>
      </c>
      <c r="C16" s="31">
        <v>2.9556061437547618</v>
      </c>
      <c r="D16" s="31">
        <v>2.7329599915809077</v>
      </c>
      <c r="E16" s="31">
        <v>2.4726337482920813</v>
      </c>
      <c r="F16" s="31">
        <v>2.1746274138882793</v>
      </c>
      <c r="G16" s="31">
        <v>1.8389409883695029</v>
      </c>
      <c r="H16" s="31">
        <v>1.4655744717357513</v>
      </c>
      <c r="I16" s="31">
        <v>1.0545278639870235</v>
      </c>
      <c r="J16" s="31">
        <v>0.60580116512332083</v>
      </c>
      <c r="K16" s="31">
        <v>0.11939437514464639</v>
      </c>
      <c r="L16" s="32">
        <v>-0.40469250594900752</v>
      </c>
      <c r="N16" s="33">
        <v>14</v>
      </c>
      <c r="O16" s="34">
        <v>40.827438662577272</v>
      </c>
      <c r="P16" s="31">
        <v>38.422879868811911</v>
      </c>
      <c r="Q16" s="31">
        <v>35.528479890551807</v>
      </c>
      <c r="R16" s="31">
        <v>32.14423872779706</v>
      </c>
      <c r="S16" s="31">
        <v>28.27015638054764</v>
      </c>
      <c r="T16" s="31">
        <v>23.906232848803544</v>
      </c>
      <c r="U16" s="31">
        <v>19.052468132564773</v>
      </c>
      <c r="V16" s="31">
        <v>13.70886223183131</v>
      </c>
      <c r="W16" s="31">
        <v>7.8754151466031725</v>
      </c>
      <c r="X16" s="31">
        <v>1.5521268768804033</v>
      </c>
      <c r="Y16" s="32">
        <v>-5.2610025773370985</v>
      </c>
      <c r="AA16" s="35">
        <v>14</v>
      </c>
      <c r="AB16" s="34">
        <f>IF(ISNUMBER([1]System!$C17),[1]PlotData!B17+[1]Momente!$E$2* $AF$1*B16,[1]PlotData!$CB$3)</f>
        <v>8.323287433039992</v>
      </c>
      <c r="AC16" s="31">
        <f>IF(ISNUMBER([1]System!$C17),[1]PlotData!C17+ [1]Momente!$E$2*$AF$1*C16,[1]PlotData!$CB$3)</f>
        <v>8.8024488924696893</v>
      </c>
      <c r="AD16" s="31">
        <f>IF(ISNUMBER([1]System!$C17),[1]PlotData!D17+ [1]Momente!$E$2*$AF$1*D16,[1]PlotData!$CB$3)</f>
        <v>9.278256505765599</v>
      </c>
      <c r="AE16" s="31">
        <f>IF(ISNUMBER([1]System!$C17),[1]PlotData!E17+[1]Momente!$E$2* $AF$1*E16,[1]PlotData!$CB$3)</f>
        <v>9.7507102729277211</v>
      </c>
      <c r="AF16" s="31">
        <f>IF(ISNUMBER([1]System!$C17),[1]PlotData!F17+[1]Momente!$E$2* $AF$1*F16,[1]PlotData!$CB$3)</f>
        <v>10.219810193956057</v>
      </c>
      <c r="AG16" s="31">
        <f>IF(ISNUMBER([1]System!$C17),[1]PlotData!G17+ [1]Momente!$E$2*$AF$1*G16,[1]PlotData!$CB$3)</f>
        <v>10.685556268850606</v>
      </c>
      <c r="AH16" s="31">
        <f>IF(ISNUMBER([1]System!$C17),[1]PlotData!H17+ [1]Momente!$E$2*$AF$1*H16,[1]PlotData!$CB$3)</f>
        <v>11.147948497611369</v>
      </c>
      <c r="AI16" s="31">
        <f>IF(ISNUMBER([1]System!$C17),[1]PlotData!I17+ [1]Momente!$E$2*$AF$1*I16,[1]PlotData!$CB$3)</f>
        <v>11.606986880238344</v>
      </c>
      <c r="AJ16" s="31">
        <f>IF(ISNUMBER([1]System!$C17),[1]PlotData!J17+ [1]Momente!$E$2*$AF$1*J16,[1]PlotData!$CB$3)</f>
        <v>12.062671416731531</v>
      </c>
      <c r="AK16" s="31">
        <f>IF(ISNUMBER([1]System!$C17),[1]PlotData!K17+ [1]Momente!$E$2*$AF$1*K16,[1]PlotData!$CB$3)</f>
        <v>12.515002107090933</v>
      </c>
      <c r="AL16" s="32">
        <f>IF(ISNUMBER([1]System!$C17),[1]PlotData!L17+[1]Momente!$E$2* $AF$1*L16,[1]PlotData!$CB$3)</f>
        <v>12.963978951316545</v>
      </c>
      <c r="AM16" s="34">
        <f>IF(ISNUMBER([1]System!$C17),[1]PlotData!L17,[1]PlotData!$CB$3)</f>
        <v>13.000000000000004</v>
      </c>
      <c r="AN16" s="31">
        <f>IF(ISNUMBER([1]System!$C17),[1]PlotData!B17,[1]PlotData!$CB$3)</f>
        <v>8.0437499999999993</v>
      </c>
      <c r="AO16" s="37">
        <f>IF(ISNUMBER([1]System!$C17),AB16,[1]PlotData!$CB$3)</f>
        <v>8.323287433039992</v>
      </c>
      <c r="AQ16" s="35">
        <v>14</v>
      </c>
      <c r="AR16" s="34">
        <f>IF(ISNUMBER([1]System!$C17),[1]PlotData!O17+ [1]Momente!$E$2*$AF$1*O16,[1]PlotData!$CB$4)</f>
        <v>3.0152366295199009</v>
      </c>
      <c r="AS16" s="31">
        <f>IF(ISNUMBER([1]System!$C17),[1]PlotData!P17+[1]Momente!$E$2* $AF$1*P16,[1]PlotData!$CB$4)</f>
        <v>2.7630856021059587</v>
      </c>
      <c r="AT16" s="31">
        <f>IF(ISNUMBER([1]System!$C17),[1]PlotData!Q17+ [1]Momente!$E$2*$AF$1*Q16,[1]PlotData!$CB$4)</f>
        <v>2.4673345749527789</v>
      </c>
      <c r="AU16" s="31">
        <f>IF(ISNUMBER([1]System!$C17),[1]PlotData!R17+[1]Momente!$E$2* $AF$1*R16,[1]PlotData!$CB$4)</f>
        <v>2.1279835480603713</v>
      </c>
      <c r="AV16" s="31">
        <f>IF(ISNUMBER([1]System!$C17),[1]PlotData!S17+ [1]Momente!$E$2*$AF$1*S16,[1]PlotData!$CB$4)</f>
        <v>1.7450325214287323</v>
      </c>
      <c r="AW16" s="31">
        <f>IF(ISNUMBER([1]System!$C17),[1]PlotData!T17+ [1]Momente!$E$2*$AF$1*T16,[1]PlotData!$CB$4)</f>
        <v>1.3184814950578625</v>
      </c>
      <c r="AX16" s="31">
        <f>IF(ISNUMBER([1]System!$C17),[1]PlotData!U17+ [1]Momente!$E$2*$AF$1*U16,[1]PlotData!$CB$4)</f>
        <v>0.84833046894776165</v>
      </c>
      <c r="AY16" s="31">
        <f>IF(ISNUMBER([1]System!$C17),[1]PlotData!V17+ [1]Momente!$E$2*$AF$1*V16,[1]PlotData!$CB$4)</f>
        <v>0.33457944309842824</v>
      </c>
      <c r="AZ16" s="31">
        <f>IF(ISNUMBER([1]System!$C17),[1]PlotData!W17+ [1]Momente!$E$2*$AF$1*W16,[1]PlotData!$CB$4)</f>
        <v>-0.22277158249013607</v>
      </c>
      <c r="BA16" s="31">
        <f>IF(ISNUMBER([1]System!$C17),[1]PlotData!X17+ [1]Momente!$E$2*$AF$1*X16,[1]PlotData!$CB$4)</f>
        <v>-0.82372260781792761</v>
      </c>
      <c r="BB16" s="32">
        <f>IF(ISNUMBER([1]System!$C17),[1]PlotData!Y17+ [1]Momente!$E$2*$AF$1*Y16,[1]PlotData!$CB$4)</f>
        <v>-1.4682736328849553</v>
      </c>
      <c r="BC16" s="36">
        <f>IF(ISNUMBER([1]System!$C17),[1]PlotData!Y17, [1]PlotData!CB$4)</f>
        <v>-0.99999999999999967</v>
      </c>
      <c r="BD16" s="31">
        <f>IF(ISNUMBER([1]System!$C17),[1]PlotData!O17, [1]PlotData!$CB$4)</f>
        <v>-0.61875000000000002</v>
      </c>
      <c r="BE16" s="32">
        <f>IF(ISNUMBER([1]System!$C17), AR16,[1]PlotData!$CB$4)</f>
        <v>3.0152366295199009</v>
      </c>
    </row>
    <row r="17" spans="1:57" x14ac:dyDescent="0.25">
      <c r="A17" s="33">
        <v>15</v>
      </c>
      <c r="B17" s="34">
        <v>4.6722724263358222</v>
      </c>
      <c r="C17" s="31">
        <v>4.3435337233870879</v>
      </c>
      <c r="D17" s="31">
        <v>4.014795020438525</v>
      </c>
      <c r="E17" s="31">
        <v>3.6860563174897818</v>
      </c>
      <c r="F17" s="31">
        <v>3.3573176145411061</v>
      </c>
      <c r="G17" s="31">
        <v>3.028578911592418</v>
      </c>
      <c r="H17" s="31">
        <v>2.6998402086437365</v>
      </c>
      <c r="I17" s="31">
        <v>2.3711015056950449</v>
      </c>
      <c r="J17" s="31">
        <v>2.042362802746339</v>
      </c>
      <c r="K17" s="31">
        <v>1.7136240997976759</v>
      </c>
      <c r="L17" s="32">
        <v>1.3848853968489414</v>
      </c>
      <c r="N17" s="33">
        <v>15</v>
      </c>
      <c r="O17" s="34">
        <v>18.544701371189902</v>
      </c>
      <c r="P17" s="31">
        <v>17.239905648882765</v>
      </c>
      <c r="Q17" s="31">
        <v>15.935109926576303</v>
      </c>
      <c r="R17" s="31">
        <v>14.630314204269126</v>
      </c>
      <c r="S17" s="31">
        <v>13.325518481962218</v>
      </c>
      <c r="T17" s="31">
        <v>12.020722759655262</v>
      </c>
      <c r="U17" s="31">
        <v>10.715927037348333</v>
      </c>
      <c r="V17" s="31">
        <v>9.4111313150413611</v>
      </c>
      <c r="W17" s="31">
        <v>8.1063355927343341</v>
      </c>
      <c r="X17" s="31">
        <v>6.8015398704274768</v>
      </c>
      <c r="Y17" s="32">
        <v>5.4967441481203361</v>
      </c>
      <c r="AA17" s="35">
        <v>15</v>
      </c>
      <c r="AB17" s="34">
        <f>IF(ISNUMBER([1]System!$C18),[1]PlotData!B18+[1]Momente!$E$2* $AF$1*B17,[1]PlotData!$CB$3)</f>
        <v>-2.0901873195082739</v>
      </c>
      <c r="AC17" s="31">
        <f>IF(ISNUMBER([1]System!$C18),[1]PlotData!C18+ [1]Momente!$E$2*$AF$1*C17,[1]PlotData!$CB$3)</f>
        <v>-1.9872098386653676</v>
      </c>
      <c r="AD17" s="31">
        <f>IF(ISNUMBER([1]System!$C18),[1]PlotData!D18+ [1]Momente!$E$2*$AF$1*D17,[1]PlotData!$CB$3)</f>
        <v>-1.884232357822446</v>
      </c>
      <c r="AE17" s="31">
        <f>IF(ISNUMBER([1]System!$C18),[1]PlotData!E18+[1]Momente!$E$2* $AF$1*E17,[1]PlotData!$CB$3)</f>
        <v>-1.7812548769795407</v>
      </c>
      <c r="AF17" s="31">
        <f>IF(ISNUMBER([1]System!$C18),[1]PlotData!F18+[1]Momente!$E$2* $AF$1*F17,[1]PlotData!$CB$3)</f>
        <v>-1.6782773961366291</v>
      </c>
      <c r="AG17" s="31">
        <f>IF(ISNUMBER([1]System!$C18),[1]PlotData!G18+ [1]Momente!$E$2*$AF$1*G17,[1]PlotData!$CB$3)</f>
        <v>-1.5752999152937188</v>
      </c>
      <c r="AH17" s="31">
        <f>IF(ISNUMBER([1]System!$C18),[1]PlotData!H18+ [1]Momente!$E$2*$AF$1*H17,[1]PlotData!$CB$3)</f>
        <v>-1.4723224344508077</v>
      </c>
      <c r="AI17" s="31">
        <f>IF(ISNUMBER([1]System!$C18),[1]PlotData!I18+ [1]Momente!$E$2*$AF$1*I17,[1]PlotData!$CB$3)</f>
        <v>-1.3693449536078977</v>
      </c>
      <c r="AJ17" s="31">
        <f>IF(ISNUMBER([1]System!$C18),[1]PlotData!J18+ [1]Momente!$E$2*$AF$1*J17,[1]PlotData!$CB$3)</f>
        <v>-1.266367472764989</v>
      </c>
      <c r="AK17" s="31">
        <f>IF(ISNUMBER([1]System!$C18),[1]PlotData!K18+ [1]Momente!$E$2*$AF$1*K17,[1]PlotData!$CB$3)</f>
        <v>-1.1633899919220763</v>
      </c>
      <c r="AL17" s="32">
        <f>IF(ISNUMBER([1]System!$C18),[1]PlotData!L18+[1]Momente!$E$2* $AF$1*L17,[1]PlotData!$CB$3)</f>
        <v>-1.06041251107917</v>
      </c>
      <c r="AM17" s="34">
        <f>IF(ISNUMBER([1]System!$C18),[1]PlotData!L18,[1]PlotData!$CB$3)</f>
        <v>-1.1836789999999993</v>
      </c>
      <c r="AN17" s="31">
        <f>IF(ISNUMBER([1]System!$C18),[1]PlotData!B18,[1]PlotData!$CB$3)</f>
        <v>-2.506059</v>
      </c>
      <c r="AO17" s="37">
        <f>IF(ISNUMBER([1]System!$C18),AB17,[1]PlotData!$CB$3)</f>
        <v>-2.0901873195082739</v>
      </c>
      <c r="AQ17" s="35">
        <v>15</v>
      </c>
      <c r="AR17" s="34">
        <f>IF(ISNUMBER([1]System!$C18),[1]PlotData!O18+ [1]Momente!$E$2*$AF$1*O17,[1]PlotData!$CB$4)</f>
        <v>7.9157839415721432</v>
      </c>
      <c r="AS17" s="31">
        <f>IF(ISNUMBER([1]System!$C18),[1]PlotData!P18+[1]Momente!$E$2* $AF$1*P17,[1]PlotData!$CB$4)</f>
        <v>7.7663292096521328</v>
      </c>
      <c r="AT17" s="31">
        <f>IF(ISNUMBER([1]System!$C18),[1]PlotData!Q18+ [1]Momente!$E$2*$AF$1*Q17,[1]PlotData!$CB$4)</f>
        <v>7.6168744777321837</v>
      </c>
      <c r="AU17" s="31">
        <f>IF(ISNUMBER([1]System!$C18),[1]PlotData!R18+[1]Momente!$E$2* $AF$1*R17,[1]PlotData!$CB$4)</f>
        <v>7.4674197458121707</v>
      </c>
      <c r="AV17" s="31">
        <f>IF(ISNUMBER([1]System!$C18),[1]PlotData!S18+ [1]Momente!$E$2*$AF$1*S17,[1]PlotData!$CB$4)</f>
        <v>7.3179650138921817</v>
      </c>
      <c r="AW17" s="31">
        <f>IF(ISNUMBER([1]System!$C18),[1]PlotData!T18+ [1]Momente!$E$2*$AF$1*T17,[1]PlotData!$CB$4)</f>
        <v>7.1685102819721882</v>
      </c>
      <c r="AX17" s="31">
        <f>IF(ISNUMBER([1]System!$C18),[1]PlotData!U18+ [1]Momente!$E$2*$AF$1*U17,[1]PlotData!$CB$4)</f>
        <v>7.0190555500521974</v>
      </c>
      <c r="AY17" s="31">
        <f>IF(ISNUMBER([1]System!$C18),[1]PlotData!V18+ [1]Momente!$E$2*$AF$1*V17,[1]PlotData!$CB$4)</f>
        <v>6.8696008181322021</v>
      </c>
      <c r="AZ17" s="31">
        <f>IF(ISNUMBER([1]System!$C18),[1]PlotData!W18+ [1]Momente!$E$2*$AF$1*W17,[1]PlotData!$CB$4)</f>
        <v>6.7201460862122033</v>
      </c>
      <c r="BA17" s="31">
        <f>IF(ISNUMBER([1]System!$C18),[1]PlotData!X18+ [1]Momente!$E$2*$AF$1*X17,[1]PlotData!$CB$4)</f>
        <v>6.5706913542922187</v>
      </c>
      <c r="BB17" s="32">
        <f>IF(ISNUMBER([1]System!$C18),[1]PlotData!Y18+ [1]Momente!$E$2*$AF$1*Y17,[1]PlotData!$CB$4)</f>
        <v>6.4212366223722084</v>
      </c>
      <c r="BC17" s="36">
        <f>IF(ISNUMBER([1]System!$C18),[1]PlotData!Y18, [1]PlotData!CB$4)</f>
        <v>5.9319800000000003</v>
      </c>
      <c r="BD17" s="31">
        <f>IF(ISNUMBER([1]System!$C18),[1]PlotData!O18, [1]PlotData!$CB$4)</f>
        <v>6.2651490000000001</v>
      </c>
      <c r="BE17" s="32">
        <f>IF(ISNUMBER([1]System!$C18), AR17,[1]PlotData!$CB$4)</f>
        <v>7.9157839415721432</v>
      </c>
    </row>
    <row r="18" spans="1:57" x14ac:dyDescent="0.25">
      <c r="A18" s="33">
        <v>16</v>
      </c>
      <c r="B18" s="34">
        <v>19.557036095146536</v>
      </c>
      <c r="C18" s="31">
        <v>19.234359862669184</v>
      </c>
      <c r="D18" s="31">
        <v>18.911683630192009</v>
      </c>
      <c r="E18" s="31">
        <v>18.589007397714656</v>
      </c>
      <c r="F18" s="31">
        <v>18.266331165237364</v>
      </c>
      <c r="G18" s="31">
        <v>17.943654932760051</v>
      </c>
      <c r="H18" s="31">
        <v>17.620978700282738</v>
      </c>
      <c r="I18" s="31">
        <v>17.298302467805428</v>
      </c>
      <c r="J18" s="31">
        <v>16.975626235328036</v>
      </c>
      <c r="K18" s="31">
        <v>16.652950002850758</v>
      </c>
      <c r="L18" s="32">
        <v>16.330273770373424</v>
      </c>
      <c r="N18" s="33">
        <v>16</v>
      </c>
      <c r="O18" s="34">
        <v>0.98633679636913207</v>
      </c>
      <c r="P18" s="31">
        <v>0.97006298883215281</v>
      </c>
      <c r="Q18" s="31">
        <v>0.95378918129518231</v>
      </c>
      <c r="R18" s="31">
        <v>0.93751537375820282</v>
      </c>
      <c r="S18" s="31">
        <v>0.92124156622122666</v>
      </c>
      <c r="T18" s="31">
        <v>0.90496775868424917</v>
      </c>
      <c r="U18" s="31">
        <v>0.8886939511472719</v>
      </c>
      <c r="V18" s="31">
        <v>0.87242014361029463</v>
      </c>
      <c r="W18" s="31">
        <v>0.85614633607331325</v>
      </c>
      <c r="X18" s="31">
        <v>0.83987252853633776</v>
      </c>
      <c r="Y18" s="32">
        <v>0.82359872099935927</v>
      </c>
      <c r="AA18" s="35">
        <v>16</v>
      </c>
      <c r="AB18" s="34">
        <f>IF(ISNUMBER([1]System!$C19),[1]PlotData!B19+[1]Momente!$E$2* $AF$1*B18,[1]PlotData!$CB$3)</f>
        <v>0.55706227623254256</v>
      </c>
      <c r="AC18" s="31">
        <f>IF(ISNUMBER([1]System!$C19),[1]PlotData!C19+ [1]Momente!$E$2*$AF$1*C18,[1]PlotData!$CB$3)</f>
        <v>0.54549736811539007</v>
      </c>
      <c r="AD18" s="31">
        <f>IF(ISNUMBER([1]System!$C19),[1]PlotData!D19+ [1]Momente!$E$2*$AF$1*D18,[1]PlotData!$CB$3)</f>
        <v>0.53393245999825356</v>
      </c>
      <c r="AE18" s="31">
        <f>IF(ISNUMBER([1]System!$C19),[1]PlotData!E19+[1]Momente!$E$2* $AF$1*E18,[1]PlotData!$CB$3)</f>
        <v>0.52236755188110129</v>
      </c>
      <c r="AF18" s="31">
        <f>IF(ISNUMBER([1]System!$C19),[1]PlotData!F19+[1]Momente!$E$2* $AF$1*F18,[1]PlotData!$CB$3)</f>
        <v>0.51080264376395434</v>
      </c>
      <c r="AG18" s="31">
        <f>IF(ISNUMBER([1]System!$C19),[1]PlotData!G19+ [1]Momente!$E$2*$AF$1*G18,[1]PlotData!$CB$3)</f>
        <v>0.4992377356468054</v>
      </c>
      <c r="AH18" s="31">
        <f>IF(ISNUMBER([1]System!$C19),[1]PlotData!H19+ [1]Momente!$E$2*$AF$1*H18,[1]PlotData!$CB$3)</f>
        <v>0.48767282752965646</v>
      </c>
      <c r="AI18" s="31">
        <f>IF(ISNUMBER([1]System!$C19),[1]PlotData!I19+ [1]Momente!$E$2*$AF$1*I18,[1]PlotData!$CB$3)</f>
        <v>0.47610791941250796</v>
      </c>
      <c r="AJ18" s="31">
        <f>IF(ISNUMBER([1]System!$C19),[1]PlotData!J19+ [1]Momente!$E$2*$AF$1*J18,[1]PlotData!$CB$3)</f>
        <v>0.46454301129535214</v>
      </c>
      <c r="AK18" s="31">
        <f>IF(ISNUMBER([1]System!$C19),[1]PlotData!K19+ [1]Momente!$E$2*$AF$1*K18,[1]PlotData!$CB$3)</f>
        <v>0.4529781031782063</v>
      </c>
      <c r="AL18" s="32">
        <f>IF(ISNUMBER([1]System!$C19),[1]PlotData!L19+[1]Momente!$E$2* $AF$1*L18,[1]PlotData!$CB$3)</f>
        <v>0.44141319506105559</v>
      </c>
      <c r="AM18" s="34">
        <f>IF(ISNUMBER([1]System!$C19),[1]PlotData!L19,[1]PlotData!$CB$3)</f>
        <v>-1.0121190000000004</v>
      </c>
      <c r="AN18" s="31">
        <f>IF(ISNUMBER([1]System!$C19),[1]PlotData!B19,[1]PlotData!$CB$3)</f>
        <v>-1.1836789999999999</v>
      </c>
      <c r="AO18" s="37">
        <f>IF(ISNUMBER([1]System!$C19),AB18,[1]PlotData!$CB$3)</f>
        <v>0.55706227623254256</v>
      </c>
      <c r="AQ18" s="35">
        <v>16</v>
      </c>
      <c r="AR18" s="34">
        <f>IF(ISNUMBER([1]System!$C19),[1]PlotData!O19+ [1]Momente!$E$2*$AF$1*O18,[1]PlotData!$CB$4)</f>
        <v>6.0197722996794401</v>
      </c>
      <c r="AS18" s="31">
        <f>IF(ISNUMBER([1]System!$C19),[1]PlotData!P19+[1]Momente!$E$2* $AF$1*P18,[1]PlotData!$CB$4)</f>
        <v>5.6781554934557326</v>
      </c>
      <c r="AT18" s="31">
        <f>IF(ISNUMBER([1]System!$C19),[1]PlotData!Q19+ [1]Momente!$E$2*$AF$1*Q18,[1]PlotData!$CB$4)</f>
        <v>5.336538687232026</v>
      </c>
      <c r="AU18" s="31">
        <f>IF(ISNUMBER([1]System!$C19),[1]PlotData!R19+[1]Momente!$E$2* $AF$1*R18,[1]PlotData!$CB$4)</f>
        <v>4.9949218810083185</v>
      </c>
      <c r="AV18" s="31">
        <f>IF(ISNUMBER([1]System!$C19),[1]PlotData!S19+ [1]Momente!$E$2*$AF$1*S18,[1]PlotData!$CB$4)</f>
        <v>4.6533050747846119</v>
      </c>
      <c r="AW18" s="31">
        <f>IF(ISNUMBER([1]System!$C19),[1]PlotData!T19+ [1]Momente!$E$2*$AF$1*T18,[1]PlotData!$CB$4)</f>
        <v>4.3116882685609044</v>
      </c>
      <c r="AX18" s="31">
        <f>IF(ISNUMBER([1]System!$C19),[1]PlotData!U19+ [1]Momente!$E$2*$AF$1*U18,[1]PlotData!$CB$4)</f>
        <v>3.9700714623371973</v>
      </c>
      <c r="AY18" s="31">
        <f>IF(ISNUMBER([1]System!$C19),[1]PlotData!V19+ [1]Momente!$E$2*$AF$1*V18,[1]PlotData!$CB$4)</f>
        <v>3.6284546561134903</v>
      </c>
      <c r="AZ18" s="31">
        <f>IF(ISNUMBER([1]System!$C19),[1]PlotData!W19+ [1]Momente!$E$2*$AF$1*W18,[1]PlotData!$CB$4)</f>
        <v>3.2868378498897828</v>
      </c>
      <c r="BA18" s="31">
        <f>IF(ISNUMBER([1]System!$C19),[1]PlotData!X19+ [1]Momente!$E$2*$AF$1*X18,[1]PlotData!$CB$4)</f>
        <v>2.9452210436660757</v>
      </c>
      <c r="BB18" s="32">
        <f>IF(ISNUMBER([1]System!$C19),[1]PlotData!Y19+ [1]Momente!$E$2*$AF$1*Y18,[1]PlotData!$CB$4)</f>
        <v>2.6036042374423687</v>
      </c>
      <c r="BC18" s="36">
        <f>IF(ISNUMBER([1]System!$C19),[1]PlotData!Y19, [1]PlotData!CB$4)</f>
        <v>2.5302969999999982</v>
      </c>
      <c r="BD18" s="31">
        <f>IF(ISNUMBER([1]System!$C19),[1]PlotData!O19, [1]PlotData!$CB$4)</f>
        <v>5.9319800000000003</v>
      </c>
      <c r="BE18" s="32">
        <f>IF(ISNUMBER([1]System!$C19), AR18,[1]PlotData!$CB$4)</f>
        <v>6.0197722996794401</v>
      </c>
    </row>
    <row r="19" spans="1:57" x14ac:dyDescent="0.25">
      <c r="A19" s="33">
        <v>17</v>
      </c>
      <c r="B19" s="34">
        <v>-3.2682186497666157</v>
      </c>
      <c r="C19" s="31">
        <v>-3.2991192215137759</v>
      </c>
      <c r="D19" s="31">
        <v>-3.3300197932609339</v>
      </c>
      <c r="E19" s="31">
        <v>-3.3609203650080994</v>
      </c>
      <c r="F19" s="31">
        <v>-3.3918209367552596</v>
      </c>
      <c r="G19" s="31">
        <v>-3.4227215085024203</v>
      </c>
      <c r="H19" s="31">
        <v>-3.4536220802495818</v>
      </c>
      <c r="I19" s="31">
        <v>-3.4845226519967425</v>
      </c>
      <c r="J19" s="31">
        <v>-3.5154232237439005</v>
      </c>
      <c r="K19" s="31">
        <v>-3.546323795491062</v>
      </c>
      <c r="L19" s="32">
        <v>-3.5772243672382218</v>
      </c>
      <c r="N19" s="33">
        <v>17</v>
      </c>
      <c r="O19" s="34">
        <v>20.643950019006859</v>
      </c>
      <c r="P19" s="31">
        <v>20.839135815022271</v>
      </c>
      <c r="Q19" s="31">
        <v>21.034321611037669</v>
      </c>
      <c r="R19" s="31">
        <v>21.229507407053113</v>
      </c>
      <c r="S19" s="31">
        <v>21.424693203068525</v>
      </c>
      <c r="T19" s="31">
        <v>21.619878999083941</v>
      </c>
      <c r="U19" s="31">
        <v>21.815064795099357</v>
      </c>
      <c r="V19" s="31">
        <v>22.010250591114772</v>
      </c>
      <c r="W19" s="31">
        <v>22.20543638713017</v>
      </c>
      <c r="X19" s="31">
        <v>22.400622183145593</v>
      </c>
      <c r="Y19" s="32">
        <v>22.595807979160998</v>
      </c>
      <c r="AA19" s="35">
        <v>17</v>
      </c>
      <c r="AB19" s="34">
        <f>IF(ISNUMBER([1]System!$C20),[1]PlotData!B20+[1]Momente!$E$2* $AF$1*B19,[1]PlotData!$CB$3)</f>
        <v>2.7966009560076639</v>
      </c>
      <c r="AC19" s="31">
        <f>IF(ISNUMBER([1]System!$C20),[1]PlotData!C20+ [1]Momente!$E$2*$AF$1*C19,[1]PlotData!$CB$3)</f>
        <v>3.216732644317581</v>
      </c>
      <c r="AD19" s="31">
        <f>IF(ISNUMBER([1]System!$C20),[1]PlotData!D20+ [1]Momente!$E$2*$AF$1*D19,[1]PlotData!$CB$3)</f>
        <v>3.6368643326274981</v>
      </c>
      <c r="AE19" s="31">
        <f>IF(ISNUMBER([1]System!$C20),[1]PlotData!E20+[1]Momente!$E$2* $AF$1*E19,[1]PlotData!$CB$3)</f>
        <v>4.0569960209374143</v>
      </c>
      <c r="AF19" s="31">
        <f>IF(ISNUMBER([1]System!$C20),[1]PlotData!F20+[1]Momente!$E$2* $AF$1*F19,[1]PlotData!$CB$3)</f>
        <v>4.4771277092473314</v>
      </c>
      <c r="AG19" s="31">
        <f>IF(ISNUMBER([1]System!$C20),[1]PlotData!G20+ [1]Momente!$E$2*$AF$1*G19,[1]PlotData!$CB$3)</f>
        <v>4.8972593975572476</v>
      </c>
      <c r="AH19" s="31">
        <f>IF(ISNUMBER([1]System!$C20),[1]PlotData!H20+ [1]Momente!$E$2*$AF$1*H19,[1]PlotData!$CB$3)</f>
        <v>5.3173910858671647</v>
      </c>
      <c r="AI19" s="31">
        <f>IF(ISNUMBER([1]System!$C20),[1]PlotData!I20+ [1]Momente!$E$2*$AF$1*I19,[1]PlotData!$CB$3)</f>
        <v>5.7375227741770818</v>
      </c>
      <c r="AJ19" s="31">
        <f>IF(ISNUMBER([1]System!$C20),[1]PlotData!J20+ [1]Momente!$E$2*$AF$1*J19,[1]PlotData!$CB$3)</f>
        <v>6.157654462486998</v>
      </c>
      <c r="AK19" s="31">
        <f>IF(ISNUMBER([1]System!$C20),[1]PlotData!K20+ [1]Momente!$E$2*$AF$1*K19,[1]PlotData!$CB$3)</f>
        <v>6.5777861507969151</v>
      </c>
      <c r="AL19" s="32">
        <f>IF(ISNUMBER([1]System!$C20),[1]PlotData!L20+[1]Momente!$E$2* $AF$1*L19,[1]PlotData!$CB$3)</f>
        <v>6.9979178391068322</v>
      </c>
      <c r="AM19" s="34">
        <f>IF(ISNUMBER([1]System!$C20),[1]PlotData!L20,[1]PlotData!$CB$3)</f>
        <v>7.3163209999999985</v>
      </c>
      <c r="AN19" s="31">
        <f>IF(ISNUMBER([1]System!$C20),[1]PlotData!B20,[1]PlotData!$CB$3)</f>
        <v>3.0874999999999999</v>
      </c>
      <c r="AO19" s="37">
        <f>IF(ISNUMBER([1]System!$C20),AB19,[1]PlotData!$CB$3)</f>
        <v>2.7966009560076639</v>
      </c>
      <c r="AQ19" s="35">
        <v>17</v>
      </c>
      <c r="AR19" s="34">
        <f>IF(ISNUMBER([1]System!$C20),[1]PlotData!O20+ [1]Momente!$E$2*$AF$1*O19,[1]PlotData!$CB$4)</f>
        <v>1.5999857891418929</v>
      </c>
      <c r="AS19" s="31">
        <f>IF(ISNUMBER([1]System!$C20),[1]PlotData!P20+[1]Momente!$E$2* $AF$1*P19,[1]PlotData!$CB$4)</f>
        <v>1.6843069723791348</v>
      </c>
      <c r="AT19" s="31">
        <f>IF(ISNUMBER([1]System!$C20),[1]PlotData!Q20+ [1]Momente!$E$2*$AF$1*Q19,[1]PlotData!$CB$4)</f>
        <v>1.7686281556163754</v>
      </c>
      <c r="AU19" s="31">
        <f>IF(ISNUMBER([1]System!$C20),[1]PlotData!R20+[1]Momente!$E$2* $AF$1*R19,[1]PlotData!$CB$4)</f>
        <v>1.85294933885362</v>
      </c>
      <c r="AV19" s="31">
        <f>IF(ISNUMBER([1]System!$C20),[1]PlotData!S20+ [1]Momente!$E$2*$AF$1*S19,[1]PlotData!$CB$4)</f>
        <v>1.9372705220908619</v>
      </c>
      <c r="AW19" s="31">
        <f>IF(ISNUMBER([1]System!$C20),[1]PlotData!T20+ [1]Momente!$E$2*$AF$1*T19,[1]PlotData!$CB$4)</f>
        <v>2.0215917053281043</v>
      </c>
      <c r="AX19" s="31">
        <f>IF(ISNUMBER([1]System!$C20),[1]PlotData!U20+ [1]Momente!$E$2*$AF$1*U19,[1]PlotData!$CB$4)</f>
        <v>2.1059128885653462</v>
      </c>
      <c r="AY19" s="31">
        <f>IF(ISNUMBER([1]System!$C20),[1]PlotData!V20+ [1]Momente!$E$2*$AF$1*V19,[1]PlotData!$CB$4)</f>
        <v>2.1902340718025881</v>
      </c>
      <c r="AZ19" s="31">
        <f>IF(ISNUMBER([1]System!$C20),[1]PlotData!W20+ [1]Momente!$E$2*$AF$1*W19,[1]PlotData!$CB$4)</f>
        <v>2.2745552550398287</v>
      </c>
      <c r="BA19" s="31">
        <f>IF(ISNUMBER([1]System!$C20),[1]PlotData!X20+ [1]Momente!$E$2*$AF$1*X19,[1]PlotData!$CB$4)</f>
        <v>2.3588764382770719</v>
      </c>
      <c r="BB19" s="32">
        <f>IF(ISNUMBER([1]System!$C20),[1]PlotData!Y20+ [1]Momente!$E$2*$AF$1*Y19,[1]PlotData!$CB$4)</f>
        <v>2.4431976215143125</v>
      </c>
      <c r="BC19" s="36">
        <f>IF(ISNUMBER([1]System!$C20),[1]PlotData!Y20, [1]PlotData!CB$4)</f>
        <v>0.43198000000000003</v>
      </c>
      <c r="BD19" s="31">
        <f>IF(ISNUMBER([1]System!$C20),[1]PlotData!O20, [1]PlotData!$CB$4)</f>
        <v>-0.23749999999999999</v>
      </c>
      <c r="BE19" s="32">
        <f>IF(ISNUMBER([1]System!$C20), AR19,[1]PlotData!$CB$4)</f>
        <v>1.5999857891418929</v>
      </c>
    </row>
    <row r="20" spans="1:57" x14ac:dyDescent="0.25">
      <c r="A20" s="33">
        <v>18</v>
      </c>
      <c r="B20" s="34">
        <v>5.9221283300027512</v>
      </c>
      <c r="C20" s="31">
        <v>7.181573644393306</v>
      </c>
      <c r="D20" s="31">
        <v>8.4410189587846514</v>
      </c>
      <c r="E20" s="31">
        <v>9.7004642731756139</v>
      </c>
      <c r="F20" s="31">
        <v>10.95990958756656</v>
      </c>
      <c r="G20" s="31">
        <v>12.219354901957644</v>
      </c>
      <c r="H20" s="31">
        <v>13.478800216348642</v>
      </c>
      <c r="I20" s="31">
        <v>14.738245530739782</v>
      </c>
      <c r="J20" s="31">
        <v>15.997690845130375</v>
      </c>
      <c r="K20" s="31">
        <v>17.257136159521682</v>
      </c>
      <c r="L20" s="32">
        <v>18.516581473912993</v>
      </c>
      <c r="N20" s="33">
        <v>18</v>
      </c>
      <c r="O20" s="34">
        <v>4.0999380325731307</v>
      </c>
      <c r="P20" s="31">
        <v>4.9718623571872609</v>
      </c>
      <c r="Q20" s="31">
        <v>5.8437866818019399</v>
      </c>
      <c r="R20" s="31">
        <v>6.7157110064163517</v>
      </c>
      <c r="S20" s="31">
        <v>7.5876353310307545</v>
      </c>
      <c r="T20" s="31">
        <v>8.4595596556452524</v>
      </c>
      <c r="U20" s="31">
        <v>9.3314839802596889</v>
      </c>
      <c r="V20" s="31">
        <v>10.203408304874225</v>
      </c>
      <c r="W20" s="31">
        <v>11.075332629488383</v>
      </c>
      <c r="X20" s="31">
        <v>11.947256954103034</v>
      </c>
      <c r="Y20" s="32">
        <v>12.819181278717688</v>
      </c>
      <c r="AA20" s="35">
        <v>18</v>
      </c>
      <c r="AB20" s="34">
        <f>IF(ISNUMBER([1]System!$C21),[1]PlotData!B21+[1]Momente!$E$2* $AF$1*B20,[1]PlotData!$CB$3)</f>
        <v>7.843440404854003</v>
      </c>
      <c r="AC20" s="31">
        <f>IF(ISNUMBER([1]System!$C21),[1]PlotData!C21+ [1]Momente!$E$2*$AF$1*C20,[1]PlotData!$CB$3)</f>
        <v>8.0282845677064749</v>
      </c>
      <c r="AD20" s="31">
        <f>IF(ISNUMBER([1]System!$C21),[1]PlotData!D21+ [1]Momente!$E$2*$AF$1*D20,[1]PlotData!$CB$3)</f>
        <v>8.213128730559017</v>
      </c>
      <c r="AE20" s="31">
        <f>IF(ISNUMBER([1]System!$C21),[1]PlotData!E21+[1]Momente!$E$2* $AF$1*E20,[1]PlotData!$CB$3)</f>
        <v>8.3979728934115254</v>
      </c>
      <c r="AF20" s="31">
        <f>IF(ISNUMBER([1]System!$C21),[1]PlotData!F21+[1]Momente!$E$2* $AF$1*F20,[1]PlotData!$CB$3)</f>
        <v>8.582817056264032</v>
      </c>
      <c r="AG20" s="31">
        <f>IF(ISNUMBER([1]System!$C21),[1]PlotData!G21+ [1]Momente!$E$2*$AF$1*G20,[1]PlotData!$CB$3)</f>
        <v>8.7676612191165511</v>
      </c>
      <c r="AH20" s="31">
        <f>IF(ISNUMBER([1]System!$C21),[1]PlotData!H21+ [1]Momente!$E$2*$AF$1*H20,[1]PlotData!$CB$3)</f>
        <v>8.952505381969063</v>
      </c>
      <c r="AI20" s="31">
        <f>IF(ISNUMBER([1]System!$C21),[1]PlotData!I21+ [1]Momente!$E$2*$AF$1*I20,[1]PlotData!$CB$3)</f>
        <v>9.1373495448215873</v>
      </c>
      <c r="AJ20" s="31">
        <f>IF(ISNUMBER([1]System!$C21),[1]PlotData!J21+ [1]Momente!$E$2*$AF$1*J20,[1]PlotData!$CB$3)</f>
        <v>9.322193707674062</v>
      </c>
      <c r="AK20" s="31">
        <f>IF(ISNUMBER([1]System!$C21),[1]PlotData!K21+ [1]Momente!$E$2*$AF$1*K20,[1]PlotData!$CB$3)</f>
        <v>9.5070378705266005</v>
      </c>
      <c r="AL20" s="32">
        <f>IF(ISNUMBER([1]System!$C21),[1]PlotData!L21+[1]Momente!$E$2* $AF$1*L20,[1]PlotData!$CB$3)</f>
        <v>9.6918820333791409</v>
      </c>
      <c r="AM20" s="34">
        <f>IF(ISNUMBER([1]System!$C21),[1]PlotData!L21,[1]PlotData!$CB$3)</f>
        <v>8.0437499999999975</v>
      </c>
      <c r="AN20" s="31">
        <f>IF(ISNUMBER([1]System!$C21),[1]PlotData!B21,[1]PlotData!$CB$3)</f>
        <v>7.3163210000000003</v>
      </c>
      <c r="AO20" s="37">
        <f>IF(ISNUMBER([1]System!$C21),AB20,[1]PlotData!$CB$3)</f>
        <v>7.843440404854003</v>
      </c>
      <c r="AQ20" s="35">
        <v>18</v>
      </c>
      <c r="AR20" s="34">
        <f>IF(ISNUMBER([1]System!$C21),[1]PlotData!O21+ [1]Momente!$E$2*$AF$1*O20,[1]PlotData!$CB$4)</f>
        <v>0.79690908887491707</v>
      </c>
      <c r="AS20" s="31">
        <f>IF(ISNUMBER([1]System!$C21),[1]PlotData!P21+[1]Momente!$E$2* $AF$1*P20,[1]PlotData!$CB$4)</f>
        <v>0.76944471291297711</v>
      </c>
      <c r="AT20" s="31">
        <f>IF(ISNUMBER([1]System!$C21),[1]PlotData!Q21+ [1]Momente!$E$2*$AF$1*Q20,[1]PlotData!$CB$4)</f>
        <v>0.74198033695108612</v>
      </c>
      <c r="AU20" s="31">
        <f>IF(ISNUMBER([1]System!$C21),[1]PlotData!R21+[1]Momente!$E$2* $AF$1*R20,[1]PlotData!$CB$4)</f>
        <v>0.71451596098917114</v>
      </c>
      <c r="AV20" s="31">
        <f>IF(ISNUMBER([1]System!$C21),[1]PlotData!S21+ [1]Momente!$E$2*$AF$1*S20,[1]PlotData!$CB$4)</f>
        <v>0.68705158502725561</v>
      </c>
      <c r="AW20" s="31">
        <f>IF(ISNUMBER([1]System!$C21),[1]PlotData!T21+ [1]Momente!$E$2*$AF$1*T20,[1]PlotData!$CB$4)</f>
        <v>0.6595872090653484</v>
      </c>
      <c r="AX20" s="31">
        <f>IF(ISNUMBER([1]System!$C21),[1]PlotData!U21+ [1]Momente!$E$2*$AF$1*U20,[1]PlotData!$CB$4)</f>
        <v>0.63212283310343587</v>
      </c>
      <c r="AY20" s="31">
        <f>IF(ISNUMBER([1]System!$C21),[1]PlotData!V21+ [1]Momente!$E$2*$AF$1*V20,[1]PlotData!$CB$4)</f>
        <v>0.6046584571415321</v>
      </c>
      <c r="AZ20" s="31">
        <f>IF(ISNUMBER([1]System!$C21),[1]PlotData!W21+ [1]Momente!$E$2*$AF$1*W20,[1]PlotData!$CB$4)</f>
        <v>0.57719408117959459</v>
      </c>
      <c r="BA20" s="31">
        <f>IF(ISNUMBER([1]System!$C21),[1]PlotData!X21+ [1]Momente!$E$2*$AF$1*X20,[1]PlotData!$CB$4)</f>
        <v>0.54972970521770115</v>
      </c>
      <c r="BB20" s="32">
        <f>IF(ISNUMBER([1]System!$C21),[1]PlotData!Y21+ [1]Momente!$E$2*$AF$1*Y20,[1]PlotData!$CB$4)</f>
        <v>0.52226532925580782</v>
      </c>
      <c r="BC20" s="36">
        <f>IF(ISNUMBER([1]System!$C21),[1]PlotData!Y21, [1]PlotData!CB$4)</f>
        <v>-0.61875000000000002</v>
      </c>
      <c r="BD20" s="31">
        <f>IF(ISNUMBER([1]System!$C21),[1]PlotData!O21, [1]PlotData!$CB$4)</f>
        <v>0.43197999999999998</v>
      </c>
      <c r="BE20" s="32">
        <f>IF(ISNUMBER([1]System!$C21), AR20,[1]PlotData!$CB$4)</f>
        <v>0.79690908887491707</v>
      </c>
    </row>
    <row r="21" spans="1:57" x14ac:dyDescent="0.25">
      <c r="A21" s="33">
        <v>19</v>
      </c>
      <c r="B21" s="34"/>
      <c r="C21" s="31"/>
      <c r="D21" s="31"/>
      <c r="E21" s="31"/>
      <c r="F21" s="31"/>
      <c r="G21" s="31"/>
      <c r="H21" s="31"/>
      <c r="I21" s="31"/>
      <c r="J21" s="31"/>
      <c r="K21" s="31"/>
      <c r="L21" s="32"/>
      <c r="N21" s="33">
        <v>19</v>
      </c>
      <c r="O21" s="34"/>
      <c r="P21" s="31"/>
      <c r="Q21" s="31"/>
      <c r="R21" s="31"/>
      <c r="S21" s="31"/>
      <c r="T21" s="31"/>
      <c r="U21" s="31"/>
      <c r="V21" s="31"/>
      <c r="W21" s="31"/>
      <c r="X21" s="31"/>
      <c r="Y21" s="32"/>
      <c r="AA21" s="35">
        <v>19</v>
      </c>
      <c r="AB21" s="34">
        <f>IF(ISNUMBER([1]System!$C22),[1]PlotData!B22+[1]Momente!$E$2* $AF$1*B21,[1]PlotData!$CB$3)</f>
        <v>4.5</v>
      </c>
      <c r="AC21" s="31">
        <f>IF(ISNUMBER([1]System!$C22),[1]PlotData!C22+ [1]Momente!$E$2*$AF$1*C21,[1]PlotData!$CB$3)</f>
        <v>4.5</v>
      </c>
      <c r="AD21" s="31">
        <f>IF(ISNUMBER([1]System!$C22),[1]PlotData!D22+ [1]Momente!$E$2*$AF$1*D21,[1]PlotData!$CB$3)</f>
        <v>4.5</v>
      </c>
      <c r="AE21" s="31">
        <f>IF(ISNUMBER([1]System!$C22),[1]PlotData!E22+[1]Momente!$E$2* $AF$1*E21,[1]PlotData!$CB$3)</f>
        <v>4.5</v>
      </c>
      <c r="AF21" s="31">
        <f>IF(ISNUMBER([1]System!$C22),[1]PlotData!F22+[1]Momente!$E$2* $AF$1*F21,[1]PlotData!$CB$3)</f>
        <v>4.5</v>
      </c>
      <c r="AG21" s="31">
        <f>IF(ISNUMBER([1]System!$C22),[1]PlotData!G22+ [1]Momente!$E$2*$AF$1*G21,[1]PlotData!$CB$3)</f>
        <v>4.5</v>
      </c>
      <c r="AH21" s="31">
        <f>IF(ISNUMBER([1]System!$C22),[1]PlotData!H22+ [1]Momente!$E$2*$AF$1*H21,[1]PlotData!$CB$3)</f>
        <v>4.5</v>
      </c>
      <c r="AI21" s="31">
        <f>IF(ISNUMBER([1]System!$C22),[1]PlotData!I22+ [1]Momente!$E$2*$AF$1*I21,[1]PlotData!$CB$3)</f>
        <v>4.5</v>
      </c>
      <c r="AJ21" s="31">
        <f>IF(ISNUMBER([1]System!$C22),[1]PlotData!J22+ [1]Momente!$E$2*$AF$1*J21,[1]PlotData!$CB$3)</f>
        <v>4.5</v>
      </c>
      <c r="AK21" s="31">
        <f>IF(ISNUMBER([1]System!$C22),[1]PlotData!K22+ [1]Momente!$E$2*$AF$1*K21,[1]PlotData!$CB$3)</f>
        <v>4.5</v>
      </c>
      <c r="AL21" s="32">
        <f>IF(ISNUMBER([1]System!$C22),[1]PlotData!L22+[1]Momente!$E$2* $AF$1*L21,[1]PlotData!$CB$3)</f>
        <v>4.5</v>
      </c>
      <c r="AM21" s="34">
        <f>IF(ISNUMBER([1]System!$C22),[1]PlotData!L22,[1]PlotData!$CB$3)</f>
        <v>4.5</v>
      </c>
      <c r="AN21" s="31">
        <f>IF(ISNUMBER([1]System!$C22),[1]PlotData!B22,[1]PlotData!$CB$3)</f>
        <v>4.5</v>
      </c>
      <c r="AO21" s="37">
        <f>IF(ISNUMBER([1]System!$C22),AB21,[1]PlotData!$CB$3)</f>
        <v>4.5</v>
      </c>
      <c r="AQ21" s="35">
        <v>19</v>
      </c>
      <c r="AR21" s="34">
        <f>IF(ISNUMBER([1]System!$C22),[1]PlotData!O22+ [1]Momente!$E$2*$AF$1*O21,[1]PlotData!$CB$4)</f>
        <v>4.5</v>
      </c>
      <c r="AS21" s="31">
        <f>IF(ISNUMBER([1]System!$C22),[1]PlotData!P22+[1]Momente!$E$2* $AF$1*P21,[1]PlotData!$CB$4)</f>
        <v>4.5</v>
      </c>
      <c r="AT21" s="31">
        <f>IF(ISNUMBER([1]System!$C22),[1]PlotData!Q22+ [1]Momente!$E$2*$AF$1*Q21,[1]PlotData!$CB$4)</f>
        <v>4.5</v>
      </c>
      <c r="AU21" s="31">
        <f>IF(ISNUMBER([1]System!$C22),[1]PlotData!R22+[1]Momente!$E$2* $AF$1*R21,[1]PlotData!$CB$4)</f>
        <v>4.5</v>
      </c>
      <c r="AV21" s="31">
        <f>IF(ISNUMBER([1]System!$C22),[1]PlotData!S22+ [1]Momente!$E$2*$AF$1*S21,[1]PlotData!$CB$4)</f>
        <v>4.5</v>
      </c>
      <c r="AW21" s="31">
        <f>IF(ISNUMBER([1]System!$C22),[1]PlotData!T22+ [1]Momente!$E$2*$AF$1*T21,[1]PlotData!$CB$4)</f>
        <v>4.5</v>
      </c>
      <c r="AX21" s="31">
        <f>IF(ISNUMBER([1]System!$C22),[1]PlotData!U22+ [1]Momente!$E$2*$AF$1*U21,[1]PlotData!$CB$4)</f>
        <v>4.5</v>
      </c>
      <c r="AY21" s="31">
        <f>IF(ISNUMBER([1]System!$C22),[1]PlotData!V22+ [1]Momente!$E$2*$AF$1*V21,[1]PlotData!$CB$4)</f>
        <v>4.5</v>
      </c>
      <c r="AZ21" s="31">
        <f>IF(ISNUMBER([1]System!$C22),[1]PlotData!W22+ [1]Momente!$E$2*$AF$1*W21,[1]PlotData!$CB$4)</f>
        <v>4.5</v>
      </c>
      <c r="BA21" s="31">
        <f>IF(ISNUMBER([1]System!$C22),[1]PlotData!X22+ [1]Momente!$E$2*$AF$1*X21,[1]PlotData!$CB$4)</f>
        <v>4.5</v>
      </c>
      <c r="BB21" s="32">
        <f>IF(ISNUMBER([1]System!$C22),[1]PlotData!Y22+ [1]Momente!$E$2*$AF$1*Y21,[1]PlotData!$CB$4)</f>
        <v>4.5</v>
      </c>
      <c r="BC21" s="36">
        <f>IF(ISNUMBER([1]System!$C22),[1]PlotData!Y22, [1]PlotData!CB$4)</f>
        <v>4.5</v>
      </c>
      <c r="BD21" s="31">
        <f>IF(ISNUMBER([1]System!$C22),[1]PlotData!O22, [1]PlotData!$CB$4)</f>
        <v>4.5</v>
      </c>
      <c r="BE21" s="32">
        <f>IF(ISNUMBER([1]System!$C22), AR21,[1]PlotData!$CB$4)</f>
        <v>4.5</v>
      </c>
    </row>
    <row r="22" spans="1:57" x14ac:dyDescent="0.25">
      <c r="A22" s="41">
        <v>20</v>
      </c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4"/>
      <c r="N22" s="41">
        <v>20</v>
      </c>
      <c r="O22" s="42"/>
      <c r="P22" s="43"/>
      <c r="Q22" s="43"/>
      <c r="R22" s="43"/>
      <c r="S22" s="43"/>
      <c r="T22" s="43"/>
      <c r="U22" s="43"/>
      <c r="V22" s="43"/>
      <c r="W22" s="43"/>
      <c r="X22" s="43"/>
      <c r="Y22" s="44"/>
      <c r="AA22" s="45">
        <v>20</v>
      </c>
      <c r="AB22" s="34">
        <f>IF(ISNUMBER([1]System!$C23),[1]PlotData!B23+[1]Momente!$E$2* $AF$1*B22,[1]PlotData!$CB$3)</f>
        <v>4.5</v>
      </c>
      <c r="AC22" s="31">
        <f>IF(ISNUMBER([1]System!$C23),[1]PlotData!C23+ [1]Momente!$E$2*$AF$1*C22,[1]PlotData!$CB$3)</f>
        <v>4.5</v>
      </c>
      <c r="AD22" s="31">
        <f>IF(ISNUMBER([1]System!$C23),[1]PlotData!D23+ [1]Momente!$E$2*$AF$1*D22,[1]PlotData!$CB$3)</f>
        <v>4.5</v>
      </c>
      <c r="AE22" s="31">
        <f>IF(ISNUMBER([1]System!$C23),[1]PlotData!E23+[1]Momente!$E$2* $AF$1*E22,[1]PlotData!$CB$3)</f>
        <v>4.5</v>
      </c>
      <c r="AF22" s="31">
        <f>IF(ISNUMBER([1]System!$C23),[1]PlotData!F23+[1]Momente!$E$2* $AF$1*F22,[1]PlotData!$CB$3)</f>
        <v>4.5</v>
      </c>
      <c r="AG22" s="31">
        <f>IF(ISNUMBER([1]System!$C23),[1]PlotData!G23+ [1]Momente!$E$2*$AF$1*G22,[1]PlotData!$CB$3)</f>
        <v>4.5</v>
      </c>
      <c r="AH22" s="31">
        <f>IF(ISNUMBER([1]System!$C23),[1]PlotData!H23+ [1]Momente!$E$2*$AF$1*H22,[1]PlotData!$CB$3)</f>
        <v>4.5</v>
      </c>
      <c r="AI22" s="31">
        <f>IF(ISNUMBER([1]System!$C23),[1]PlotData!I23+ [1]Momente!$E$2*$AF$1*I22,[1]PlotData!$CB$3)</f>
        <v>4.5</v>
      </c>
      <c r="AJ22" s="31">
        <f>IF(ISNUMBER([1]System!$C23),[1]PlotData!J23+ [1]Momente!$E$2*$AF$1*J22,[1]PlotData!$CB$3)</f>
        <v>4.5</v>
      </c>
      <c r="AK22" s="31">
        <f>IF(ISNUMBER([1]System!$C23),[1]PlotData!K23+ [1]Momente!$E$2*$AF$1*K22,[1]PlotData!$CB$3)</f>
        <v>4.5</v>
      </c>
      <c r="AL22" s="32">
        <f>IF(ISNUMBER([1]System!$C23),[1]PlotData!L23+[1]Momente!$E$2* $AF$1*L22,[1]PlotData!$CB$3)</f>
        <v>4.5</v>
      </c>
      <c r="AM22" s="34">
        <f>IF(ISNUMBER([1]System!$C23),[1]PlotData!L23,[1]PlotData!$CB$3)</f>
        <v>4.5</v>
      </c>
      <c r="AN22" s="31">
        <f>IF(ISNUMBER([1]System!$C23),[1]PlotData!B23,[1]PlotData!$CB$3)</f>
        <v>4.5</v>
      </c>
      <c r="AO22" s="37">
        <f>IF(ISNUMBER([1]System!$C23),AB22,[1]PlotData!$CB$3)</f>
        <v>4.5</v>
      </c>
      <c r="AQ22" s="45">
        <v>20</v>
      </c>
      <c r="AR22" s="34">
        <f>IF(ISNUMBER([1]System!$C23),[1]PlotData!O23+ [1]Momente!$E$2*$AF$1*O22,[1]PlotData!$CB$4)</f>
        <v>4.5</v>
      </c>
      <c r="AS22" s="31">
        <f>IF(ISNUMBER([1]System!$C23),[1]PlotData!P23+[1]Momente!$E$2* $AF$1*P22,[1]PlotData!$CB$4)</f>
        <v>4.5</v>
      </c>
      <c r="AT22" s="31">
        <f>IF(ISNUMBER([1]System!$C23),[1]PlotData!Q23+ [1]Momente!$E$2*$AF$1*Q22,[1]PlotData!$CB$4)</f>
        <v>4.5</v>
      </c>
      <c r="AU22" s="31">
        <f>IF(ISNUMBER([1]System!$C23),[1]PlotData!R23+[1]Momente!$E$2* $AF$1*R22,[1]PlotData!$CB$4)</f>
        <v>4.5</v>
      </c>
      <c r="AV22" s="31">
        <f>IF(ISNUMBER([1]System!$C23),[1]PlotData!S23+ [1]Momente!$E$2*$AF$1*S22,[1]PlotData!$CB$4)</f>
        <v>4.5</v>
      </c>
      <c r="AW22" s="31">
        <f>IF(ISNUMBER([1]System!$C23),[1]PlotData!T23+ [1]Momente!$E$2*$AF$1*T22,[1]PlotData!$CB$4)</f>
        <v>4.5</v>
      </c>
      <c r="AX22" s="31">
        <f>IF(ISNUMBER([1]System!$C23),[1]PlotData!U23+ [1]Momente!$E$2*$AF$1*U22,[1]PlotData!$CB$4)</f>
        <v>4.5</v>
      </c>
      <c r="AY22" s="31">
        <f>IF(ISNUMBER([1]System!$C23),[1]PlotData!V23+ [1]Momente!$E$2*$AF$1*V22,[1]PlotData!$CB$4)</f>
        <v>4.5</v>
      </c>
      <c r="AZ22" s="31">
        <f>IF(ISNUMBER([1]System!$C23),[1]PlotData!W23+ [1]Momente!$E$2*$AF$1*W22,[1]PlotData!$CB$4)</f>
        <v>4.5</v>
      </c>
      <c r="BA22" s="31">
        <f>IF(ISNUMBER([1]System!$C23),[1]PlotData!X23+ [1]Momente!$E$2*$AF$1*X22,[1]PlotData!$CB$4)</f>
        <v>4.5</v>
      </c>
      <c r="BB22" s="32">
        <f>IF(ISNUMBER([1]System!$C23),[1]PlotData!Y23+ [1]Momente!$E$2*$AF$1*Y22,[1]PlotData!$CB$4)</f>
        <v>4.5</v>
      </c>
      <c r="BC22" s="36">
        <f>IF(ISNUMBER([1]System!$C23),[1]PlotData!Y23, [1]PlotData!CB$4)</f>
        <v>4.5</v>
      </c>
      <c r="BD22" s="31">
        <f>IF(ISNUMBER([1]System!$C23),[1]PlotData!O23, [1]PlotData!$CB$4)</f>
        <v>4.5</v>
      </c>
      <c r="BE22" s="32">
        <f>IF(ISNUMBER([1]System!$C23), AR22,[1]PlotData!$CB$4)</f>
        <v>4.5</v>
      </c>
    </row>
    <row r="23" spans="1:57" x14ac:dyDescent="0.25">
      <c r="A23" s="46">
        <v>21</v>
      </c>
      <c r="B23" s="34"/>
      <c r="C23" s="31"/>
      <c r="D23" s="31"/>
      <c r="E23" s="31"/>
      <c r="F23" s="31"/>
      <c r="G23" s="31"/>
      <c r="H23" s="31"/>
      <c r="I23" s="31"/>
      <c r="J23" s="31"/>
      <c r="K23" s="31"/>
      <c r="L23" s="32"/>
      <c r="N23" s="46">
        <v>21</v>
      </c>
      <c r="O23" s="34"/>
      <c r="P23" s="31"/>
      <c r="Q23" s="31"/>
      <c r="R23" s="31"/>
      <c r="S23" s="31"/>
      <c r="T23" s="31"/>
      <c r="U23" s="31"/>
      <c r="V23" s="31"/>
      <c r="W23" s="31"/>
      <c r="X23" s="31"/>
      <c r="Y23" s="32"/>
      <c r="AA23" s="47">
        <v>21</v>
      </c>
      <c r="AB23" s="34">
        <f>IF(ISNUMBER([1]System!$C24),[1]PlotData!B24+[1]Momente!$E$2* $AF$1*B23,[1]PlotData!$CB$3)</f>
        <v>4.5</v>
      </c>
      <c r="AC23" s="31">
        <f>IF(ISNUMBER([1]System!$C24),[1]PlotData!C24+ [1]Momente!$E$2*$AF$1*C23,[1]PlotData!$CB$3)</f>
        <v>4.5</v>
      </c>
      <c r="AD23" s="31">
        <f>IF(ISNUMBER([1]System!$C24),[1]PlotData!D24+ [1]Momente!$E$2*$AF$1*D23,[1]PlotData!$CB$3)</f>
        <v>4.5</v>
      </c>
      <c r="AE23" s="31">
        <f>IF(ISNUMBER([1]System!$C24),[1]PlotData!E24+[1]Momente!$E$2* $AF$1*E23,[1]PlotData!$CB$3)</f>
        <v>4.5</v>
      </c>
      <c r="AF23" s="31">
        <f>IF(ISNUMBER([1]System!$C24),[1]PlotData!F24+[1]Momente!$E$2* $AF$1*F23,[1]PlotData!$CB$3)</f>
        <v>4.5</v>
      </c>
      <c r="AG23" s="31">
        <f>IF(ISNUMBER([1]System!$C24),[1]PlotData!G24+ [1]Momente!$E$2*$AF$1*G23,[1]PlotData!$CB$3)</f>
        <v>4.5</v>
      </c>
      <c r="AH23" s="31">
        <f>IF(ISNUMBER([1]System!$C24),[1]PlotData!H24+ [1]Momente!$E$2*$AF$1*H23,[1]PlotData!$CB$3)</f>
        <v>4.5</v>
      </c>
      <c r="AI23" s="31">
        <f>IF(ISNUMBER([1]System!$C24),[1]PlotData!I24+ [1]Momente!$E$2*$AF$1*I23,[1]PlotData!$CB$3)</f>
        <v>4.5</v>
      </c>
      <c r="AJ23" s="31">
        <f>IF(ISNUMBER([1]System!$C24),[1]PlotData!J24+ [1]Momente!$E$2*$AF$1*J23,[1]PlotData!$CB$3)</f>
        <v>4.5</v>
      </c>
      <c r="AK23" s="31">
        <f>IF(ISNUMBER([1]System!$C24),[1]PlotData!K24+ [1]Momente!$E$2*$AF$1*K23,[1]PlotData!$CB$3)</f>
        <v>4.5</v>
      </c>
      <c r="AL23" s="32">
        <f>IF(ISNUMBER([1]System!$C24),[1]PlotData!L24+[1]Momente!$E$2* $AF$1*L23,[1]PlotData!$CB$3)</f>
        <v>4.5</v>
      </c>
      <c r="AM23" s="34">
        <f>IF(ISNUMBER([1]System!$C24),[1]PlotData!L24,[1]PlotData!$CB$3)</f>
        <v>4.5</v>
      </c>
      <c r="AN23" s="31">
        <f>IF(ISNUMBER([1]System!$C24),[1]PlotData!B24,[1]PlotData!$CB$3)</f>
        <v>4.5</v>
      </c>
      <c r="AO23" s="37">
        <f>IF(ISNUMBER([1]System!$C24),AB23,[1]PlotData!$CB$3)</f>
        <v>4.5</v>
      </c>
      <c r="AQ23" s="47">
        <v>21</v>
      </c>
      <c r="AR23" s="34">
        <f>IF(ISNUMBER([1]System!$C24),[1]PlotData!O24+ [1]Momente!$E$2*$AF$1*O23,[1]PlotData!$CB$4)</f>
        <v>4.5</v>
      </c>
      <c r="AS23" s="31">
        <f>IF(ISNUMBER([1]System!$C24),[1]PlotData!P24+[1]Momente!$E$2* $AF$1*P23,[1]PlotData!$CB$4)</f>
        <v>4.5</v>
      </c>
      <c r="AT23" s="31">
        <f>IF(ISNUMBER([1]System!$C24),[1]PlotData!Q24+ [1]Momente!$E$2*$AF$1*Q23,[1]PlotData!$CB$4)</f>
        <v>4.5</v>
      </c>
      <c r="AU23" s="31">
        <f>IF(ISNUMBER([1]System!$C24),[1]PlotData!R24+[1]Momente!$E$2* $AF$1*R23,[1]PlotData!$CB$4)</f>
        <v>4.5</v>
      </c>
      <c r="AV23" s="31">
        <f>IF(ISNUMBER([1]System!$C24),[1]PlotData!S24+ [1]Momente!$E$2*$AF$1*S23,[1]PlotData!$CB$4)</f>
        <v>4.5</v>
      </c>
      <c r="AW23" s="31">
        <f>IF(ISNUMBER([1]System!$C24),[1]PlotData!T24+ [1]Momente!$E$2*$AF$1*T23,[1]PlotData!$CB$4)</f>
        <v>4.5</v>
      </c>
      <c r="AX23" s="31">
        <f>IF(ISNUMBER([1]System!$C24),[1]PlotData!U24+ [1]Momente!$E$2*$AF$1*U23,[1]PlotData!$CB$4)</f>
        <v>4.5</v>
      </c>
      <c r="AY23" s="31">
        <f>IF(ISNUMBER([1]System!$C24),[1]PlotData!V24+ [1]Momente!$E$2*$AF$1*V23,[1]PlotData!$CB$4)</f>
        <v>4.5</v>
      </c>
      <c r="AZ23" s="31">
        <f>IF(ISNUMBER([1]System!$C24),[1]PlotData!W24+ [1]Momente!$E$2*$AF$1*W23,[1]PlotData!$CB$4)</f>
        <v>4.5</v>
      </c>
      <c r="BA23" s="31">
        <f>IF(ISNUMBER([1]System!$C24),[1]PlotData!X24+ [1]Momente!$E$2*$AF$1*X23,[1]PlotData!$CB$4)</f>
        <v>4.5</v>
      </c>
      <c r="BB23" s="32">
        <f>IF(ISNUMBER([1]System!$C24),[1]PlotData!Y24+ [1]Momente!$E$2*$AF$1*Y23,[1]PlotData!$CB$4)</f>
        <v>4.5</v>
      </c>
      <c r="BC23" s="36">
        <f>IF(ISNUMBER([1]System!$C24),[1]PlotData!Y24, [1]PlotData!CB$4)</f>
        <v>4.5</v>
      </c>
      <c r="BD23" s="31">
        <f>IF(ISNUMBER([1]System!$C24),[1]PlotData!O24, [1]PlotData!$CB$4)</f>
        <v>4.5</v>
      </c>
      <c r="BE23" s="32">
        <f>IF(ISNUMBER([1]System!$C24), AR23,[1]PlotData!$CB$4)</f>
        <v>4.5</v>
      </c>
    </row>
    <row r="24" spans="1:57" x14ac:dyDescent="0.25">
      <c r="A24" s="46">
        <v>22</v>
      </c>
      <c r="B24" s="34"/>
      <c r="C24" s="31"/>
      <c r="D24" s="31"/>
      <c r="E24" s="31"/>
      <c r="F24" s="31"/>
      <c r="G24" s="31"/>
      <c r="H24" s="31"/>
      <c r="I24" s="31"/>
      <c r="J24" s="31"/>
      <c r="K24" s="31"/>
      <c r="L24" s="32"/>
      <c r="N24" s="46">
        <v>22</v>
      </c>
      <c r="O24" s="34"/>
      <c r="P24" s="31"/>
      <c r="Q24" s="31"/>
      <c r="R24" s="31"/>
      <c r="S24" s="31"/>
      <c r="T24" s="31"/>
      <c r="U24" s="31"/>
      <c r="V24" s="31"/>
      <c r="W24" s="31"/>
      <c r="X24" s="31"/>
      <c r="Y24" s="32"/>
      <c r="AA24" s="47">
        <v>22</v>
      </c>
      <c r="AB24" s="34">
        <f>IF(ISNUMBER([1]System!$C25),[1]PlotData!B25+[1]Momente!$E$2* $AF$1*B24,[1]PlotData!$CB$3)</f>
        <v>4.5</v>
      </c>
      <c r="AC24" s="31">
        <f>IF(ISNUMBER([1]System!$C25),[1]PlotData!C25+ [1]Momente!$E$2*$AF$1*C24,[1]PlotData!$CB$3)</f>
        <v>4.5</v>
      </c>
      <c r="AD24" s="31">
        <f>IF(ISNUMBER([1]System!$C25),[1]PlotData!D25+ [1]Momente!$E$2*$AF$1*D24,[1]PlotData!$CB$3)</f>
        <v>4.5</v>
      </c>
      <c r="AE24" s="31">
        <f>IF(ISNUMBER([1]System!$C25),[1]PlotData!E25+[1]Momente!$E$2* $AF$1*E24,[1]PlotData!$CB$3)</f>
        <v>4.5</v>
      </c>
      <c r="AF24" s="31">
        <f>IF(ISNUMBER([1]System!$C25),[1]PlotData!F25+[1]Momente!$E$2* $AF$1*F24,[1]PlotData!$CB$3)</f>
        <v>4.5</v>
      </c>
      <c r="AG24" s="31">
        <f>IF(ISNUMBER([1]System!$C25),[1]PlotData!G25+ [1]Momente!$E$2*$AF$1*G24,[1]PlotData!$CB$3)</f>
        <v>4.5</v>
      </c>
      <c r="AH24" s="31">
        <f>IF(ISNUMBER([1]System!$C25),[1]PlotData!H25+ [1]Momente!$E$2*$AF$1*H24,[1]PlotData!$CB$3)</f>
        <v>4.5</v>
      </c>
      <c r="AI24" s="31">
        <f>IF(ISNUMBER([1]System!$C25),[1]PlotData!I25+ [1]Momente!$E$2*$AF$1*I24,[1]PlotData!$CB$3)</f>
        <v>4.5</v>
      </c>
      <c r="AJ24" s="31">
        <f>IF(ISNUMBER([1]System!$C25),[1]PlotData!J25+ [1]Momente!$E$2*$AF$1*J24,[1]PlotData!$CB$3)</f>
        <v>4.5</v>
      </c>
      <c r="AK24" s="31">
        <f>IF(ISNUMBER([1]System!$C25),[1]PlotData!K25+ [1]Momente!$E$2*$AF$1*K24,[1]PlotData!$CB$3)</f>
        <v>4.5</v>
      </c>
      <c r="AL24" s="32">
        <f>IF(ISNUMBER([1]System!$C25),[1]PlotData!L25+[1]Momente!$E$2* $AF$1*L24,[1]PlotData!$CB$3)</f>
        <v>4.5</v>
      </c>
      <c r="AM24" s="34">
        <f>IF(ISNUMBER([1]System!$C25),[1]PlotData!L25,[1]PlotData!$CB$3)</f>
        <v>4.5</v>
      </c>
      <c r="AN24" s="31">
        <f>IF(ISNUMBER([1]System!$C25),[1]PlotData!B25,[1]PlotData!$CB$3)</f>
        <v>4.5</v>
      </c>
      <c r="AO24" s="37">
        <f>IF(ISNUMBER([1]System!$C25),AB24,[1]PlotData!$CB$3)</f>
        <v>4.5</v>
      </c>
      <c r="AQ24" s="47">
        <v>22</v>
      </c>
      <c r="AR24" s="34">
        <f>IF(ISNUMBER([1]System!$C25),[1]PlotData!O25+ [1]Momente!$E$2*$AF$1*O24,[1]PlotData!$CB$4)</f>
        <v>4.5</v>
      </c>
      <c r="AS24" s="31">
        <f>IF(ISNUMBER([1]System!$C25),[1]PlotData!P25+[1]Momente!$E$2* $AF$1*P24,[1]PlotData!$CB$4)</f>
        <v>4.5</v>
      </c>
      <c r="AT24" s="31">
        <f>IF(ISNUMBER([1]System!$C25),[1]PlotData!Q25+ [1]Momente!$E$2*$AF$1*Q24,[1]PlotData!$CB$4)</f>
        <v>4.5</v>
      </c>
      <c r="AU24" s="31">
        <f>IF(ISNUMBER([1]System!$C25),[1]PlotData!R25+[1]Momente!$E$2* $AF$1*R24,[1]PlotData!$CB$4)</f>
        <v>4.5</v>
      </c>
      <c r="AV24" s="31">
        <f>IF(ISNUMBER([1]System!$C25),[1]PlotData!S25+ [1]Momente!$E$2*$AF$1*S24,[1]PlotData!$CB$4)</f>
        <v>4.5</v>
      </c>
      <c r="AW24" s="31">
        <f>IF(ISNUMBER([1]System!$C25),[1]PlotData!T25+ [1]Momente!$E$2*$AF$1*T24,[1]PlotData!$CB$4)</f>
        <v>4.5</v>
      </c>
      <c r="AX24" s="31">
        <f>IF(ISNUMBER([1]System!$C25),[1]PlotData!U25+ [1]Momente!$E$2*$AF$1*U24,[1]PlotData!$CB$4)</f>
        <v>4.5</v>
      </c>
      <c r="AY24" s="31">
        <f>IF(ISNUMBER([1]System!$C25),[1]PlotData!V25+ [1]Momente!$E$2*$AF$1*V24,[1]PlotData!$CB$4)</f>
        <v>4.5</v>
      </c>
      <c r="AZ24" s="31">
        <f>IF(ISNUMBER([1]System!$C25),[1]PlotData!W25+ [1]Momente!$E$2*$AF$1*W24,[1]PlotData!$CB$4)</f>
        <v>4.5</v>
      </c>
      <c r="BA24" s="31">
        <f>IF(ISNUMBER([1]System!$C25),[1]PlotData!X25+ [1]Momente!$E$2*$AF$1*X24,[1]PlotData!$CB$4)</f>
        <v>4.5</v>
      </c>
      <c r="BB24" s="32">
        <f>IF(ISNUMBER([1]System!$C25),[1]PlotData!Y25+ [1]Momente!$E$2*$AF$1*Y24,[1]PlotData!$CB$4)</f>
        <v>4.5</v>
      </c>
      <c r="BC24" s="36">
        <f>IF(ISNUMBER([1]System!$C25),[1]PlotData!Y25, [1]PlotData!CB$4)</f>
        <v>4.5</v>
      </c>
      <c r="BD24" s="31">
        <f>IF(ISNUMBER([1]System!$C25),[1]PlotData!O25, [1]PlotData!$CB$4)</f>
        <v>4.5</v>
      </c>
      <c r="BE24" s="32">
        <f>IF(ISNUMBER([1]System!$C25), AR24,[1]PlotData!$CB$4)</f>
        <v>4.5</v>
      </c>
    </row>
    <row r="25" spans="1:57" x14ac:dyDescent="0.25">
      <c r="A25" s="46">
        <v>23</v>
      </c>
      <c r="B25" s="34"/>
      <c r="C25" s="31"/>
      <c r="D25" s="31"/>
      <c r="E25" s="31"/>
      <c r="F25" s="31"/>
      <c r="G25" s="31"/>
      <c r="H25" s="31"/>
      <c r="I25" s="31"/>
      <c r="J25" s="31"/>
      <c r="K25" s="31"/>
      <c r="L25" s="32"/>
      <c r="N25" s="46">
        <v>23</v>
      </c>
      <c r="O25" s="34"/>
      <c r="P25" s="31"/>
      <c r="Q25" s="31"/>
      <c r="R25" s="31"/>
      <c r="S25" s="31"/>
      <c r="T25" s="31"/>
      <c r="U25" s="31"/>
      <c r="V25" s="31"/>
      <c r="W25" s="31"/>
      <c r="X25" s="31"/>
      <c r="Y25" s="32"/>
      <c r="AA25" s="47">
        <v>23</v>
      </c>
      <c r="AB25" s="34">
        <f>IF(ISNUMBER([1]System!$C26),[1]PlotData!B26+[1]Momente!$E$2* $AF$1*B25,[1]PlotData!$CB$3)</f>
        <v>4.5</v>
      </c>
      <c r="AC25" s="31">
        <f>IF(ISNUMBER([1]System!$C26),[1]PlotData!C26+ [1]Momente!$E$2*$AF$1*C25,[1]PlotData!$CB$3)</f>
        <v>4.5</v>
      </c>
      <c r="AD25" s="31">
        <f>IF(ISNUMBER([1]System!$C26),[1]PlotData!D26+ [1]Momente!$E$2*$AF$1*D25,[1]PlotData!$CB$3)</f>
        <v>4.5</v>
      </c>
      <c r="AE25" s="31">
        <f>IF(ISNUMBER([1]System!$C26),[1]PlotData!E26+[1]Momente!$E$2* $AF$1*E25,[1]PlotData!$CB$3)</f>
        <v>4.5</v>
      </c>
      <c r="AF25" s="31">
        <f>IF(ISNUMBER([1]System!$C26),[1]PlotData!F26+[1]Momente!$E$2* $AF$1*F25,[1]PlotData!$CB$3)</f>
        <v>4.5</v>
      </c>
      <c r="AG25" s="31">
        <f>IF(ISNUMBER([1]System!$C26),[1]PlotData!G26+ [1]Momente!$E$2*$AF$1*G25,[1]PlotData!$CB$3)</f>
        <v>4.5</v>
      </c>
      <c r="AH25" s="31">
        <f>IF(ISNUMBER([1]System!$C26),[1]PlotData!H26+ [1]Momente!$E$2*$AF$1*H25,[1]PlotData!$CB$3)</f>
        <v>4.5</v>
      </c>
      <c r="AI25" s="31">
        <f>IF(ISNUMBER([1]System!$C26),[1]PlotData!I26+ [1]Momente!$E$2*$AF$1*I25,[1]PlotData!$CB$3)</f>
        <v>4.5</v>
      </c>
      <c r="AJ25" s="31">
        <f>IF(ISNUMBER([1]System!$C26),[1]PlotData!J26+ [1]Momente!$E$2*$AF$1*J25,[1]PlotData!$CB$3)</f>
        <v>4.5</v>
      </c>
      <c r="AK25" s="31">
        <f>IF(ISNUMBER([1]System!$C26),[1]PlotData!K26+ [1]Momente!$E$2*$AF$1*K25,[1]PlotData!$CB$3)</f>
        <v>4.5</v>
      </c>
      <c r="AL25" s="32">
        <f>IF(ISNUMBER([1]System!$C26),[1]PlotData!L26+[1]Momente!$E$2* $AF$1*L25,[1]PlotData!$CB$3)</f>
        <v>4.5</v>
      </c>
      <c r="AM25" s="34">
        <f>IF(ISNUMBER([1]System!$C26),[1]PlotData!L26,[1]PlotData!$CB$3)</f>
        <v>4.5</v>
      </c>
      <c r="AN25" s="31">
        <f>IF(ISNUMBER([1]System!$C26),[1]PlotData!B26,[1]PlotData!$CB$3)</f>
        <v>4.5</v>
      </c>
      <c r="AO25" s="37">
        <f>IF(ISNUMBER([1]System!$C26),AB25,[1]PlotData!$CB$3)</f>
        <v>4.5</v>
      </c>
      <c r="AQ25" s="47">
        <v>23</v>
      </c>
      <c r="AR25" s="34">
        <f>IF(ISNUMBER([1]System!$C26),[1]PlotData!O26+ [1]Momente!$E$2*$AF$1*O25,[1]PlotData!$CB$4)</f>
        <v>4.5</v>
      </c>
      <c r="AS25" s="31">
        <f>IF(ISNUMBER([1]System!$C26),[1]PlotData!P26+[1]Momente!$E$2* $AF$1*P25,[1]PlotData!$CB$4)</f>
        <v>4.5</v>
      </c>
      <c r="AT25" s="31">
        <f>IF(ISNUMBER([1]System!$C26),[1]PlotData!Q26+ [1]Momente!$E$2*$AF$1*Q25,[1]PlotData!$CB$4)</f>
        <v>4.5</v>
      </c>
      <c r="AU25" s="31">
        <f>IF(ISNUMBER([1]System!$C26),[1]PlotData!R26+[1]Momente!$E$2* $AF$1*R25,[1]PlotData!$CB$4)</f>
        <v>4.5</v>
      </c>
      <c r="AV25" s="31">
        <f>IF(ISNUMBER([1]System!$C26),[1]PlotData!S26+ [1]Momente!$E$2*$AF$1*S25,[1]PlotData!$CB$4)</f>
        <v>4.5</v>
      </c>
      <c r="AW25" s="31">
        <f>IF(ISNUMBER([1]System!$C26),[1]PlotData!T26+ [1]Momente!$E$2*$AF$1*T25,[1]PlotData!$CB$4)</f>
        <v>4.5</v>
      </c>
      <c r="AX25" s="31">
        <f>IF(ISNUMBER([1]System!$C26),[1]PlotData!U26+ [1]Momente!$E$2*$AF$1*U25,[1]PlotData!$CB$4)</f>
        <v>4.5</v>
      </c>
      <c r="AY25" s="31">
        <f>IF(ISNUMBER([1]System!$C26),[1]PlotData!V26+ [1]Momente!$E$2*$AF$1*V25,[1]PlotData!$CB$4)</f>
        <v>4.5</v>
      </c>
      <c r="AZ25" s="31">
        <f>IF(ISNUMBER([1]System!$C26),[1]PlotData!W26+ [1]Momente!$E$2*$AF$1*W25,[1]PlotData!$CB$4)</f>
        <v>4.5</v>
      </c>
      <c r="BA25" s="31">
        <f>IF(ISNUMBER([1]System!$C26),[1]PlotData!X26+ [1]Momente!$E$2*$AF$1*X25,[1]PlotData!$CB$4)</f>
        <v>4.5</v>
      </c>
      <c r="BB25" s="32">
        <f>IF(ISNUMBER([1]System!$C26),[1]PlotData!Y26+ [1]Momente!$E$2*$AF$1*Y25,[1]PlotData!$CB$4)</f>
        <v>4.5</v>
      </c>
      <c r="BC25" s="36">
        <f>IF(ISNUMBER([1]System!$C26),[1]PlotData!Y26, [1]PlotData!CB$4)</f>
        <v>4.5</v>
      </c>
      <c r="BD25" s="31">
        <f>IF(ISNUMBER([1]System!$C26),[1]PlotData!O26, [1]PlotData!$CB$4)</f>
        <v>4.5</v>
      </c>
      <c r="BE25" s="32">
        <f>IF(ISNUMBER([1]System!$C26), AR25,[1]PlotData!$CB$4)</f>
        <v>4.5</v>
      </c>
    </row>
    <row r="26" spans="1:57" x14ac:dyDescent="0.25">
      <c r="A26" s="46">
        <v>24</v>
      </c>
      <c r="B26" s="34"/>
      <c r="C26" s="31"/>
      <c r="D26" s="31"/>
      <c r="E26" s="31"/>
      <c r="F26" s="31"/>
      <c r="G26" s="31"/>
      <c r="H26" s="31"/>
      <c r="I26" s="31"/>
      <c r="J26" s="31"/>
      <c r="K26" s="31"/>
      <c r="L26" s="32"/>
      <c r="N26" s="46">
        <v>24</v>
      </c>
      <c r="O26" s="34"/>
      <c r="P26" s="31"/>
      <c r="Q26" s="31"/>
      <c r="R26" s="31"/>
      <c r="S26" s="31"/>
      <c r="T26" s="31"/>
      <c r="U26" s="31"/>
      <c r="V26" s="31"/>
      <c r="W26" s="31"/>
      <c r="X26" s="31"/>
      <c r="Y26" s="32"/>
      <c r="AA26" s="47">
        <v>24</v>
      </c>
      <c r="AB26" s="34">
        <f>IF(ISNUMBER([1]System!$C27),[1]PlotData!B27+[1]Momente!$E$2* $AF$1*B26,[1]PlotData!$CB$3)</f>
        <v>4.5</v>
      </c>
      <c r="AC26" s="31">
        <f>IF(ISNUMBER([1]System!$C27),[1]PlotData!C27+ [1]Momente!$E$2*$AF$1*C26,[1]PlotData!$CB$3)</f>
        <v>4.5</v>
      </c>
      <c r="AD26" s="31">
        <f>IF(ISNUMBER([1]System!$C27),[1]PlotData!D27+ [1]Momente!$E$2*$AF$1*D26,[1]PlotData!$CB$3)</f>
        <v>4.5</v>
      </c>
      <c r="AE26" s="31">
        <f>IF(ISNUMBER([1]System!$C27),[1]PlotData!E27+[1]Momente!$E$2* $AF$1*E26,[1]PlotData!$CB$3)</f>
        <v>4.5</v>
      </c>
      <c r="AF26" s="31">
        <f>IF(ISNUMBER([1]System!$C27),[1]PlotData!F27+[1]Momente!$E$2* $AF$1*F26,[1]PlotData!$CB$3)</f>
        <v>4.5</v>
      </c>
      <c r="AG26" s="31">
        <f>IF(ISNUMBER([1]System!$C27),[1]PlotData!G27+ [1]Momente!$E$2*$AF$1*G26,[1]PlotData!$CB$3)</f>
        <v>4.5</v>
      </c>
      <c r="AH26" s="31">
        <f>IF(ISNUMBER([1]System!$C27),[1]PlotData!H27+ [1]Momente!$E$2*$AF$1*H26,[1]PlotData!$CB$3)</f>
        <v>4.5</v>
      </c>
      <c r="AI26" s="31">
        <f>IF(ISNUMBER([1]System!$C27),[1]PlotData!I27+ [1]Momente!$E$2*$AF$1*I26,[1]PlotData!$CB$3)</f>
        <v>4.5</v>
      </c>
      <c r="AJ26" s="31">
        <f>IF(ISNUMBER([1]System!$C27),[1]PlotData!J27+ [1]Momente!$E$2*$AF$1*J26,[1]PlotData!$CB$3)</f>
        <v>4.5</v>
      </c>
      <c r="AK26" s="31">
        <f>IF(ISNUMBER([1]System!$C27),[1]PlotData!K27+ [1]Momente!$E$2*$AF$1*K26,[1]PlotData!$CB$3)</f>
        <v>4.5</v>
      </c>
      <c r="AL26" s="32">
        <f>IF(ISNUMBER([1]System!$C27),[1]PlotData!L27+[1]Momente!$E$2* $AF$1*L26,[1]PlotData!$CB$3)</f>
        <v>4.5</v>
      </c>
      <c r="AM26" s="34">
        <f>IF(ISNUMBER([1]System!$C27),[1]PlotData!L27,[1]PlotData!$CB$3)</f>
        <v>4.5</v>
      </c>
      <c r="AN26" s="31">
        <f>IF(ISNUMBER([1]System!$C27),[1]PlotData!B27,[1]PlotData!$CB$3)</f>
        <v>4.5</v>
      </c>
      <c r="AO26" s="37">
        <f>IF(ISNUMBER([1]System!$C27),AB26,[1]PlotData!$CB$3)</f>
        <v>4.5</v>
      </c>
      <c r="AQ26" s="47">
        <v>24</v>
      </c>
      <c r="AR26" s="34">
        <f>IF(ISNUMBER([1]System!$C27),[1]PlotData!O27+ [1]Momente!$E$2*$AF$1*O26,[1]PlotData!$CB$4)</f>
        <v>4.5</v>
      </c>
      <c r="AS26" s="31">
        <f>IF(ISNUMBER([1]System!$C27),[1]PlotData!P27+[1]Momente!$E$2* $AF$1*P26,[1]PlotData!$CB$4)</f>
        <v>4.5</v>
      </c>
      <c r="AT26" s="31">
        <f>IF(ISNUMBER([1]System!$C27),[1]PlotData!Q27+ [1]Momente!$E$2*$AF$1*Q26,[1]PlotData!$CB$4)</f>
        <v>4.5</v>
      </c>
      <c r="AU26" s="31">
        <f>IF(ISNUMBER([1]System!$C27),[1]PlotData!R27+[1]Momente!$E$2* $AF$1*R26,[1]PlotData!$CB$4)</f>
        <v>4.5</v>
      </c>
      <c r="AV26" s="31">
        <f>IF(ISNUMBER([1]System!$C27),[1]PlotData!S27+ [1]Momente!$E$2*$AF$1*S26,[1]PlotData!$CB$4)</f>
        <v>4.5</v>
      </c>
      <c r="AW26" s="31">
        <f>IF(ISNUMBER([1]System!$C27),[1]PlotData!T27+ [1]Momente!$E$2*$AF$1*T26,[1]PlotData!$CB$4)</f>
        <v>4.5</v>
      </c>
      <c r="AX26" s="31">
        <f>IF(ISNUMBER([1]System!$C27),[1]PlotData!U27+ [1]Momente!$E$2*$AF$1*U26,[1]PlotData!$CB$4)</f>
        <v>4.5</v>
      </c>
      <c r="AY26" s="31">
        <f>IF(ISNUMBER([1]System!$C27),[1]PlotData!V27+ [1]Momente!$E$2*$AF$1*V26,[1]PlotData!$CB$4)</f>
        <v>4.5</v>
      </c>
      <c r="AZ26" s="31">
        <f>IF(ISNUMBER([1]System!$C27),[1]PlotData!W27+ [1]Momente!$E$2*$AF$1*W26,[1]PlotData!$CB$4)</f>
        <v>4.5</v>
      </c>
      <c r="BA26" s="31">
        <f>IF(ISNUMBER([1]System!$C27),[1]PlotData!X27+ [1]Momente!$E$2*$AF$1*X26,[1]PlotData!$CB$4)</f>
        <v>4.5</v>
      </c>
      <c r="BB26" s="32">
        <f>IF(ISNUMBER([1]System!$C27),[1]PlotData!Y27+ [1]Momente!$E$2*$AF$1*Y26,[1]PlotData!$CB$4)</f>
        <v>4.5</v>
      </c>
      <c r="BC26" s="36">
        <f>IF(ISNUMBER([1]System!$C27),[1]PlotData!Y27, [1]PlotData!CB$4)</f>
        <v>4.5</v>
      </c>
      <c r="BD26" s="31">
        <f>IF(ISNUMBER([1]System!$C27),[1]PlotData!O27, [1]PlotData!$CB$4)</f>
        <v>4.5</v>
      </c>
      <c r="BE26" s="32">
        <f>IF(ISNUMBER([1]System!$C27), AR26,[1]PlotData!$CB$4)</f>
        <v>4.5</v>
      </c>
    </row>
    <row r="27" spans="1:57" x14ac:dyDescent="0.25">
      <c r="A27" s="46">
        <v>25</v>
      </c>
      <c r="B27" s="34"/>
      <c r="C27" s="31"/>
      <c r="D27" s="31"/>
      <c r="E27" s="31"/>
      <c r="F27" s="31"/>
      <c r="G27" s="31"/>
      <c r="H27" s="31"/>
      <c r="I27" s="31"/>
      <c r="J27" s="31"/>
      <c r="K27" s="31"/>
      <c r="L27" s="32"/>
      <c r="N27" s="46">
        <v>25</v>
      </c>
      <c r="O27" s="34"/>
      <c r="P27" s="31"/>
      <c r="Q27" s="31"/>
      <c r="R27" s="31"/>
      <c r="S27" s="31"/>
      <c r="T27" s="31"/>
      <c r="U27" s="31"/>
      <c r="V27" s="31"/>
      <c r="W27" s="31"/>
      <c r="X27" s="31"/>
      <c r="Y27" s="32"/>
      <c r="AA27" s="47">
        <v>25</v>
      </c>
      <c r="AB27" s="34">
        <f>IF(ISNUMBER([1]System!$C28),[1]PlotData!B28+[1]Momente!$E$2* $AF$1*B27,[1]PlotData!$CB$3)</f>
        <v>4.5</v>
      </c>
      <c r="AC27" s="31">
        <f>IF(ISNUMBER([1]System!$C28),[1]PlotData!C28+ [1]Momente!$E$2*$AF$1*C27,[1]PlotData!$CB$3)</f>
        <v>4.5</v>
      </c>
      <c r="AD27" s="31">
        <f>IF(ISNUMBER([1]System!$C28),[1]PlotData!D28+ [1]Momente!$E$2*$AF$1*D27,[1]PlotData!$CB$3)</f>
        <v>4.5</v>
      </c>
      <c r="AE27" s="31">
        <f>IF(ISNUMBER([1]System!$C28),[1]PlotData!E28+[1]Momente!$E$2* $AF$1*E27,[1]PlotData!$CB$3)</f>
        <v>4.5</v>
      </c>
      <c r="AF27" s="31">
        <f>IF(ISNUMBER([1]System!$C28),[1]PlotData!F28+[1]Momente!$E$2* $AF$1*F27,[1]PlotData!$CB$3)</f>
        <v>4.5</v>
      </c>
      <c r="AG27" s="31">
        <f>IF(ISNUMBER([1]System!$C28),[1]PlotData!G28+ [1]Momente!$E$2*$AF$1*G27,[1]PlotData!$CB$3)</f>
        <v>4.5</v>
      </c>
      <c r="AH27" s="31">
        <f>IF(ISNUMBER([1]System!$C28),[1]PlotData!H28+ [1]Momente!$E$2*$AF$1*H27,[1]PlotData!$CB$3)</f>
        <v>4.5</v>
      </c>
      <c r="AI27" s="31">
        <f>IF(ISNUMBER([1]System!$C28),[1]PlotData!I28+ [1]Momente!$E$2*$AF$1*I27,[1]PlotData!$CB$3)</f>
        <v>4.5</v>
      </c>
      <c r="AJ27" s="31">
        <f>IF(ISNUMBER([1]System!$C28),[1]PlotData!J28+ [1]Momente!$E$2*$AF$1*J27,[1]PlotData!$CB$3)</f>
        <v>4.5</v>
      </c>
      <c r="AK27" s="31">
        <f>IF(ISNUMBER([1]System!$C28),[1]PlotData!K28+ [1]Momente!$E$2*$AF$1*K27,[1]PlotData!$CB$3)</f>
        <v>4.5</v>
      </c>
      <c r="AL27" s="32">
        <f>IF(ISNUMBER([1]System!$C28),[1]PlotData!L28+[1]Momente!$E$2* $AF$1*L27,[1]PlotData!$CB$3)</f>
        <v>4.5</v>
      </c>
      <c r="AM27" s="34">
        <f>IF(ISNUMBER([1]System!$C28),[1]PlotData!L28,[1]PlotData!$CB$3)</f>
        <v>4.5</v>
      </c>
      <c r="AN27" s="31">
        <f>IF(ISNUMBER([1]System!$C28),[1]PlotData!B28,[1]PlotData!$CB$3)</f>
        <v>4.5</v>
      </c>
      <c r="AO27" s="37">
        <f>IF(ISNUMBER([1]System!$C28),AB27,[1]PlotData!$CB$3)</f>
        <v>4.5</v>
      </c>
      <c r="AQ27" s="47">
        <v>25</v>
      </c>
      <c r="AR27" s="34">
        <f>IF(ISNUMBER([1]System!$C28),[1]PlotData!O28+ [1]Momente!$E$2*$AF$1*O27,[1]PlotData!$CB$4)</f>
        <v>4.5</v>
      </c>
      <c r="AS27" s="31">
        <f>IF(ISNUMBER([1]System!$C28),[1]PlotData!P28+[1]Momente!$E$2* $AF$1*P27,[1]PlotData!$CB$4)</f>
        <v>4.5</v>
      </c>
      <c r="AT27" s="31">
        <f>IF(ISNUMBER([1]System!$C28),[1]PlotData!Q28+ [1]Momente!$E$2*$AF$1*Q27,[1]PlotData!$CB$4)</f>
        <v>4.5</v>
      </c>
      <c r="AU27" s="31">
        <f>IF(ISNUMBER([1]System!$C28),[1]PlotData!R28+[1]Momente!$E$2* $AF$1*R27,[1]PlotData!$CB$4)</f>
        <v>4.5</v>
      </c>
      <c r="AV27" s="31">
        <f>IF(ISNUMBER([1]System!$C28),[1]PlotData!S28+ [1]Momente!$E$2*$AF$1*S27,[1]PlotData!$CB$4)</f>
        <v>4.5</v>
      </c>
      <c r="AW27" s="31">
        <f>IF(ISNUMBER([1]System!$C28),[1]PlotData!T28+ [1]Momente!$E$2*$AF$1*T27,[1]PlotData!$CB$4)</f>
        <v>4.5</v>
      </c>
      <c r="AX27" s="31">
        <f>IF(ISNUMBER([1]System!$C28),[1]PlotData!U28+ [1]Momente!$E$2*$AF$1*U27,[1]PlotData!$CB$4)</f>
        <v>4.5</v>
      </c>
      <c r="AY27" s="31">
        <f>IF(ISNUMBER([1]System!$C28),[1]PlotData!V28+ [1]Momente!$E$2*$AF$1*V27,[1]PlotData!$CB$4)</f>
        <v>4.5</v>
      </c>
      <c r="AZ27" s="31">
        <f>IF(ISNUMBER([1]System!$C28),[1]PlotData!W28+ [1]Momente!$E$2*$AF$1*W27,[1]PlotData!$CB$4)</f>
        <v>4.5</v>
      </c>
      <c r="BA27" s="31">
        <f>IF(ISNUMBER([1]System!$C28),[1]PlotData!X28+ [1]Momente!$E$2*$AF$1*X27,[1]PlotData!$CB$4)</f>
        <v>4.5</v>
      </c>
      <c r="BB27" s="32">
        <f>IF(ISNUMBER([1]System!$C28),[1]PlotData!Y28+ [1]Momente!$E$2*$AF$1*Y27,[1]PlotData!$CB$4)</f>
        <v>4.5</v>
      </c>
      <c r="BC27" s="36">
        <f>IF(ISNUMBER([1]System!$C28),[1]PlotData!Y28, [1]PlotData!CB$4)</f>
        <v>4.5</v>
      </c>
      <c r="BD27" s="31">
        <f>IF(ISNUMBER([1]System!$C28),[1]PlotData!O28, [1]PlotData!$CB$4)</f>
        <v>4.5</v>
      </c>
      <c r="BE27" s="32">
        <f>IF(ISNUMBER([1]System!$C28), AR27,[1]PlotData!$CB$4)</f>
        <v>4.5</v>
      </c>
    </row>
    <row r="28" spans="1:57" x14ac:dyDescent="0.25">
      <c r="A28" s="46">
        <v>26</v>
      </c>
      <c r="B28" s="34"/>
      <c r="C28" s="31"/>
      <c r="D28" s="31"/>
      <c r="E28" s="31"/>
      <c r="F28" s="31"/>
      <c r="G28" s="31"/>
      <c r="H28" s="31"/>
      <c r="I28" s="31"/>
      <c r="J28" s="31"/>
      <c r="K28" s="31"/>
      <c r="L28" s="32"/>
      <c r="N28" s="46">
        <v>26</v>
      </c>
      <c r="O28" s="34"/>
      <c r="P28" s="31"/>
      <c r="Q28" s="31"/>
      <c r="R28" s="31"/>
      <c r="S28" s="31"/>
      <c r="T28" s="31"/>
      <c r="U28" s="31"/>
      <c r="V28" s="31"/>
      <c r="W28" s="31"/>
      <c r="X28" s="31"/>
      <c r="Y28" s="32"/>
      <c r="AA28" s="47">
        <v>26</v>
      </c>
      <c r="AB28" s="34">
        <f>IF(ISNUMBER([1]System!$C29),[1]PlotData!B29+[1]Momente!$E$2* $AF$1*B28,[1]PlotData!$CB$3)</f>
        <v>4.5</v>
      </c>
      <c r="AC28" s="31">
        <f>IF(ISNUMBER([1]System!$C29),[1]PlotData!C29+ [1]Momente!$E$2*$AF$1*C28,[1]PlotData!$CB$3)</f>
        <v>4.5</v>
      </c>
      <c r="AD28" s="31">
        <f>IF(ISNUMBER([1]System!$C29),[1]PlotData!D29+ [1]Momente!$E$2*$AF$1*D28,[1]PlotData!$CB$3)</f>
        <v>4.5</v>
      </c>
      <c r="AE28" s="31">
        <f>IF(ISNUMBER([1]System!$C29),[1]PlotData!E29+[1]Momente!$E$2* $AF$1*E28,[1]PlotData!$CB$3)</f>
        <v>4.5</v>
      </c>
      <c r="AF28" s="31">
        <f>IF(ISNUMBER([1]System!$C29),[1]PlotData!F29+[1]Momente!$E$2* $AF$1*F28,[1]PlotData!$CB$3)</f>
        <v>4.5</v>
      </c>
      <c r="AG28" s="31">
        <f>IF(ISNUMBER([1]System!$C29),[1]PlotData!G29+ [1]Momente!$E$2*$AF$1*G28,[1]PlotData!$CB$3)</f>
        <v>4.5</v>
      </c>
      <c r="AH28" s="31">
        <f>IF(ISNUMBER([1]System!$C29),[1]PlotData!H29+ [1]Momente!$E$2*$AF$1*H28,[1]PlotData!$CB$3)</f>
        <v>4.5</v>
      </c>
      <c r="AI28" s="31">
        <f>IF(ISNUMBER([1]System!$C29),[1]PlotData!I29+ [1]Momente!$E$2*$AF$1*I28,[1]PlotData!$CB$3)</f>
        <v>4.5</v>
      </c>
      <c r="AJ28" s="31">
        <f>IF(ISNUMBER([1]System!$C29),[1]PlotData!J29+ [1]Momente!$E$2*$AF$1*J28,[1]PlotData!$CB$3)</f>
        <v>4.5</v>
      </c>
      <c r="AK28" s="31">
        <f>IF(ISNUMBER([1]System!$C29),[1]PlotData!K29+ [1]Momente!$E$2*$AF$1*K28,[1]PlotData!$CB$3)</f>
        <v>4.5</v>
      </c>
      <c r="AL28" s="32">
        <f>IF(ISNUMBER([1]System!$C29),[1]PlotData!L29+[1]Momente!$E$2* $AF$1*L28,[1]PlotData!$CB$3)</f>
        <v>4.5</v>
      </c>
      <c r="AM28" s="34">
        <f>IF(ISNUMBER([1]System!$C29),[1]PlotData!L29,[1]PlotData!$CB$3)</f>
        <v>4.5</v>
      </c>
      <c r="AN28" s="31">
        <f>IF(ISNUMBER([1]System!$C29),[1]PlotData!B29,[1]PlotData!$CB$3)</f>
        <v>4.5</v>
      </c>
      <c r="AO28" s="37">
        <f>IF(ISNUMBER([1]System!$C29),AB28,[1]PlotData!$CB$3)</f>
        <v>4.5</v>
      </c>
      <c r="AQ28" s="47">
        <v>26</v>
      </c>
      <c r="AR28" s="34">
        <f>IF(ISNUMBER([1]System!$C29),[1]PlotData!O29+ [1]Momente!$E$2*$AF$1*O28,[1]PlotData!$CB$4)</f>
        <v>4.5</v>
      </c>
      <c r="AS28" s="31">
        <f>IF(ISNUMBER([1]System!$C29),[1]PlotData!P29+[1]Momente!$E$2* $AF$1*P28,[1]PlotData!$CB$4)</f>
        <v>4.5</v>
      </c>
      <c r="AT28" s="31">
        <f>IF(ISNUMBER([1]System!$C29),[1]PlotData!Q29+ [1]Momente!$E$2*$AF$1*Q28,[1]PlotData!$CB$4)</f>
        <v>4.5</v>
      </c>
      <c r="AU28" s="31">
        <f>IF(ISNUMBER([1]System!$C29),[1]PlotData!R29+[1]Momente!$E$2* $AF$1*R28,[1]PlotData!$CB$4)</f>
        <v>4.5</v>
      </c>
      <c r="AV28" s="31">
        <f>IF(ISNUMBER([1]System!$C29),[1]PlotData!S29+ [1]Momente!$E$2*$AF$1*S28,[1]PlotData!$CB$4)</f>
        <v>4.5</v>
      </c>
      <c r="AW28" s="31">
        <f>IF(ISNUMBER([1]System!$C29),[1]PlotData!T29+ [1]Momente!$E$2*$AF$1*T28,[1]PlotData!$CB$4)</f>
        <v>4.5</v>
      </c>
      <c r="AX28" s="31">
        <f>IF(ISNUMBER([1]System!$C29),[1]PlotData!U29+ [1]Momente!$E$2*$AF$1*U28,[1]PlotData!$CB$4)</f>
        <v>4.5</v>
      </c>
      <c r="AY28" s="31">
        <f>IF(ISNUMBER([1]System!$C29),[1]PlotData!V29+ [1]Momente!$E$2*$AF$1*V28,[1]PlotData!$CB$4)</f>
        <v>4.5</v>
      </c>
      <c r="AZ28" s="31">
        <f>IF(ISNUMBER([1]System!$C29),[1]PlotData!W29+ [1]Momente!$E$2*$AF$1*W28,[1]PlotData!$CB$4)</f>
        <v>4.5</v>
      </c>
      <c r="BA28" s="31">
        <f>IF(ISNUMBER([1]System!$C29),[1]PlotData!X29+ [1]Momente!$E$2*$AF$1*X28,[1]PlotData!$CB$4)</f>
        <v>4.5</v>
      </c>
      <c r="BB28" s="32">
        <f>IF(ISNUMBER([1]System!$C29),[1]PlotData!Y29+ [1]Momente!$E$2*$AF$1*Y28,[1]PlotData!$CB$4)</f>
        <v>4.5</v>
      </c>
      <c r="BC28" s="36">
        <f>IF(ISNUMBER([1]System!$C29),[1]PlotData!Y29, [1]PlotData!CB$4)</f>
        <v>4.5</v>
      </c>
      <c r="BD28" s="31">
        <f>IF(ISNUMBER([1]System!$C29),[1]PlotData!O29, [1]PlotData!$CB$4)</f>
        <v>4.5</v>
      </c>
      <c r="BE28" s="32">
        <f>IF(ISNUMBER([1]System!$C29), AR28,[1]PlotData!$CB$4)</f>
        <v>4.5</v>
      </c>
    </row>
    <row r="29" spans="1:57" x14ac:dyDescent="0.25">
      <c r="A29" s="46">
        <v>27</v>
      </c>
      <c r="B29" s="34"/>
      <c r="C29" s="31"/>
      <c r="D29" s="31"/>
      <c r="E29" s="31"/>
      <c r="F29" s="31"/>
      <c r="G29" s="31"/>
      <c r="H29" s="31"/>
      <c r="I29" s="31"/>
      <c r="J29" s="31"/>
      <c r="K29" s="31"/>
      <c r="L29" s="32"/>
      <c r="N29" s="46">
        <v>27</v>
      </c>
      <c r="O29" s="34"/>
      <c r="P29" s="31"/>
      <c r="Q29" s="31"/>
      <c r="R29" s="31"/>
      <c r="S29" s="31"/>
      <c r="T29" s="31"/>
      <c r="U29" s="31"/>
      <c r="V29" s="31"/>
      <c r="W29" s="31"/>
      <c r="X29" s="31"/>
      <c r="Y29" s="32"/>
      <c r="AA29" s="47">
        <v>27</v>
      </c>
      <c r="AB29" s="34">
        <f>IF(ISNUMBER([1]System!$C30),[1]PlotData!B30+[1]Momente!$E$2* $AF$1*B29,[1]PlotData!$CB$3)</f>
        <v>4.5</v>
      </c>
      <c r="AC29" s="31">
        <f>IF(ISNUMBER([1]System!$C30),[1]PlotData!C30+ [1]Momente!$E$2*$AF$1*C29,[1]PlotData!$CB$3)</f>
        <v>4.5</v>
      </c>
      <c r="AD29" s="31">
        <f>IF(ISNUMBER([1]System!$C30),[1]PlotData!D30+ [1]Momente!$E$2*$AF$1*D29,[1]PlotData!$CB$3)</f>
        <v>4.5</v>
      </c>
      <c r="AE29" s="31">
        <f>IF(ISNUMBER([1]System!$C30),[1]PlotData!E30+[1]Momente!$E$2* $AF$1*E29,[1]PlotData!$CB$3)</f>
        <v>4.5</v>
      </c>
      <c r="AF29" s="31">
        <f>IF(ISNUMBER([1]System!$C30),[1]PlotData!F30+[1]Momente!$E$2* $AF$1*F29,[1]PlotData!$CB$3)</f>
        <v>4.5</v>
      </c>
      <c r="AG29" s="31">
        <f>IF(ISNUMBER([1]System!$C30),[1]PlotData!G30+ [1]Momente!$E$2*$AF$1*G29,[1]PlotData!$CB$3)</f>
        <v>4.5</v>
      </c>
      <c r="AH29" s="31">
        <f>IF(ISNUMBER([1]System!$C30),[1]PlotData!H30+ [1]Momente!$E$2*$AF$1*H29,[1]PlotData!$CB$3)</f>
        <v>4.5</v>
      </c>
      <c r="AI29" s="31">
        <f>IF(ISNUMBER([1]System!$C30),[1]PlotData!I30+ [1]Momente!$E$2*$AF$1*I29,[1]PlotData!$CB$3)</f>
        <v>4.5</v>
      </c>
      <c r="AJ29" s="31">
        <f>IF(ISNUMBER([1]System!$C30),[1]PlotData!J30+ [1]Momente!$E$2*$AF$1*J29,[1]PlotData!$CB$3)</f>
        <v>4.5</v>
      </c>
      <c r="AK29" s="31">
        <f>IF(ISNUMBER([1]System!$C30),[1]PlotData!K30+ [1]Momente!$E$2*$AF$1*K29,[1]PlotData!$CB$3)</f>
        <v>4.5</v>
      </c>
      <c r="AL29" s="32">
        <f>IF(ISNUMBER([1]System!$C30),[1]PlotData!L30+[1]Momente!$E$2* $AF$1*L29,[1]PlotData!$CB$3)</f>
        <v>4.5</v>
      </c>
      <c r="AM29" s="34">
        <f>IF(ISNUMBER([1]System!$C30),[1]PlotData!L30,[1]PlotData!$CB$3)</f>
        <v>4.5</v>
      </c>
      <c r="AN29" s="31">
        <f>IF(ISNUMBER([1]System!$C30),[1]PlotData!B30,[1]PlotData!$CB$3)</f>
        <v>4.5</v>
      </c>
      <c r="AO29" s="37">
        <f>IF(ISNUMBER([1]System!$C30),AB29,[1]PlotData!$CB$3)</f>
        <v>4.5</v>
      </c>
      <c r="AQ29" s="47">
        <v>27</v>
      </c>
      <c r="AR29" s="34">
        <f>IF(ISNUMBER([1]System!$C30),[1]PlotData!O30+ [1]Momente!$E$2*$AF$1*O29,[1]PlotData!$CB$4)</f>
        <v>4.5</v>
      </c>
      <c r="AS29" s="31">
        <f>IF(ISNUMBER([1]System!$C30),[1]PlotData!P30+[1]Momente!$E$2* $AF$1*P29,[1]PlotData!$CB$4)</f>
        <v>4.5</v>
      </c>
      <c r="AT29" s="31">
        <f>IF(ISNUMBER([1]System!$C30),[1]PlotData!Q30+ [1]Momente!$E$2*$AF$1*Q29,[1]PlotData!$CB$4)</f>
        <v>4.5</v>
      </c>
      <c r="AU29" s="31">
        <f>IF(ISNUMBER([1]System!$C30),[1]PlotData!R30+[1]Momente!$E$2* $AF$1*R29,[1]PlotData!$CB$4)</f>
        <v>4.5</v>
      </c>
      <c r="AV29" s="31">
        <f>IF(ISNUMBER([1]System!$C30),[1]PlotData!S30+ [1]Momente!$E$2*$AF$1*S29,[1]PlotData!$CB$4)</f>
        <v>4.5</v>
      </c>
      <c r="AW29" s="31">
        <f>IF(ISNUMBER([1]System!$C30),[1]PlotData!T30+ [1]Momente!$E$2*$AF$1*T29,[1]PlotData!$CB$4)</f>
        <v>4.5</v>
      </c>
      <c r="AX29" s="31">
        <f>IF(ISNUMBER([1]System!$C30),[1]PlotData!U30+ [1]Momente!$E$2*$AF$1*U29,[1]PlotData!$CB$4)</f>
        <v>4.5</v>
      </c>
      <c r="AY29" s="31">
        <f>IF(ISNUMBER([1]System!$C30),[1]PlotData!V30+ [1]Momente!$E$2*$AF$1*V29,[1]PlotData!$CB$4)</f>
        <v>4.5</v>
      </c>
      <c r="AZ29" s="31">
        <f>IF(ISNUMBER([1]System!$C30),[1]PlotData!W30+ [1]Momente!$E$2*$AF$1*W29,[1]PlotData!$CB$4)</f>
        <v>4.5</v>
      </c>
      <c r="BA29" s="31">
        <f>IF(ISNUMBER([1]System!$C30),[1]PlotData!X30+ [1]Momente!$E$2*$AF$1*X29,[1]PlotData!$CB$4)</f>
        <v>4.5</v>
      </c>
      <c r="BB29" s="32">
        <f>IF(ISNUMBER([1]System!$C30),[1]PlotData!Y30+ [1]Momente!$E$2*$AF$1*Y29,[1]PlotData!$CB$4)</f>
        <v>4.5</v>
      </c>
      <c r="BC29" s="36">
        <f>IF(ISNUMBER([1]System!$C30),[1]PlotData!Y30, [1]PlotData!CB$4)</f>
        <v>4.5</v>
      </c>
      <c r="BD29" s="31">
        <f>IF(ISNUMBER([1]System!$C30),[1]PlotData!O30, [1]PlotData!$CB$4)</f>
        <v>4.5</v>
      </c>
      <c r="BE29" s="32">
        <f>IF(ISNUMBER([1]System!$C30), AR29,[1]PlotData!$CB$4)</f>
        <v>4.5</v>
      </c>
    </row>
    <row r="30" spans="1:57" x14ac:dyDescent="0.25">
      <c r="A30" s="46">
        <v>28</v>
      </c>
      <c r="B30" s="34"/>
      <c r="C30" s="31"/>
      <c r="D30" s="31"/>
      <c r="E30" s="31"/>
      <c r="F30" s="31"/>
      <c r="G30" s="31"/>
      <c r="H30" s="31"/>
      <c r="I30" s="31"/>
      <c r="J30" s="31"/>
      <c r="K30" s="31"/>
      <c r="L30" s="32"/>
      <c r="N30" s="46">
        <v>28</v>
      </c>
      <c r="O30" s="34"/>
      <c r="P30" s="31"/>
      <c r="Q30" s="31"/>
      <c r="R30" s="31"/>
      <c r="S30" s="31"/>
      <c r="T30" s="31"/>
      <c r="U30" s="31"/>
      <c r="V30" s="31"/>
      <c r="W30" s="31"/>
      <c r="X30" s="31"/>
      <c r="Y30" s="32"/>
      <c r="AA30" s="47">
        <v>28</v>
      </c>
      <c r="AB30" s="34">
        <f>IF(ISNUMBER([1]System!$C31),[1]PlotData!B31+[1]Momente!$E$2* $AF$1*B30,[1]PlotData!$CB$3)</f>
        <v>4.5</v>
      </c>
      <c r="AC30" s="31">
        <f>IF(ISNUMBER([1]System!$C31),[1]PlotData!C31+ [1]Momente!$E$2*$AF$1*C30,[1]PlotData!$CB$3)</f>
        <v>4.5</v>
      </c>
      <c r="AD30" s="31">
        <f>IF(ISNUMBER([1]System!$C31),[1]PlotData!D31+ [1]Momente!$E$2*$AF$1*D30,[1]PlotData!$CB$3)</f>
        <v>4.5</v>
      </c>
      <c r="AE30" s="31">
        <f>IF(ISNUMBER([1]System!$C31),[1]PlotData!E31+[1]Momente!$E$2* $AF$1*E30,[1]PlotData!$CB$3)</f>
        <v>4.5</v>
      </c>
      <c r="AF30" s="31">
        <f>IF(ISNUMBER([1]System!$C31),[1]PlotData!F31+[1]Momente!$E$2* $AF$1*F30,[1]PlotData!$CB$3)</f>
        <v>4.5</v>
      </c>
      <c r="AG30" s="31">
        <f>IF(ISNUMBER([1]System!$C31),[1]PlotData!G31+ [1]Momente!$E$2*$AF$1*G30,[1]PlotData!$CB$3)</f>
        <v>4.5</v>
      </c>
      <c r="AH30" s="31">
        <f>IF(ISNUMBER([1]System!$C31),[1]PlotData!H31+ [1]Momente!$E$2*$AF$1*H30,[1]PlotData!$CB$3)</f>
        <v>4.5</v>
      </c>
      <c r="AI30" s="31">
        <f>IF(ISNUMBER([1]System!$C31),[1]PlotData!I31+ [1]Momente!$E$2*$AF$1*I30,[1]PlotData!$CB$3)</f>
        <v>4.5</v>
      </c>
      <c r="AJ30" s="31">
        <f>IF(ISNUMBER([1]System!$C31),[1]PlotData!J31+ [1]Momente!$E$2*$AF$1*J30,[1]PlotData!$CB$3)</f>
        <v>4.5</v>
      </c>
      <c r="AK30" s="31">
        <f>IF(ISNUMBER([1]System!$C31),[1]PlotData!K31+ [1]Momente!$E$2*$AF$1*K30,[1]PlotData!$CB$3)</f>
        <v>4.5</v>
      </c>
      <c r="AL30" s="32">
        <f>IF(ISNUMBER([1]System!$C31),[1]PlotData!L31+[1]Momente!$E$2* $AF$1*L30,[1]PlotData!$CB$3)</f>
        <v>4.5</v>
      </c>
      <c r="AM30" s="34">
        <f>IF(ISNUMBER([1]System!$C31),[1]PlotData!L31,[1]PlotData!$CB$3)</f>
        <v>4.5</v>
      </c>
      <c r="AN30" s="31">
        <f>IF(ISNUMBER([1]System!$C31),[1]PlotData!B31,[1]PlotData!$CB$3)</f>
        <v>4.5</v>
      </c>
      <c r="AO30" s="37">
        <f>IF(ISNUMBER([1]System!$C31),AB30,[1]PlotData!$CB$3)</f>
        <v>4.5</v>
      </c>
      <c r="AQ30" s="47">
        <v>28</v>
      </c>
      <c r="AR30" s="34">
        <f>IF(ISNUMBER([1]System!$C31),[1]PlotData!O31+ [1]Momente!$E$2*$AF$1*O30,[1]PlotData!$CB$4)</f>
        <v>4.5</v>
      </c>
      <c r="AS30" s="31">
        <f>IF(ISNUMBER([1]System!$C31),[1]PlotData!P31+[1]Momente!$E$2* $AF$1*P30,[1]PlotData!$CB$4)</f>
        <v>4.5</v>
      </c>
      <c r="AT30" s="31">
        <f>IF(ISNUMBER([1]System!$C31),[1]PlotData!Q31+ [1]Momente!$E$2*$AF$1*Q30,[1]PlotData!$CB$4)</f>
        <v>4.5</v>
      </c>
      <c r="AU30" s="31">
        <f>IF(ISNUMBER([1]System!$C31),[1]PlotData!R31+[1]Momente!$E$2* $AF$1*R30,[1]PlotData!$CB$4)</f>
        <v>4.5</v>
      </c>
      <c r="AV30" s="31">
        <f>IF(ISNUMBER([1]System!$C31),[1]PlotData!S31+ [1]Momente!$E$2*$AF$1*S30,[1]PlotData!$CB$4)</f>
        <v>4.5</v>
      </c>
      <c r="AW30" s="31">
        <f>IF(ISNUMBER([1]System!$C31),[1]PlotData!T31+ [1]Momente!$E$2*$AF$1*T30,[1]PlotData!$CB$4)</f>
        <v>4.5</v>
      </c>
      <c r="AX30" s="31">
        <f>IF(ISNUMBER([1]System!$C31),[1]PlotData!U31+ [1]Momente!$E$2*$AF$1*U30,[1]PlotData!$CB$4)</f>
        <v>4.5</v>
      </c>
      <c r="AY30" s="31">
        <f>IF(ISNUMBER([1]System!$C31),[1]PlotData!V31+ [1]Momente!$E$2*$AF$1*V30,[1]PlotData!$CB$4)</f>
        <v>4.5</v>
      </c>
      <c r="AZ30" s="31">
        <f>IF(ISNUMBER([1]System!$C31),[1]PlotData!W31+ [1]Momente!$E$2*$AF$1*W30,[1]PlotData!$CB$4)</f>
        <v>4.5</v>
      </c>
      <c r="BA30" s="31">
        <f>IF(ISNUMBER([1]System!$C31),[1]PlotData!X31+ [1]Momente!$E$2*$AF$1*X30,[1]PlotData!$CB$4)</f>
        <v>4.5</v>
      </c>
      <c r="BB30" s="32">
        <f>IF(ISNUMBER([1]System!$C31),[1]PlotData!Y31+ [1]Momente!$E$2*$AF$1*Y30,[1]PlotData!$CB$4)</f>
        <v>4.5</v>
      </c>
      <c r="BC30" s="36">
        <f>IF(ISNUMBER([1]System!$C31),[1]PlotData!Y31, [1]PlotData!CB$4)</f>
        <v>4.5</v>
      </c>
      <c r="BD30" s="31">
        <f>IF(ISNUMBER([1]System!$C31),[1]PlotData!O31, [1]PlotData!$CB$4)</f>
        <v>4.5</v>
      </c>
      <c r="BE30" s="32">
        <f>IF(ISNUMBER([1]System!$C31), AR30,[1]PlotData!$CB$4)</f>
        <v>4.5</v>
      </c>
    </row>
    <row r="31" spans="1:57" x14ac:dyDescent="0.25">
      <c r="A31" s="46">
        <v>29</v>
      </c>
      <c r="B31" s="34"/>
      <c r="C31" s="31"/>
      <c r="D31" s="31"/>
      <c r="E31" s="31"/>
      <c r="F31" s="31"/>
      <c r="G31" s="31"/>
      <c r="H31" s="31"/>
      <c r="I31" s="31"/>
      <c r="J31" s="31"/>
      <c r="K31" s="31"/>
      <c r="L31" s="32"/>
      <c r="N31" s="46">
        <v>29</v>
      </c>
      <c r="O31" s="34"/>
      <c r="P31" s="31"/>
      <c r="Q31" s="31"/>
      <c r="R31" s="31"/>
      <c r="S31" s="31"/>
      <c r="T31" s="31"/>
      <c r="U31" s="31"/>
      <c r="V31" s="31"/>
      <c r="W31" s="31"/>
      <c r="X31" s="31"/>
      <c r="Y31" s="32"/>
      <c r="AA31" s="47">
        <v>29</v>
      </c>
      <c r="AB31" s="34">
        <f>IF(ISNUMBER([1]System!$C32),[1]PlotData!B32+[1]Momente!$E$2* $AF$1*B31,[1]PlotData!$CB$3)</f>
        <v>4.5</v>
      </c>
      <c r="AC31" s="31">
        <f>IF(ISNUMBER([1]System!$C32),[1]PlotData!C32+ [1]Momente!$E$2*$AF$1*C31,[1]PlotData!$CB$3)</f>
        <v>4.5</v>
      </c>
      <c r="AD31" s="31">
        <f>IF(ISNUMBER([1]System!$C32),[1]PlotData!D32+ [1]Momente!$E$2*$AF$1*D31,[1]PlotData!$CB$3)</f>
        <v>4.5</v>
      </c>
      <c r="AE31" s="31">
        <f>IF(ISNUMBER([1]System!$C32),[1]PlotData!E32+[1]Momente!$E$2* $AF$1*E31,[1]PlotData!$CB$3)</f>
        <v>4.5</v>
      </c>
      <c r="AF31" s="31">
        <f>IF(ISNUMBER([1]System!$C32),[1]PlotData!F32+[1]Momente!$E$2* $AF$1*F31,[1]PlotData!$CB$3)</f>
        <v>4.5</v>
      </c>
      <c r="AG31" s="31">
        <f>IF(ISNUMBER([1]System!$C32),[1]PlotData!G32+ [1]Momente!$E$2*$AF$1*G31,[1]PlotData!$CB$3)</f>
        <v>4.5</v>
      </c>
      <c r="AH31" s="31">
        <f>IF(ISNUMBER([1]System!$C32),[1]PlotData!H32+ [1]Momente!$E$2*$AF$1*H31,[1]PlotData!$CB$3)</f>
        <v>4.5</v>
      </c>
      <c r="AI31" s="31">
        <f>IF(ISNUMBER([1]System!$C32),[1]PlotData!I32+ [1]Momente!$E$2*$AF$1*I31,[1]PlotData!$CB$3)</f>
        <v>4.5</v>
      </c>
      <c r="AJ31" s="31">
        <f>IF(ISNUMBER([1]System!$C32),[1]PlotData!J32+ [1]Momente!$E$2*$AF$1*J31,[1]PlotData!$CB$3)</f>
        <v>4.5</v>
      </c>
      <c r="AK31" s="31">
        <f>IF(ISNUMBER([1]System!$C32),[1]PlotData!K32+ [1]Momente!$E$2*$AF$1*K31,[1]PlotData!$CB$3)</f>
        <v>4.5</v>
      </c>
      <c r="AL31" s="32">
        <f>IF(ISNUMBER([1]System!$C32),[1]PlotData!L32+[1]Momente!$E$2* $AF$1*L31,[1]PlotData!$CB$3)</f>
        <v>4.5</v>
      </c>
      <c r="AM31" s="34">
        <f>IF(ISNUMBER([1]System!$C32),[1]PlotData!L32,[1]PlotData!$CB$3)</f>
        <v>4.5</v>
      </c>
      <c r="AN31" s="31">
        <f>IF(ISNUMBER([1]System!$C32),[1]PlotData!B32,[1]PlotData!$CB$3)</f>
        <v>4.5</v>
      </c>
      <c r="AO31" s="37">
        <f>IF(ISNUMBER([1]System!$C32),AB31,[1]PlotData!$CB$3)</f>
        <v>4.5</v>
      </c>
      <c r="AQ31" s="47">
        <v>29</v>
      </c>
      <c r="AR31" s="34">
        <f>IF(ISNUMBER([1]System!$C32),[1]PlotData!O32+ [1]Momente!$E$2*$AF$1*O31,[1]PlotData!$CB$4)</f>
        <v>4.5</v>
      </c>
      <c r="AS31" s="31">
        <f>IF(ISNUMBER([1]System!$C32),[1]PlotData!P32+[1]Momente!$E$2* $AF$1*P31,[1]PlotData!$CB$4)</f>
        <v>4.5</v>
      </c>
      <c r="AT31" s="31">
        <f>IF(ISNUMBER([1]System!$C32),[1]PlotData!Q32+ [1]Momente!$E$2*$AF$1*Q31,[1]PlotData!$CB$4)</f>
        <v>4.5</v>
      </c>
      <c r="AU31" s="31">
        <f>IF(ISNUMBER([1]System!$C32),[1]PlotData!R32+[1]Momente!$E$2* $AF$1*R31,[1]PlotData!$CB$4)</f>
        <v>4.5</v>
      </c>
      <c r="AV31" s="31">
        <f>IF(ISNUMBER([1]System!$C32),[1]PlotData!S32+ [1]Momente!$E$2*$AF$1*S31,[1]PlotData!$CB$4)</f>
        <v>4.5</v>
      </c>
      <c r="AW31" s="31">
        <f>IF(ISNUMBER([1]System!$C32),[1]PlotData!T32+ [1]Momente!$E$2*$AF$1*T31,[1]PlotData!$CB$4)</f>
        <v>4.5</v>
      </c>
      <c r="AX31" s="31">
        <f>IF(ISNUMBER([1]System!$C32),[1]PlotData!U32+ [1]Momente!$E$2*$AF$1*U31,[1]PlotData!$CB$4)</f>
        <v>4.5</v>
      </c>
      <c r="AY31" s="31">
        <f>IF(ISNUMBER([1]System!$C32),[1]PlotData!V32+ [1]Momente!$E$2*$AF$1*V31,[1]PlotData!$CB$4)</f>
        <v>4.5</v>
      </c>
      <c r="AZ31" s="31">
        <f>IF(ISNUMBER([1]System!$C32),[1]PlotData!W32+ [1]Momente!$E$2*$AF$1*W31,[1]PlotData!$CB$4)</f>
        <v>4.5</v>
      </c>
      <c r="BA31" s="31">
        <f>IF(ISNUMBER([1]System!$C32),[1]PlotData!X32+ [1]Momente!$E$2*$AF$1*X31,[1]PlotData!$CB$4)</f>
        <v>4.5</v>
      </c>
      <c r="BB31" s="32">
        <f>IF(ISNUMBER([1]System!$C32),[1]PlotData!Y32+ [1]Momente!$E$2*$AF$1*Y31,[1]PlotData!$CB$4)</f>
        <v>4.5</v>
      </c>
      <c r="BC31" s="36">
        <f>IF(ISNUMBER([1]System!$C32),[1]PlotData!Y32, [1]PlotData!CB$4)</f>
        <v>4.5</v>
      </c>
      <c r="BD31" s="31">
        <f>IF(ISNUMBER([1]System!$C32),[1]PlotData!O32, [1]PlotData!$CB$4)</f>
        <v>4.5</v>
      </c>
      <c r="BE31" s="32">
        <f>IF(ISNUMBER([1]System!$C32), AR31,[1]PlotData!$CB$4)</f>
        <v>4.5</v>
      </c>
    </row>
    <row r="32" spans="1:57" x14ac:dyDescent="0.25">
      <c r="A32" s="46">
        <v>30</v>
      </c>
      <c r="B32" s="34"/>
      <c r="C32" s="31"/>
      <c r="D32" s="31"/>
      <c r="E32" s="31"/>
      <c r="F32" s="31"/>
      <c r="G32" s="31"/>
      <c r="H32" s="31"/>
      <c r="I32" s="31"/>
      <c r="J32" s="31"/>
      <c r="K32" s="31"/>
      <c r="L32" s="32"/>
      <c r="N32" s="46">
        <v>30</v>
      </c>
      <c r="O32" s="34"/>
      <c r="P32" s="31"/>
      <c r="Q32" s="31"/>
      <c r="R32" s="31"/>
      <c r="S32" s="31"/>
      <c r="T32" s="31"/>
      <c r="U32" s="31"/>
      <c r="V32" s="31"/>
      <c r="W32" s="31"/>
      <c r="X32" s="31"/>
      <c r="Y32" s="32"/>
      <c r="AA32" s="47">
        <v>30</v>
      </c>
      <c r="AB32" s="34">
        <f>IF(ISNUMBER([1]System!$C33),[1]PlotData!B33+[1]Momente!$E$2* $AF$1*B32,[1]PlotData!$CB$3)</f>
        <v>4.5</v>
      </c>
      <c r="AC32" s="31">
        <f>IF(ISNUMBER([1]System!$C33),[1]PlotData!C33+ [1]Momente!$E$2*$AF$1*C32,[1]PlotData!$CB$3)</f>
        <v>4.5</v>
      </c>
      <c r="AD32" s="31">
        <f>IF(ISNUMBER([1]System!$C33),[1]PlotData!D33+ [1]Momente!$E$2*$AF$1*D32,[1]PlotData!$CB$3)</f>
        <v>4.5</v>
      </c>
      <c r="AE32" s="31">
        <f>IF(ISNUMBER([1]System!$C33),[1]PlotData!E33+[1]Momente!$E$2* $AF$1*E32,[1]PlotData!$CB$3)</f>
        <v>4.5</v>
      </c>
      <c r="AF32" s="31">
        <f>IF(ISNUMBER([1]System!$C33),[1]PlotData!F33+[1]Momente!$E$2* $AF$1*F32,[1]PlotData!$CB$3)</f>
        <v>4.5</v>
      </c>
      <c r="AG32" s="31">
        <f>IF(ISNUMBER([1]System!$C33),[1]PlotData!G33+ [1]Momente!$E$2*$AF$1*G32,[1]PlotData!$CB$3)</f>
        <v>4.5</v>
      </c>
      <c r="AH32" s="31">
        <f>IF(ISNUMBER([1]System!$C33),[1]PlotData!H33+ [1]Momente!$E$2*$AF$1*H32,[1]PlotData!$CB$3)</f>
        <v>4.5</v>
      </c>
      <c r="AI32" s="31">
        <f>IF(ISNUMBER([1]System!$C33),[1]PlotData!I33+ [1]Momente!$E$2*$AF$1*I32,[1]PlotData!$CB$3)</f>
        <v>4.5</v>
      </c>
      <c r="AJ32" s="31">
        <f>IF(ISNUMBER([1]System!$C33),[1]PlotData!J33+ [1]Momente!$E$2*$AF$1*J32,[1]PlotData!$CB$3)</f>
        <v>4.5</v>
      </c>
      <c r="AK32" s="31">
        <f>IF(ISNUMBER([1]System!$C33),[1]PlotData!K33+ [1]Momente!$E$2*$AF$1*K32,[1]PlotData!$CB$3)</f>
        <v>4.5</v>
      </c>
      <c r="AL32" s="32">
        <f>IF(ISNUMBER([1]System!$C33),[1]PlotData!L33+[1]Momente!$E$2* $AF$1*L32,[1]PlotData!$CB$3)</f>
        <v>4.5</v>
      </c>
      <c r="AM32" s="34">
        <f>IF(ISNUMBER([1]System!$C33),[1]PlotData!L33,[1]PlotData!$CB$3)</f>
        <v>4.5</v>
      </c>
      <c r="AN32" s="31">
        <f>IF(ISNUMBER([1]System!$C33),[1]PlotData!B33,[1]PlotData!$CB$3)</f>
        <v>4.5</v>
      </c>
      <c r="AO32" s="37">
        <f>IF(ISNUMBER([1]System!$C33),AB32,[1]PlotData!$CB$3)</f>
        <v>4.5</v>
      </c>
      <c r="AQ32" s="47">
        <v>30</v>
      </c>
      <c r="AR32" s="34">
        <f>IF(ISNUMBER([1]System!$C33),[1]PlotData!O33+ [1]Momente!$E$2*$AF$1*O32,[1]PlotData!$CB$4)</f>
        <v>4.5</v>
      </c>
      <c r="AS32" s="31">
        <f>IF(ISNUMBER([1]System!$C33),[1]PlotData!P33+[1]Momente!$E$2* $AF$1*P32,[1]PlotData!$CB$4)</f>
        <v>4.5</v>
      </c>
      <c r="AT32" s="31">
        <f>IF(ISNUMBER([1]System!$C33),[1]PlotData!Q33+ [1]Momente!$E$2*$AF$1*Q32,[1]PlotData!$CB$4)</f>
        <v>4.5</v>
      </c>
      <c r="AU32" s="31">
        <f>IF(ISNUMBER([1]System!$C33),[1]PlotData!R33+[1]Momente!$E$2* $AF$1*R32,[1]PlotData!$CB$4)</f>
        <v>4.5</v>
      </c>
      <c r="AV32" s="31">
        <f>IF(ISNUMBER([1]System!$C33),[1]PlotData!S33+ [1]Momente!$E$2*$AF$1*S32,[1]PlotData!$CB$4)</f>
        <v>4.5</v>
      </c>
      <c r="AW32" s="31">
        <f>IF(ISNUMBER([1]System!$C33),[1]PlotData!T33+ [1]Momente!$E$2*$AF$1*T32,[1]PlotData!$CB$4)</f>
        <v>4.5</v>
      </c>
      <c r="AX32" s="31">
        <f>IF(ISNUMBER([1]System!$C33),[1]PlotData!U33+ [1]Momente!$E$2*$AF$1*U32,[1]PlotData!$CB$4)</f>
        <v>4.5</v>
      </c>
      <c r="AY32" s="31">
        <f>IF(ISNUMBER([1]System!$C33),[1]PlotData!V33+ [1]Momente!$E$2*$AF$1*V32,[1]PlotData!$CB$4)</f>
        <v>4.5</v>
      </c>
      <c r="AZ32" s="31">
        <f>IF(ISNUMBER([1]System!$C33),[1]PlotData!W33+ [1]Momente!$E$2*$AF$1*W32,[1]PlotData!$CB$4)</f>
        <v>4.5</v>
      </c>
      <c r="BA32" s="31">
        <f>IF(ISNUMBER([1]System!$C33),[1]PlotData!X33+ [1]Momente!$E$2*$AF$1*X32,[1]PlotData!$CB$4)</f>
        <v>4.5</v>
      </c>
      <c r="BB32" s="32">
        <f>IF(ISNUMBER([1]System!$C33),[1]PlotData!Y33+ [1]Momente!$E$2*$AF$1*Y32,[1]PlotData!$CB$4)</f>
        <v>4.5</v>
      </c>
      <c r="BC32" s="36">
        <f>IF(ISNUMBER([1]System!$C33),[1]PlotData!Y33, [1]PlotData!CB$4)</f>
        <v>4.5</v>
      </c>
      <c r="BD32" s="31">
        <f>IF(ISNUMBER([1]System!$C33),[1]PlotData!O33, [1]PlotData!$CB$4)</f>
        <v>4.5</v>
      </c>
      <c r="BE32" s="32">
        <f>IF(ISNUMBER([1]System!$C33), AR32,[1]PlotData!$CB$4)</f>
        <v>4.5</v>
      </c>
    </row>
    <row r="33" spans="1:57" x14ac:dyDescent="0.25">
      <c r="A33" s="46">
        <v>31</v>
      </c>
      <c r="B33" s="34"/>
      <c r="C33" s="31"/>
      <c r="D33" s="31"/>
      <c r="E33" s="31"/>
      <c r="F33" s="31"/>
      <c r="G33" s="31"/>
      <c r="H33" s="31"/>
      <c r="I33" s="31"/>
      <c r="J33" s="31"/>
      <c r="K33" s="31"/>
      <c r="L33" s="32"/>
      <c r="N33" s="46">
        <v>31</v>
      </c>
      <c r="O33" s="34"/>
      <c r="P33" s="31"/>
      <c r="Q33" s="31"/>
      <c r="R33" s="31"/>
      <c r="S33" s="31"/>
      <c r="T33" s="31"/>
      <c r="U33" s="31"/>
      <c r="V33" s="31"/>
      <c r="W33" s="31"/>
      <c r="X33" s="31"/>
      <c r="Y33" s="32"/>
      <c r="AA33" s="47">
        <v>31</v>
      </c>
      <c r="AB33" s="34">
        <f>IF(ISNUMBER([1]System!$C34),[1]PlotData!B34+[1]Momente!$E$2* $AF$1*B33,[1]PlotData!$CB$3)</f>
        <v>4.5</v>
      </c>
      <c r="AC33" s="31">
        <f>IF(ISNUMBER([1]System!$C34),[1]PlotData!C34+ [1]Momente!$E$2*$AF$1*C33,[1]PlotData!$CB$3)</f>
        <v>4.5</v>
      </c>
      <c r="AD33" s="31">
        <f>IF(ISNUMBER([1]System!$C34),[1]PlotData!D34+ [1]Momente!$E$2*$AF$1*D33,[1]PlotData!$CB$3)</f>
        <v>4.5</v>
      </c>
      <c r="AE33" s="31">
        <f>IF(ISNUMBER([1]System!$C34),[1]PlotData!E34+[1]Momente!$E$2* $AF$1*E33,[1]PlotData!$CB$3)</f>
        <v>4.5</v>
      </c>
      <c r="AF33" s="31">
        <f>IF(ISNUMBER([1]System!$C34),[1]PlotData!F34+[1]Momente!$E$2* $AF$1*F33,[1]PlotData!$CB$3)</f>
        <v>4.5</v>
      </c>
      <c r="AG33" s="31">
        <f>IF(ISNUMBER([1]System!$C34),[1]PlotData!G34+ [1]Momente!$E$2*$AF$1*G33,[1]PlotData!$CB$3)</f>
        <v>4.5</v>
      </c>
      <c r="AH33" s="31">
        <f>IF(ISNUMBER([1]System!$C34),[1]PlotData!H34+ [1]Momente!$E$2*$AF$1*H33,[1]PlotData!$CB$3)</f>
        <v>4.5</v>
      </c>
      <c r="AI33" s="31">
        <f>IF(ISNUMBER([1]System!$C34),[1]PlotData!I34+ [1]Momente!$E$2*$AF$1*I33,[1]PlotData!$CB$3)</f>
        <v>4.5</v>
      </c>
      <c r="AJ33" s="31">
        <f>IF(ISNUMBER([1]System!$C34),[1]PlotData!J34+ [1]Momente!$E$2*$AF$1*J33,[1]PlotData!$CB$3)</f>
        <v>4.5</v>
      </c>
      <c r="AK33" s="31">
        <f>IF(ISNUMBER([1]System!$C34),[1]PlotData!K34+ [1]Momente!$E$2*$AF$1*K33,[1]PlotData!$CB$3)</f>
        <v>4.5</v>
      </c>
      <c r="AL33" s="32">
        <f>IF(ISNUMBER([1]System!$C34),[1]PlotData!L34+[1]Momente!$E$2* $AF$1*L33,[1]PlotData!$CB$3)</f>
        <v>4.5</v>
      </c>
      <c r="AM33" s="34">
        <f>IF(ISNUMBER([1]System!$C34),[1]PlotData!L34,[1]PlotData!$CB$3)</f>
        <v>4.5</v>
      </c>
      <c r="AN33" s="31">
        <f>IF(ISNUMBER([1]System!$C34),[1]PlotData!B34,[1]PlotData!$CB$3)</f>
        <v>4.5</v>
      </c>
      <c r="AO33" s="37">
        <f>IF(ISNUMBER([1]System!$C34),AB33,[1]PlotData!$CB$3)</f>
        <v>4.5</v>
      </c>
      <c r="AQ33" s="47">
        <v>31</v>
      </c>
      <c r="AR33" s="34">
        <f>IF(ISNUMBER([1]System!$C34),[1]PlotData!O34+ [1]Momente!$E$2*$AF$1*O33,[1]PlotData!$CB$4)</f>
        <v>4.5</v>
      </c>
      <c r="AS33" s="31">
        <f>IF(ISNUMBER([1]System!$C34),[1]PlotData!P34+[1]Momente!$E$2* $AF$1*P33,[1]PlotData!$CB$4)</f>
        <v>4.5</v>
      </c>
      <c r="AT33" s="31">
        <f>IF(ISNUMBER([1]System!$C34),[1]PlotData!Q34+ [1]Momente!$E$2*$AF$1*Q33,[1]PlotData!$CB$4)</f>
        <v>4.5</v>
      </c>
      <c r="AU33" s="31">
        <f>IF(ISNUMBER([1]System!$C34),[1]PlotData!R34+[1]Momente!$E$2* $AF$1*R33,[1]PlotData!$CB$4)</f>
        <v>4.5</v>
      </c>
      <c r="AV33" s="31">
        <f>IF(ISNUMBER([1]System!$C34),[1]PlotData!S34+ [1]Momente!$E$2*$AF$1*S33,[1]PlotData!$CB$4)</f>
        <v>4.5</v>
      </c>
      <c r="AW33" s="31">
        <f>IF(ISNUMBER([1]System!$C34),[1]PlotData!T34+ [1]Momente!$E$2*$AF$1*T33,[1]PlotData!$CB$4)</f>
        <v>4.5</v>
      </c>
      <c r="AX33" s="31">
        <f>IF(ISNUMBER([1]System!$C34),[1]PlotData!U34+ [1]Momente!$E$2*$AF$1*U33,[1]PlotData!$CB$4)</f>
        <v>4.5</v>
      </c>
      <c r="AY33" s="31">
        <f>IF(ISNUMBER([1]System!$C34),[1]PlotData!V34+ [1]Momente!$E$2*$AF$1*V33,[1]PlotData!$CB$4)</f>
        <v>4.5</v>
      </c>
      <c r="AZ33" s="31">
        <f>IF(ISNUMBER([1]System!$C34),[1]PlotData!W34+ [1]Momente!$E$2*$AF$1*W33,[1]PlotData!$CB$4)</f>
        <v>4.5</v>
      </c>
      <c r="BA33" s="31">
        <f>IF(ISNUMBER([1]System!$C34),[1]PlotData!X34+ [1]Momente!$E$2*$AF$1*X33,[1]PlotData!$CB$4)</f>
        <v>4.5</v>
      </c>
      <c r="BB33" s="32">
        <f>IF(ISNUMBER([1]System!$C34),[1]PlotData!Y34+ [1]Momente!$E$2*$AF$1*Y33,[1]PlotData!$CB$4)</f>
        <v>4.5</v>
      </c>
      <c r="BC33" s="36">
        <f>IF(ISNUMBER([1]System!$C34),[1]PlotData!Y34, [1]PlotData!CB$4)</f>
        <v>4.5</v>
      </c>
      <c r="BD33" s="31">
        <f>IF(ISNUMBER([1]System!$C34),[1]PlotData!O34, [1]PlotData!$CB$4)</f>
        <v>4.5</v>
      </c>
      <c r="BE33" s="32">
        <f>IF(ISNUMBER([1]System!$C34), AR33,[1]PlotData!$CB$4)</f>
        <v>4.5</v>
      </c>
    </row>
    <row r="34" spans="1:57" x14ac:dyDescent="0.25">
      <c r="A34" s="46">
        <v>32</v>
      </c>
      <c r="B34" s="34"/>
      <c r="C34" s="31"/>
      <c r="D34" s="31"/>
      <c r="E34" s="31"/>
      <c r="F34" s="31"/>
      <c r="G34" s="31"/>
      <c r="H34" s="31"/>
      <c r="I34" s="31"/>
      <c r="J34" s="31"/>
      <c r="K34" s="31"/>
      <c r="L34" s="32"/>
      <c r="N34" s="46">
        <v>32</v>
      </c>
      <c r="O34" s="34"/>
      <c r="P34" s="31"/>
      <c r="Q34" s="31"/>
      <c r="R34" s="31"/>
      <c r="S34" s="31"/>
      <c r="T34" s="31"/>
      <c r="U34" s="31"/>
      <c r="V34" s="31"/>
      <c r="W34" s="31"/>
      <c r="X34" s="31"/>
      <c r="Y34" s="32"/>
      <c r="AA34" s="47">
        <v>32</v>
      </c>
      <c r="AB34" s="34">
        <f>IF(ISNUMBER([1]System!$C35),[1]PlotData!B35+[1]Momente!$E$2* $AF$1*B34,[1]PlotData!$CB$3)</f>
        <v>4.5</v>
      </c>
      <c r="AC34" s="31">
        <f>IF(ISNUMBER([1]System!$C35),[1]PlotData!C35+ [1]Momente!$E$2*$AF$1*C34,[1]PlotData!$CB$3)</f>
        <v>4.5</v>
      </c>
      <c r="AD34" s="31">
        <f>IF(ISNUMBER([1]System!$C35),[1]PlotData!D35+ [1]Momente!$E$2*$AF$1*D34,[1]PlotData!$CB$3)</f>
        <v>4.5</v>
      </c>
      <c r="AE34" s="31">
        <f>IF(ISNUMBER([1]System!$C35),[1]PlotData!E35+[1]Momente!$E$2* $AF$1*E34,[1]PlotData!$CB$3)</f>
        <v>4.5</v>
      </c>
      <c r="AF34" s="31">
        <f>IF(ISNUMBER([1]System!$C35),[1]PlotData!F35+[1]Momente!$E$2* $AF$1*F34,[1]PlotData!$CB$3)</f>
        <v>4.5</v>
      </c>
      <c r="AG34" s="31">
        <f>IF(ISNUMBER([1]System!$C35),[1]PlotData!G35+ [1]Momente!$E$2*$AF$1*G34,[1]PlotData!$CB$3)</f>
        <v>4.5</v>
      </c>
      <c r="AH34" s="31">
        <f>IF(ISNUMBER([1]System!$C35),[1]PlotData!H35+ [1]Momente!$E$2*$AF$1*H34,[1]PlotData!$CB$3)</f>
        <v>4.5</v>
      </c>
      <c r="AI34" s="31">
        <f>IF(ISNUMBER([1]System!$C35),[1]PlotData!I35+ [1]Momente!$E$2*$AF$1*I34,[1]PlotData!$CB$3)</f>
        <v>4.5</v>
      </c>
      <c r="AJ34" s="31">
        <f>IF(ISNUMBER([1]System!$C35),[1]PlotData!J35+ [1]Momente!$E$2*$AF$1*J34,[1]PlotData!$CB$3)</f>
        <v>4.5</v>
      </c>
      <c r="AK34" s="31">
        <f>IF(ISNUMBER([1]System!$C35),[1]PlotData!K35+ [1]Momente!$E$2*$AF$1*K34,[1]PlotData!$CB$3)</f>
        <v>4.5</v>
      </c>
      <c r="AL34" s="32">
        <f>IF(ISNUMBER([1]System!$C35),[1]PlotData!L35+[1]Momente!$E$2* $AF$1*L34,[1]PlotData!$CB$3)</f>
        <v>4.5</v>
      </c>
      <c r="AM34" s="34">
        <f>IF(ISNUMBER([1]System!$C35),[1]PlotData!L35,[1]PlotData!$CB$3)</f>
        <v>4.5</v>
      </c>
      <c r="AN34" s="31">
        <f>IF(ISNUMBER([1]System!$C35),[1]PlotData!B35,[1]PlotData!$CB$3)</f>
        <v>4.5</v>
      </c>
      <c r="AO34" s="37">
        <f>IF(ISNUMBER([1]System!$C35),AB34,[1]PlotData!$CB$3)</f>
        <v>4.5</v>
      </c>
      <c r="AQ34" s="47">
        <v>32</v>
      </c>
      <c r="AR34" s="34">
        <f>IF(ISNUMBER([1]System!$C35),[1]PlotData!O35+ [1]Momente!$E$2*$AF$1*O34,[1]PlotData!$CB$4)</f>
        <v>4.5</v>
      </c>
      <c r="AS34" s="31">
        <f>IF(ISNUMBER([1]System!$C35),[1]PlotData!P35+[1]Momente!$E$2* $AF$1*P34,[1]PlotData!$CB$4)</f>
        <v>4.5</v>
      </c>
      <c r="AT34" s="31">
        <f>IF(ISNUMBER([1]System!$C35),[1]PlotData!Q35+ [1]Momente!$E$2*$AF$1*Q34,[1]PlotData!$CB$4)</f>
        <v>4.5</v>
      </c>
      <c r="AU34" s="31">
        <f>IF(ISNUMBER([1]System!$C35),[1]PlotData!R35+[1]Momente!$E$2* $AF$1*R34,[1]PlotData!$CB$4)</f>
        <v>4.5</v>
      </c>
      <c r="AV34" s="31">
        <f>IF(ISNUMBER([1]System!$C35),[1]PlotData!S35+ [1]Momente!$E$2*$AF$1*S34,[1]PlotData!$CB$4)</f>
        <v>4.5</v>
      </c>
      <c r="AW34" s="31">
        <f>IF(ISNUMBER([1]System!$C35),[1]PlotData!T35+ [1]Momente!$E$2*$AF$1*T34,[1]PlotData!$CB$4)</f>
        <v>4.5</v>
      </c>
      <c r="AX34" s="31">
        <f>IF(ISNUMBER([1]System!$C35),[1]PlotData!U35+ [1]Momente!$E$2*$AF$1*U34,[1]PlotData!$CB$4)</f>
        <v>4.5</v>
      </c>
      <c r="AY34" s="31">
        <f>IF(ISNUMBER([1]System!$C35),[1]PlotData!V35+ [1]Momente!$E$2*$AF$1*V34,[1]PlotData!$CB$4)</f>
        <v>4.5</v>
      </c>
      <c r="AZ34" s="31">
        <f>IF(ISNUMBER([1]System!$C35),[1]PlotData!W35+ [1]Momente!$E$2*$AF$1*W34,[1]PlotData!$CB$4)</f>
        <v>4.5</v>
      </c>
      <c r="BA34" s="31">
        <f>IF(ISNUMBER([1]System!$C35),[1]PlotData!X35+ [1]Momente!$E$2*$AF$1*X34,[1]PlotData!$CB$4)</f>
        <v>4.5</v>
      </c>
      <c r="BB34" s="32">
        <f>IF(ISNUMBER([1]System!$C35),[1]PlotData!Y35+ [1]Momente!$E$2*$AF$1*Y34,[1]PlotData!$CB$4)</f>
        <v>4.5</v>
      </c>
      <c r="BC34" s="36">
        <f>IF(ISNUMBER([1]System!$C35),[1]PlotData!Y35, [1]PlotData!CB$4)</f>
        <v>4.5</v>
      </c>
      <c r="BD34" s="31">
        <f>IF(ISNUMBER([1]System!$C35),[1]PlotData!O35, [1]PlotData!$CB$4)</f>
        <v>4.5</v>
      </c>
      <c r="BE34" s="32">
        <f>IF(ISNUMBER([1]System!$C35), AR34,[1]PlotData!$CB$4)</f>
        <v>4.5</v>
      </c>
    </row>
    <row r="35" spans="1:57" x14ac:dyDescent="0.25">
      <c r="A35" s="46">
        <v>33</v>
      </c>
      <c r="B35" s="34"/>
      <c r="C35" s="31"/>
      <c r="D35" s="31"/>
      <c r="E35" s="31"/>
      <c r="F35" s="31"/>
      <c r="G35" s="31"/>
      <c r="H35" s="31"/>
      <c r="I35" s="31"/>
      <c r="J35" s="31"/>
      <c r="K35" s="31"/>
      <c r="L35" s="32"/>
      <c r="N35" s="46">
        <v>33</v>
      </c>
      <c r="O35" s="34"/>
      <c r="P35" s="31"/>
      <c r="Q35" s="31"/>
      <c r="R35" s="31"/>
      <c r="S35" s="31"/>
      <c r="T35" s="31"/>
      <c r="U35" s="31"/>
      <c r="V35" s="31"/>
      <c r="W35" s="31"/>
      <c r="X35" s="31"/>
      <c r="Y35" s="32"/>
      <c r="AA35" s="47">
        <v>33</v>
      </c>
      <c r="AB35" s="34">
        <f>IF(ISNUMBER([1]System!$C36),[1]PlotData!B36+[1]Momente!$E$2* $AF$1*B35,[1]PlotData!$CB$3)</f>
        <v>4.5</v>
      </c>
      <c r="AC35" s="31">
        <f>IF(ISNUMBER([1]System!$C36),[1]PlotData!C36+ [1]Momente!$E$2*$AF$1*C35,[1]PlotData!$CB$3)</f>
        <v>4.5</v>
      </c>
      <c r="AD35" s="31">
        <f>IF(ISNUMBER([1]System!$C36),[1]PlotData!D36+ [1]Momente!$E$2*$AF$1*D35,[1]PlotData!$CB$3)</f>
        <v>4.5</v>
      </c>
      <c r="AE35" s="31">
        <f>IF(ISNUMBER([1]System!$C36),[1]PlotData!E36+[1]Momente!$E$2* $AF$1*E35,[1]PlotData!$CB$3)</f>
        <v>4.5</v>
      </c>
      <c r="AF35" s="31">
        <f>IF(ISNUMBER([1]System!$C36),[1]PlotData!F36+[1]Momente!$E$2* $AF$1*F35,[1]PlotData!$CB$3)</f>
        <v>4.5</v>
      </c>
      <c r="AG35" s="31">
        <f>IF(ISNUMBER([1]System!$C36),[1]PlotData!G36+ [1]Momente!$E$2*$AF$1*G35,[1]PlotData!$CB$3)</f>
        <v>4.5</v>
      </c>
      <c r="AH35" s="31">
        <f>IF(ISNUMBER([1]System!$C36),[1]PlotData!H36+ [1]Momente!$E$2*$AF$1*H35,[1]PlotData!$CB$3)</f>
        <v>4.5</v>
      </c>
      <c r="AI35" s="31">
        <f>IF(ISNUMBER([1]System!$C36),[1]PlotData!I36+ [1]Momente!$E$2*$AF$1*I35,[1]PlotData!$CB$3)</f>
        <v>4.5</v>
      </c>
      <c r="AJ35" s="31">
        <f>IF(ISNUMBER([1]System!$C36),[1]PlotData!J36+ [1]Momente!$E$2*$AF$1*J35,[1]PlotData!$CB$3)</f>
        <v>4.5</v>
      </c>
      <c r="AK35" s="31">
        <f>IF(ISNUMBER([1]System!$C36),[1]PlotData!K36+ [1]Momente!$E$2*$AF$1*K35,[1]PlotData!$CB$3)</f>
        <v>4.5</v>
      </c>
      <c r="AL35" s="32">
        <f>IF(ISNUMBER([1]System!$C36),[1]PlotData!L36+[1]Momente!$E$2* $AF$1*L35,[1]PlotData!$CB$3)</f>
        <v>4.5</v>
      </c>
      <c r="AM35" s="34">
        <f>IF(ISNUMBER([1]System!$C36),[1]PlotData!L36,[1]PlotData!$CB$3)</f>
        <v>4.5</v>
      </c>
      <c r="AN35" s="31">
        <f>IF(ISNUMBER([1]System!$C36),[1]PlotData!B36,[1]PlotData!$CB$3)</f>
        <v>4.5</v>
      </c>
      <c r="AO35" s="37">
        <f>IF(ISNUMBER([1]System!$C36),AB35,[1]PlotData!$CB$3)</f>
        <v>4.5</v>
      </c>
      <c r="AQ35" s="47">
        <v>33</v>
      </c>
      <c r="AR35" s="34">
        <f>IF(ISNUMBER([1]System!$C36),[1]PlotData!O36+ [1]Momente!$E$2*$AF$1*O35,[1]PlotData!$CB$4)</f>
        <v>4.5</v>
      </c>
      <c r="AS35" s="31">
        <f>IF(ISNUMBER([1]System!$C36),[1]PlotData!P36+[1]Momente!$E$2* $AF$1*P35,[1]PlotData!$CB$4)</f>
        <v>4.5</v>
      </c>
      <c r="AT35" s="31">
        <f>IF(ISNUMBER([1]System!$C36),[1]PlotData!Q36+ [1]Momente!$E$2*$AF$1*Q35,[1]PlotData!$CB$4)</f>
        <v>4.5</v>
      </c>
      <c r="AU35" s="31">
        <f>IF(ISNUMBER([1]System!$C36),[1]PlotData!R36+[1]Momente!$E$2* $AF$1*R35,[1]PlotData!$CB$4)</f>
        <v>4.5</v>
      </c>
      <c r="AV35" s="31">
        <f>IF(ISNUMBER([1]System!$C36),[1]PlotData!S36+ [1]Momente!$E$2*$AF$1*S35,[1]PlotData!$CB$4)</f>
        <v>4.5</v>
      </c>
      <c r="AW35" s="31">
        <f>IF(ISNUMBER([1]System!$C36),[1]PlotData!T36+ [1]Momente!$E$2*$AF$1*T35,[1]PlotData!$CB$4)</f>
        <v>4.5</v>
      </c>
      <c r="AX35" s="31">
        <f>IF(ISNUMBER([1]System!$C36),[1]PlotData!U36+ [1]Momente!$E$2*$AF$1*U35,[1]PlotData!$CB$4)</f>
        <v>4.5</v>
      </c>
      <c r="AY35" s="31">
        <f>IF(ISNUMBER([1]System!$C36),[1]PlotData!V36+ [1]Momente!$E$2*$AF$1*V35,[1]PlotData!$CB$4)</f>
        <v>4.5</v>
      </c>
      <c r="AZ35" s="31">
        <f>IF(ISNUMBER([1]System!$C36),[1]PlotData!W36+ [1]Momente!$E$2*$AF$1*W35,[1]PlotData!$CB$4)</f>
        <v>4.5</v>
      </c>
      <c r="BA35" s="31">
        <f>IF(ISNUMBER([1]System!$C36),[1]PlotData!X36+ [1]Momente!$E$2*$AF$1*X35,[1]PlotData!$CB$4)</f>
        <v>4.5</v>
      </c>
      <c r="BB35" s="32">
        <f>IF(ISNUMBER([1]System!$C36),[1]PlotData!Y36+ [1]Momente!$E$2*$AF$1*Y35,[1]PlotData!$CB$4)</f>
        <v>4.5</v>
      </c>
      <c r="BC35" s="36">
        <f>IF(ISNUMBER([1]System!$C36),[1]PlotData!Y36, [1]PlotData!CB$4)</f>
        <v>4.5</v>
      </c>
      <c r="BD35" s="31">
        <f>IF(ISNUMBER([1]System!$C36),[1]PlotData!O36, [1]PlotData!$CB$4)</f>
        <v>4.5</v>
      </c>
      <c r="BE35" s="32">
        <f>IF(ISNUMBER([1]System!$C36), AR35,[1]PlotData!$CB$4)</f>
        <v>4.5</v>
      </c>
    </row>
    <row r="36" spans="1:57" x14ac:dyDescent="0.25">
      <c r="A36" s="46">
        <v>34</v>
      </c>
      <c r="B36" s="34"/>
      <c r="C36" s="31"/>
      <c r="D36" s="31"/>
      <c r="E36" s="31"/>
      <c r="F36" s="31"/>
      <c r="G36" s="31"/>
      <c r="H36" s="31"/>
      <c r="I36" s="31"/>
      <c r="J36" s="31"/>
      <c r="K36" s="31"/>
      <c r="L36" s="32"/>
      <c r="N36" s="46">
        <v>34</v>
      </c>
      <c r="O36" s="34"/>
      <c r="P36" s="31"/>
      <c r="Q36" s="31"/>
      <c r="R36" s="31"/>
      <c r="S36" s="31"/>
      <c r="T36" s="31"/>
      <c r="U36" s="31"/>
      <c r="V36" s="31"/>
      <c r="W36" s="31"/>
      <c r="X36" s="31"/>
      <c r="Y36" s="32"/>
      <c r="AA36" s="47">
        <v>34</v>
      </c>
      <c r="AB36" s="34">
        <f>IF(ISNUMBER([1]System!$C37),[1]PlotData!B37+[1]Momente!$E$2* $AF$1*B36,[1]PlotData!$CB$3)</f>
        <v>4.5</v>
      </c>
      <c r="AC36" s="31">
        <f>IF(ISNUMBER([1]System!$C37),[1]PlotData!C37+ [1]Momente!$E$2*$AF$1*C36,[1]PlotData!$CB$3)</f>
        <v>4.5</v>
      </c>
      <c r="AD36" s="31">
        <f>IF(ISNUMBER([1]System!$C37),[1]PlotData!D37+ [1]Momente!$E$2*$AF$1*D36,[1]PlotData!$CB$3)</f>
        <v>4.5</v>
      </c>
      <c r="AE36" s="31">
        <f>IF(ISNUMBER([1]System!$C37),[1]PlotData!E37+[1]Momente!$E$2* $AF$1*E36,[1]PlotData!$CB$3)</f>
        <v>4.5</v>
      </c>
      <c r="AF36" s="31">
        <f>IF(ISNUMBER([1]System!$C37),[1]PlotData!F37+[1]Momente!$E$2* $AF$1*F36,[1]PlotData!$CB$3)</f>
        <v>4.5</v>
      </c>
      <c r="AG36" s="31">
        <f>IF(ISNUMBER([1]System!$C37),[1]PlotData!G37+ [1]Momente!$E$2*$AF$1*G36,[1]PlotData!$CB$3)</f>
        <v>4.5</v>
      </c>
      <c r="AH36" s="31">
        <f>IF(ISNUMBER([1]System!$C37),[1]PlotData!H37+ [1]Momente!$E$2*$AF$1*H36,[1]PlotData!$CB$3)</f>
        <v>4.5</v>
      </c>
      <c r="AI36" s="31">
        <f>IF(ISNUMBER([1]System!$C37),[1]PlotData!I37+ [1]Momente!$E$2*$AF$1*I36,[1]PlotData!$CB$3)</f>
        <v>4.5</v>
      </c>
      <c r="AJ36" s="31">
        <f>IF(ISNUMBER([1]System!$C37),[1]PlotData!J37+ [1]Momente!$E$2*$AF$1*J36,[1]PlotData!$CB$3)</f>
        <v>4.5</v>
      </c>
      <c r="AK36" s="31">
        <f>IF(ISNUMBER([1]System!$C37),[1]PlotData!K37+ [1]Momente!$E$2*$AF$1*K36,[1]PlotData!$CB$3)</f>
        <v>4.5</v>
      </c>
      <c r="AL36" s="32">
        <f>IF(ISNUMBER([1]System!$C37),[1]PlotData!L37+[1]Momente!$E$2* $AF$1*L36,[1]PlotData!$CB$3)</f>
        <v>4.5</v>
      </c>
      <c r="AM36" s="34">
        <f>IF(ISNUMBER([1]System!$C37),[1]PlotData!L37,[1]PlotData!$CB$3)</f>
        <v>4.5</v>
      </c>
      <c r="AN36" s="31">
        <f>IF(ISNUMBER([1]System!$C37),[1]PlotData!B37,[1]PlotData!$CB$3)</f>
        <v>4.5</v>
      </c>
      <c r="AO36" s="37">
        <f>IF(ISNUMBER([1]System!$C37),AB36,[1]PlotData!$CB$3)</f>
        <v>4.5</v>
      </c>
      <c r="AQ36" s="47">
        <v>34</v>
      </c>
      <c r="AR36" s="34">
        <f>IF(ISNUMBER([1]System!$C37),[1]PlotData!O37+ [1]Momente!$E$2*$AF$1*O36,[1]PlotData!$CB$4)</f>
        <v>4.5</v>
      </c>
      <c r="AS36" s="31">
        <f>IF(ISNUMBER([1]System!$C37),[1]PlotData!P37+[1]Momente!$E$2* $AF$1*P36,[1]PlotData!$CB$4)</f>
        <v>4.5</v>
      </c>
      <c r="AT36" s="31">
        <f>IF(ISNUMBER([1]System!$C37),[1]PlotData!Q37+ [1]Momente!$E$2*$AF$1*Q36,[1]PlotData!$CB$4)</f>
        <v>4.5</v>
      </c>
      <c r="AU36" s="31">
        <f>IF(ISNUMBER([1]System!$C37),[1]PlotData!R37+[1]Momente!$E$2* $AF$1*R36,[1]PlotData!$CB$4)</f>
        <v>4.5</v>
      </c>
      <c r="AV36" s="31">
        <f>IF(ISNUMBER([1]System!$C37),[1]PlotData!S37+ [1]Momente!$E$2*$AF$1*S36,[1]PlotData!$CB$4)</f>
        <v>4.5</v>
      </c>
      <c r="AW36" s="31">
        <f>IF(ISNUMBER([1]System!$C37),[1]PlotData!T37+ [1]Momente!$E$2*$AF$1*T36,[1]PlotData!$CB$4)</f>
        <v>4.5</v>
      </c>
      <c r="AX36" s="31">
        <f>IF(ISNUMBER([1]System!$C37),[1]PlotData!U37+ [1]Momente!$E$2*$AF$1*U36,[1]PlotData!$CB$4)</f>
        <v>4.5</v>
      </c>
      <c r="AY36" s="31">
        <f>IF(ISNUMBER([1]System!$C37),[1]PlotData!V37+ [1]Momente!$E$2*$AF$1*V36,[1]PlotData!$CB$4)</f>
        <v>4.5</v>
      </c>
      <c r="AZ36" s="31">
        <f>IF(ISNUMBER([1]System!$C37),[1]PlotData!W37+ [1]Momente!$E$2*$AF$1*W36,[1]PlotData!$CB$4)</f>
        <v>4.5</v>
      </c>
      <c r="BA36" s="31">
        <f>IF(ISNUMBER([1]System!$C37),[1]PlotData!X37+ [1]Momente!$E$2*$AF$1*X36,[1]PlotData!$CB$4)</f>
        <v>4.5</v>
      </c>
      <c r="BB36" s="32">
        <f>IF(ISNUMBER([1]System!$C37),[1]PlotData!Y37+ [1]Momente!$E$2*$AF$1*Y36,[1]PlotData!$CB$4)</f>
        <v>4.5</v>
      </c>
      <c r="BC36" s="36">
        <f>IF(ISNUMBER([1]System!$C37),[1]PlotData!Y37, [1]PlotData!CB$4)</f>
        <v>4.5</v>
      </c>
      <c r="BD36" s="31">
        <f>IF(ISNUMBER([1]System!$C37),[1]PlotData!O37, [1]PlotData!$CB$4)</f>
        <v>4.5</v>
      </c>
      <c r="BE36" s="32">
        <f>IF(ISNUMBER([1]System!$C37), AR36,[1]PlotData!$CB$4)</f>
        <v>4.5</v>
      </c>
    </row>
    <row r="37" spans="1:57" x14ac:dyDescent="0.25">
      <c r="A37" s="46">
        <v>35</v>
      </c>
      <c r="B37" s="34"/>
      <c r="C37" s="31"/>
      <c r="D37" s="31"/>
      <c r="E37" s="31"/>
      <c r="F37" s="31"/>
      <c r="G37" s="31"/>
      <c r="H37" s="31"/>
      <c r="I37" s="31"/>
      <c r="J37" s="31"/>
      <c r="K37" s="31"/>
      <c r="L37" s="32"/>
      <c r="N37" s="46">
        <v>35</v>
      </c>
      <c r="O37" s="34"/>
      <c r="P37" s="31"/>
      <c r="Q37" s="31"/>
      <c r="R37" s="31"/>
      <c r="S37" s="31"/>
      <c r="T37" s="31"/>
      <c r="U37" s="31"/>
      <c r="V37" s="31"/>
      <c r="W37" s="31"/>
      <c r="X37" s="31"/>
      <c r="Y37" s="32"/>
      <c r="AA37" s="47">
        <v>35</v>
      </c>
      <c r="AB37" s="34">
        <f>IF(ISNUMBER([1]System!$C38),[1]PlotData!B38+[1]Momente!$E$2* $AF$1*B37,[1]PlotData!$CB$3)</f>
        <v>4.5</v>
      </c>
      <c r="AC37" s="31">
        <f>IF(ISNUMBER([1]System!$C38),[1]PlotData!C38+ [1]Momente!$E$2*$AF$1*C37,[1]PlotData!$CB$3)</f>
        <v>4.5</v>
      </c>
      <c r="AD37" s="31">
        <f>IF(ISNUMBER([1]System!$C38),[1]PlotData!D38+ [1]Momente!$E$2*$AF$1*D37,[1]PlotData!$CB$3)</f>
        <v>4.5</v>
      </c>
      <c r="AE37" s="31">
        <f>IF(ISNUMBER([1]System!$C38),[1]PlotData!E38+[1]Momente!$E$2* $AF$1*E37,[1]PlotData!$CB$3)</f>
        <v>4.5</v>
      </c>
      <c r="AF37" s="31">
        <f>IF(ISNUMBER([1]System!$C38),[1]PlotData!F38+[1]Momente!$E$2* $AF$1*F37,[1]PlotData!$CB$3)</f>
        <v>4.5</v>
      </c>
      <c r="AG37" s="31">
        <f>IF(ISNUMBER([1]System!$C38),[1]PlotData!G38+ [1]Momente!$E$2*$AF$1*G37,[1]PlotData!$CB$3)</f>
        <v>4.5</v>
      </c>
      <c r="AH37" s="31">
        <f>IF(ISNUMBER([1]System!$C38),[1]PlotData!H38+ [1]Momente!$E$2*$AF$1*H37,[1]PlotData!$CB$3)</f>
        <v>4.5</v>
      </c>
      <c r="AI37" s="31">
        <f>IF(ISNUMBER([1]System!$C38),[1]PlotData!I38+ [1]Momente!$E$2*$AF$1*I37,[1]PlotData!$CB$3)</f>
        <v>4.5</v>
      </c>
      <c r="AJ37" s="31">
        <f>IF(ISNUMBER([1]System!$C38),[1]PlotData!J38+ [1]Momente!$E$2*$AF$1*J37,[1]PlotData!$CB$3)</f>
        <v>4.5</v>
      </c>
      <c r="AK37" s="31">
        <f>IF(ISNUMBER([1]System!$C38),[1]PlotData!K38+ [1]Momente!$E$2*$AF$1*K37,[1]PlotData!$CB$3)</f>
        <v>4.5</v>
      </c>
      <c r="AL37" s="32">
        <f>IF(ISNUMBER([1]System!$C38),[1]PlotData!L38+[1]Momente!$E$2* $AF$1*L37,[1]PlotData!$CB$3)</f>
        <v>4.5</v>
      </c>
      <c r="AM37" s="34">
        <f>IF(ISNUMBER([1]System!$C38),[1]PlotData!L38,[1]PlotData!$CB$3)</f>
        <v>4.5</v>
      </c>
      <c r="AN37" s="31">
        <f>IF(ISNUMBER([1]System!$C38),[1]PlotData!B38,[1]PlotData!$CB$3)</f>
        <v>4.5</v>
      </c>
      <c r="AO37" s="37">
        <f>IF(ISNUMBER([1]System!$C38),AB37,[1]PlotData!$CB$3)</f>
        <v>4.5</v>
      </c>
      <c r="AQ37" s="47">
        <v>35</v>
      </c>
      <c r="AR37" s="34">
        <f>IF(ISNUMBER([1]System!$C38),[1]PlotData!O38+ [1]Momente!$E$2*$AF$1*O37,[1]PlotData!$CB$4)</f>
        <v>4.5</v>
      </c>
      <c r="AS37" s="31">
        <f>IF(ISNUMBER([1]System!$C38),[1]PlotData!P38+[1]Momente!$E$2* $AF$1*P37,[1]PlotData!$CB$4)</f>
        <v>4.5</v>
      </c>
      <c r="AT37" s="31">
        <f>IF(ISNUMBER([1]System!$C38),[1]PlotData!Q38+ [1]Momente!$E$2*$AF$1*Q37,[1]PlotData!$CB$4)</f>
        <v>4.5</v>
      </c>
      <c r="AU37" s="31">
        <f>IF(ISNUMBER([1]System!$C38),[1]PlotData!R38+[1]Momente!$E$2* $AF$1*R37,[1]PlotData!$CB$4)</f>
        <v>4.5</v>
      </c>
      <c r="AV37" s="31">
        <f>IF(ISNUMBER([1]System!$C38),[1]PlotData!S38+ [1]Momente!$E$2*$AF$1*S37,[1]PlotData!$CB$4)</f>
        <v>4.5</v>
      </c>
      <c r="AW37" s="31">
        <f>IF(ISNUMBER([1]System!$C38),[1]PlotData!T38+ [1]Momente!$E$2*$AF$1*T37,[1]PlotData!$CB$4)</f>
        <v>4.5</v>
      </c>
      <c r="AX37" s="31">
        <f>IF(ISNUMBER([1]System!$C38),[1]PlotData!U38+ [1]Momente!$E$2*$AF$1*U37,[1]PlotData!$CB$4)</f>
        <v>4.5</v>
      </c>
      <c r="AY37" s="31">
        <f>IF(ISNUMBER([1]System!$C38),[1]PlotData!V38+ [1]Momente!$E$2*$AF$1*V37,[1]PlotData!$CB$4)</f>
        <v>4.5</v>
      </c>
      <c r="AZ37" s="31">
        <f>IF(ISNUMBER([1]System!$C38),[1]PlotData!W38+ [1]Momente!$E$2*$AF$1*W37,[1]PlotData!$CB$4)</f>
        <v>4.5</v>
      </c>
      <c r="BA37" s="31">
        <f>IF(ISNUMBER([1]System!$C38),[1]PlotData!X38+ [1]Momente!$E$2*$AF$1*X37,[1]PlotData!$CB$4)</f>
        <v>4.5</v>
      </c>
      <c r="BB37" s="32">
        <f>IF(ISNUMBER([1]System!$C38),[1]PlotData!Y38+ [1]Momente!$E$2*$AF$1*Y37,[1]PlotData!$CB$4)</f>
        <v>4.5</v>
      </c>
      <c r="BC37" s="36">
        <f>IF(ISNUMBER([1]System!$C38),[1]PlotData!Y38, [1]PlotData!CB$4)</f>
        <v>4.5</v>
      </c>
      <c r="BD37" s="31">
        <f>IF(ISNUMBER([1]System!$C38),[1]PlotData!O38, [1]PlotData!$CB$4)</f>
        <v>4.5</v>
      </c>
      <c r="BE37" s="32">
        <f>IF(ISNUMBER([1]System!$C38), AR37,[1]PlotData!$CB$4)</f>
        <v>4.5</v>
      </c>
    </row>
    <row r="38" spans="1:57" x14ac:dyDescent="0.25">
      <c r="A38" s="46">
        <v>36</v>
      </c>
      <c r="B38" s="34"/>
      <c r="C38" s="31"/>
      <c r="D38" s="31"/>
      <c r="E38" s="31"/>
      <c r="F38" s="31"/>
      <c r="G38" s="31"/>
      <c r="H38" s="31"/>
      <c r="I38" s="31"/>
      <c r="J38" s="31"/>
      <c r="K38" s="31"/>
      <c r="L38" s="32"/>
      <c r="N38" s="46">
        <v>36</v>
      </c>
      <c r="O38" s="34"/>
      <c r="P38" s="31"/>
      <c r="Q38" s="31"/>
      <c r="R38" s="31"/>
      <c r="S38" s="31"/>
      <c r="T38" s="31"/>
      <c r="U38" s="31"/>
      <c r="V38" s="31"/>
      <c r="W38" s="31"/>
      <c r="X38" s="31"/>
      <c r="Y38" s="32"/>
      <c r="AA38" s="47">
        <v>36</v>
      </c>
      <c r="AB38" s="34">
        <f>IF(ISNUMBER([1]System!$C39),[1]PlotData!B39+[1]Momente!$E$2* $AF$1*B38,[1]PlotData!$CB$3)</f>
        <v>4.5</v>
      </c>
      <c r="AC38" s="31">
        <f>IF(ISNUMBER([1]System!$C39),[1]PlotData!C39+ [1]Momente!$E$2*$AF$1*C38,[1]PlotData!$CB$3)</f>
        <v>4.5</v>
      </c>
      <c r="AD38" s="31">
        <f>IF(ISNUMBER([1]System!$C39),[1]PlotData!D39+ [1]Momente!$E$2*$AF$1*D38,[1]PlotData!$CB$3)</f>
        <v>4.5</v>
      </c>
      <c r="AE38" s="31">
        <f>IF(ISNUMBER([1]System!$C39),[1]PlotData!E39+[1]Momente!$E$2* $AF$1*E38,[1]PlotData!$CB$3)</f>
        <v>4.5</v>
      </c>
      <c r="AF38" s="31">
        <f>IF(ISNUMBER([1]System!$C39),[1]PlotData!F39+[1]Momente!$E$2* $AF$1*F38,[1]PlotData!$CB$3)</f>
        <v>4.5</v>
      </c>
      <c r="AG38" s="31">
        <f>IF(ISNUMBER([1]System!$C39),[1]PlotData!G39+ [1]Momente!$E$2*$AF$1*G38,[1]PlotData!$CB$3)</f>
        <v>4.5</v>
      </c>
      <c r="AH38" s="31">
        <f>IF(ISNUMBER([1]System!$C39),[1]PlotData!H39+ [1]Momente!$E$2*$AF$1*H38,[1]PlotData!$CB$3)</f>
        <v>4.5</v>
      </c>
      <c r="AI38" s="31">
        <f>IF(ISNUMBER([1]System!$C39),[1]PlotData!I39+ [1]Momente!$E$2*$AF$1*I38,[1]PlotData!$CB$3)</f>
        <v>4.5</v>
      </c>
      <c r="AJ38" s="31">
        <f>IF(ISNUMBER([1]System!$C39),[1]PlotData!J39+ [1]Momente!$E$2*$AF$1*J38,[1]PlotData!$CB$3)</f>
        <v>4.5</v>
      </c>
      <c r="AK38" s="31">
        <f>IF(ISNUMBER([1]System!$C39),[1]PlotData!K39+ [1]Momente!$E$2*$AF$1*K38,[1]PlotData!$CB$3)</f>
        <v>4.5</v>
      </c>
      <c r="AL38" s="32">
        <f>IF(ISNUMBER([1]System!$C39),[1]PlotData!L39+[1]Momente!$E$2* $AF$1*L38,[1]PlotData!$CB$3)</f>
        <v>4.5</v>
      </c>
      <c r="AM38" s="34">
        <f>IF(ISNUMBER([1]System!$C39),[1]PlotData!L39,[1]PlotData!$CB$3)</f>
        <v>4.5</v>
      </c>
      <c r="AN38" s="31">
        <f>IF(ISNUMBER([1]System!$C39),[1]PlotData!B39,[1]PlotData!$CB$3)</f>
        <v>4.5</v>
      </c>
      <c r="AO38" s="37">
        <f>IF(ISNUMBER([1]System!$C39),AB38,[1]PlotData!$CB$3)</f>
        <v>4.5</v>
      </c>
      <c r="AQ38" s="47">
        <v>36</v>
      </c>
      <c r="AR38" s="34">
        <f>IF(ISNUMBER([1]System!$C39),[1]PlotData!O39+ [1]Momente!$E$2*$AF$1*O38,[1]PlotData!$CB$4)</f>
        <v>4.5</v>
      </c>
      <c r="AS38" s="31">
        <f>IF(ISNUMBER([1]System!$C39),[1]PlotData!P39+[1]Momente!$E$2* $AF$1*P38,[1]PlotData!$CB$4)</f>
        <v>4.5</v>
      </c>
      <c r="AT38" s="31">
        <f>IF(ISNUMBER([1]System!$C39),[1]PlotData!Q39+ [1]Momente!$E$2*$AF$1*Q38,[1]PlotData!$CB$4)</f>
        <v>4.5</v>
      </c>
      <c r="AU38" s="31">
        <f>IF(ISNUMBER([1]System!$C39),[1]PlotData!R39+[1]Momente!$E$2* $AF$1*R38,[1]PlotData!$CB$4)</f>
        <v>4.5</v>
      </c>
      <c r="AV38" s="31">
        <f>IF(ISNUMBER([1]System!$C39),[1]PlotData!S39+ [1]Momente!$E$2*$AF$1*S38,[1]PlotData!$CB$4)</f>
        <v>4.5</v>
      </c>
      <c r="AW38" s="31">
        <f>IF(ISNUMBER([1]System!$C39),[1]PlotData!T39+ [1]Momente!$E$2*$AF$1*T38,[1]PlotData!$CB$4)</f>
        <v>4.5</v>
      </c>
      <c r="AX38" s="31">
        <f>IF(ISNUMBER([1]System!$C39),[1]PlotData!U39+ [1]Momente!$E$2*$AF$1*U38,[1]PlotData!$CB$4)</f>
        <v>4.5</v>
      </c>
      <c r="AY38" s="31">
        <f>IF(ISNUMBER([1]System!$C39),[1]PlotData!V39+ [1]Momente!$E$2*$AF$1*V38,[1]PlotData!$CB$4)</f>
        <v>4.5</v>
      </c>
      <c r="AZ38" s="31">
        <f>IF(ISNUMBER([1]System!$C39),[1]PlotData!W39+ [1]Momente!$E$2*$AF$1*W38,[1]PlotData!$CB$4)</f>
        <v>4.5</v>
      </c>
      <c r="BA38" s="31">
        <f>IF(ISNUMBER([1]System!$C39),[1]PlotData!X39+ [1]Momente!$E$2*$AF$1*X38,[1]PlotData!$CB$4)</f>
        <v>4.5</v>
      </c>
      <c r="BB38" s="32">
        <f>IF(ISNUMBER([1]System!$C39),[1]PlotData!Y39+ [1]Momente!$E$2*$AF$1*Y38,[1]PlotData!$CB$4)</f>
        <v>4.5</v>
      </c>
      <c r="BC38" s="36">
        <f>IF(ISNUMBER([1]System!$C39),[1]PlotData!Y39, [1]PlotData!CB$4)</f>
        <v>4.5</v>
      </c>
      <c r="BD38" s="31">
        <f>IF(ISNUMBER([1]System!$C39),[1]PlotData!O39, [1]PlotData!$CB$4)</f>
        <v>4.5</v>
      </c>
      <c r="BE38" s="32">
        <f>IF(ISNUMBER([1]System!$C39), AR38,[1]PlotData!$CB$4)</f>
        <v>4.5</v>
      </c>
    </row>
    <row r="39" spans="1:57" x14ac:dyDescent="0.25">
      <c r="A39" s="46">
        <v>37</v>
      </c>
      <c r="B39" s="34"/>
      <c r="C39" s="31"/>
      <c r="D39" s="31"/>
      <c r="E39" s="31"/>
      <c r="F39" s="31"/>
      <c r="G39" s="31"/>
      <c r="H39" s="31"/>
      <c r="I39" s="31"/>
      <c r="J39" s="31"/>
      <c r="K39" s="31"/>
      <c r="L39" s="32"/>
      <c r="N39" s="46">
        <v>37</v>
      </c>
      <c r="O39" s="34"/>
      <c r="P39" s="31"/>
      <c r="Q39" s="31"/>
      <c r="R39" s="31"/>
      <c r="S39" s="31"/>
      <c r="T39" s="31"/>
      <c r="U39" s="31"/>
      <c r="V39" s="31"/>
      <c r="W39" s="31"/>
      <c r="X39" s="31"/>
      <c r="Y39" s="32"/>
      <c r="AA39" s="47">
        <v>37</v>
      </c>
      <c r="AB39" s="34">
        <f>IF(ISNUMBER([1]System!$C40),[1]PlotData!B40+[1]Momente!$E$2* $AF$1*B39,[1]PlotData!$CB$3)</f>
        <v>4.5</v>
      </c>
      <c r="AC39" s="31">
        <f>IF(ISNUMBER([1]System!$C40),[1]PlotData!C40+ [1]Momente!$E$2*$AF$1*C39,[1]PlotData!$CB$3)</f>
        <v>4.5</v>
      </c>
      <c r="AD39" s="31">
        <f>IF(ISNUMBER([1]System!$C40),[1]PlotData!D40+ [1]Momente!$E$2*$AF$1*D39,[1]PlotData!$CB$3)</f>
        <v>4.5</v>
      </c>
      <c r="AE39" s="31">
        <f>IF(ISNUMBER([1]System!$C40),[1]PlotData!E40+[1]Momente!$E$2* $AF$1*E39,[1]PlotData!$CB$3)</f>
        <v>4.5</v>
      </c>
      <c r="AF39" s="31">
        <f>IF(ISNUMBER([1]System!$C40),[1]PlotData!F40+[1]Momente!$E$2* $AF$1*F39,[1]PlotData!$CB$3)</f>
        <v>4.5</v>
      </c>
      <c r="AG39" s="31">
        <f>IF(ISNUMBER([1]System!$C40),[1]PlotData!G40+ [1]Momente!$E$2*$AF$1*G39,[1]PlotData!$CB$3)</f>
        <v>4.5</v>
      </c>
      <c r="AH39" s="31">
        <f>IF(ISNUMBER([1]System!$C40),[1]PlotData!H40+ [1]Momente!$E$2*$AF$1*H39,[1]PlotData!$CB$3)</f>
        <v>4.5</v>
      </c>
      <c r="AI39" s="31">
        <f>IF(ISNUMBER([1]System!$C40),[1]PlotData!I40+ [1]Momente!$E$2*$AF$1*I39,[1]PlotData!$CB$3)</f>
        <v>4.5</v>
      </c>
      <c r="AJ39" s="31">
        <f>IF(ISNUMBER([1]System!$C40),[1]PlotData!J40+ [1]Momente!$E$2*$AF$1*J39,[1]PlotData!$CB$3)</f>
        <v>4.5</v>
      </c>
      <c r="AK39" s="31">
        <f>IF(ISNUMBER([1]System!$C40),[1]PlotData!K40+ [1]Momente!$E$2*$AF$1*K39,[1]PlotData!$CB$3)</f>
        <v>4.5</v>
      </c>
      <c r="AL39" s="32">
        <f>IF(ISNUMBER([1]System!$C40),[1]PlotData!L40+[1]Momente!$E$2* $AF$1*L39,[1]PlotData!$CB$3)</f>
        <v>4.5</v>
      </c>
      <c r="AM39" s="34">
        <f>IF(ISNUMBER([1]System!$C40),[1]PlotData!L40,[1]PlotData!$CB$3)</f>
        <v>4.5</v>
      </c>
      <c r="AN39" s="31">
        <f>IF(ISNUMBER([1]System!$C40),[1]PlotData!B40,[1]PlotData!$CB$3)</f>
        <v>4.5</v>
      </c>
      <c r="AO39" s="37">
        <f>IF(ISNUMBER([1]System!$C40),AB39,[1]PlotData!$CB$3)</f>
        <v>4.5</v>
      </c>
      <c r="AQ39" s="47">
        <v>37</v>
      </c>
      <c r="AR39" s="34">
        <f>IF(ISNUMBER([1]System!$C40),[1]PlotData!O40+ [1]Momente!$E$2*$AF$1*O39,[1]PlotData!$CB$4)</f>
        <v>4.5</v>
      </c>
      <c r="AS39" s="31">
        <f>IF(ISNUMBER([1]System!$C40),[1]PlotData!P40+[1]Momente!$E$2* $AF$1*P39,[1]PlotData!$CB$4)</f>
        <v>4.5</v>
      </c>
      <c r="AT39" s="31">
        <f>IF(ISNUMBER([1]System!$C40),[1]PlotData!Q40+ [1]Momente!$E$2*$AF$1*Q39,[1]PlotData!$CB$4)</f>
        <v>4.5</v>
      </c>
      <c r="AU39" s="31">
        <f>IF(ISNUMBER([1]System!$C40),[1]PlotData!R40+[1]Momente!$E$2* $AF$1*R39,[1]PlotData!$CB$4)</f>
        <v>4.5</v>
      </c>
      <c r="AV39" s="31">
        <f>IF(ISNUMBER([1]System!$C40),[1]PlotData!S40+ [1]Momente!$E$2*$AF$1*S39,[1]PlotData!$CB$4)</f>
        <v>4.5</v>
      </c>
      <c r="AW39" s="31">
        <f>IF(ISNUMBER([1]System!$C40),[1]PlotData!T40+ [1]Momente!$E$2*$AF$1*T39,[1]PlotData!$CB$4)</f>
        <v>4.5</v>
      </c>
      <c r="AX39" s="31">
        <f>IF(ISNUMBER([1]System!$C40),[1]PlotData!U40+ [1]Momente!$E$2*$AF$1*U39,[1]PlotData!$CB$4)</f>
        <v>4.5</v>
      </c>
      <c r="AY39" s="31">
        <f>IF(ISNUMBER([1]System!$C40),[1]PlotData!V40+ [1]Momente!$E$2*$AF$1*V39,[1]PlotData!$CB$4)</f>
        <v>4.5</v>
      </c>
      <c r="AZ39" s="31">
        <f>IF(ISNUMBER([1]System!$C40),[1]PlotData!W40+ [1]Momente!$E$2*$AF$1*W39,[1]PlotData!$CB$4)</f>
        <v>4.5</v>
      </c>
      <c r="BA39" s="31">
        <f>IF(ISNUMBER([1]System!$C40),[1]PlotData!X40+ [1]Momente!$E$2*$AF$1*X39,[1]PlotData!$CB$4)</f>
        <v>4.5</v>
      </c>
      <c r="BB39" s="32">
        <f>IF(ISNUMBER([1]System!$C40),[1]PlotData!Y40+ [1]Momente!$E$2*$AF$1*Y39,[1]PlotData!$CB$4)</f>
        <v>4.5</v>
      </c>
      <c r="BC39" s="36">
        <f>IF(ISNUMBER([1]System!$C40),[1]PlotData!Y40, [1]PlotData!CB$4)</f>
        <v>4.5</v>
      </c>
      <c r="BD39" s="31">
        <f>IF(ISNUMBER([1]System!$C40),[1]PlotData!O40, [1]PlotData!$CB$4)</f>
        <v>4.5</v>
      </c>
      <c r="BE39" s="32">
        <f>IF(ISNUMBER([1]System!$C40), AR39,[1]PlotData!$CB$4)</f>
        <v>4.5</v>
      </c>
    </row>
    <row r="40" spans="1:57" x14ac:dyDescent="0.25">
      <c r="A40" s="46">
        <v>38</v>
      </c>
      <c r="B40" s="34"/>
      <c r="C40" s="31"/>
      <c r="D40" s="31"/>
      <c r="E40" s="31"/>
      <c r="F40" s="31"/>
      <c r="G40" s="31"/>
      <c r="H40" s="31"/>
      <c r="I40" s="31"/>
      <c r="J40" s="31"/>
      <c r="K40" s="31"/>
      <c r="L40" s="32"/>
      <c r="N40" s="46">
        <v>38</v>
      </c>
      <c r="O40" s="34"/>
      <c r="P40" s="31"/>
      <c r="Q40" s="31"/>
      <c r="R40" s="31"/>
      <c r="S40" s="31"/>
      <c r="T40" s="31"/>
      <c r="U40" s="31"/>
      <c r="V40" s="31"/>
      <c r="W40" s="31"/>
      <c r="X40" s="31"/>
      <c r="Y40" s="32"/>
      <c r="AA40" s="47">
        <v>38</v>
      </c>
      <c r="AB40" s="34">
        <f>IF(ISNUMBER([1]System!$C41),[1]PlotData!B41+[1]Momente!$E$2* $AF$1*B40,[1]PlotData!$CB$3)</f>
        <v>4.5</v>
      </c>
      <c r="AC40" s="31">
        <f>IF(ISNUMBER([1]System!$C41),[1]PlotData!C41+ [1]Momente!$E$2*$AF$1*C40,[1]PlotData!$CB$3)</f>
        <v>4.5</v>
      </c>
      <c r="AD40" s="31">
        <f>IF(ISNUMBER([1]System!$C41),[1]PlotData!D41+ [1]Momente!$E$2*$AF$1*D40,[1]PlotData!$CB$3)</f>
        <v>4.5</v>
      </c>
      <c r="AE40" s="31">
        <f>IF(ISNUMBER([1]System!$C41),[1]PlotData!E41+[1]Momente!$E$2* $AF$1*E40,[1]PlotData!$CB$3)</f>
        <v>4.5</v>
      </c>
      <c r="AF40" s="31">
        <f>IF(ISNUMBER([1]System!$C41),[1]PlotData!F41+[1]Momente!$E$2* $AF$1*F40,[1]PlotData!$CB$3)</f>
        <v>4.5</v>
      </c>
      <c r="AG40" s="31">
        <f>IF(ISNUMBER([1]System!$C41),[1]PlotData!G41+ [1]Momente!$E$2*$AF$1*G40,[1]PlotData!$CB$3)</f>
        <v>4.5</v>
      </c>
      <c r="AH40" s="31">
        <f>IF(ISNUMBER([1]System!$C41),[1]PlotData!H41+ [1]Momente!$E$2*$AF$1*H40,[1]PlotData!$CB$3)</f>
        <v>4.5</v>
      </c>
      <c r="AI40" s="31">
        <f>IF(ISNUMBER([1]System!$C41),[1]PlotData!I41+ [1]Momente!$E$2*$AF$1*I40,[1]PlotData!$CB$3)</f>
        <v>4.5</v>
      </c>
      <c r="AJ40" s="31">
        <f>IF(ISNUMBER([1]System!$C41),[1]PlotData!J41+ [1]Momente!$E$2*$AF$1*J40,[1]PlotData!$CB$3)</f>
        <v>4.5</v>
      </c>
      <c r="AK40" s="31">
        <f>IF(ISNUMBER([1]System!$C41),[1]PlotData!K41+ [1]Momente!$E$2*$AF$1*K40,[1]PlotData!$CB$3)</f>
        <v>4.5</v>
      </c>
      <c r="AL40" s="32">
        <f>IF(ISNUMBER([1]System!$C41),[1]PlotData!L41+[1]Momente!$E$2* $AF$1*L40,[1]PlotData!$CB$3)</f>
        <v>4.5</v>
      </c>
      <c r="AM40" s="34">
        <f>IF(ISNUMBER([1]System!$C41),[1]PlotData!L41,[1]PlotData!$CB$3)</f>
        <v>4.5</v>
      </c>
      <c r="AN40" s="31">
        <f>IF(ISNUMBER([1]System!$C41),[1]PlotData!B41,[1]PlotData!$CB$3)</f>
        <v>4.5</v>
      </c>
      <c r="AO40" s="37">
        <f>IF(ISNUMBER([1]System!$C41),AB40,[1]PlotData!$CB$3)</f>
        <v>4.5</v>
      </c>
      <c r="AQ40" s="47">
        <v>38</v>
      </c>
      <c r="AR40" s="34">
        <f>IF(ISNUMBER([1]System!$C41),[1]PlotData!O41+ [1]Momente!$E$2*$AF$1*O40,[1]PlotData!$CB$4)</f>
        <v>4.5</v>
      </c>
      <c r="AS40" s="31">
        <f>IF(ISNUMBER([1]System!$C41),[1]PlotData!P41+[1]Momente!$E$2* $AF$1*P40,[1]PlotData!$CB$4)</f>
        <v>4.5</v>
      </c>
      <c r="AT40" s="31">
        <f>IF(ISNUMBER([1]System!$C41),[1]PlotData!Q41+ [1]Momente!$E$2*$AF$1*Q40,[1]PlotData!$CB$4)</f>
        <v>4.5</v>
      </c>
      <c r="AU40" s="31">
        <f>IF(ISNUMBER([1]System!$C41),[1]PlotData!R41+[1]Momente!$E$2* $AF$1*R40,[1]PlotData!$CB$4)</f>
        <v>4.5</v>
      </c>
      <c r="AV40" s="31">
        <f>IF(ISNUMBER([1]System!$C41),[1]PlotData!S41+ [1]Momente!$E$2*$AF$1*S40,[1]PlotData!$CB$4)</f>
        <v>4.5</v>
      </c>
      <c r="AW40" s="31">
        <f>IF(ISNUMBER([1]System!$C41),[1]PlotData!T41+ [1]Momente!$E$2*$AF$1*T40,[1]PlotData!$CB$4)</f>
        <v>4.5</v>
      </c>
      <c r="AX40" s="31">
        <f>IF(ISNUMBER([1]System!$C41),[1]PlotData!U41+ [1]Momente!$E$2*$AF$1*U40,[1]PlotData!$CB$4)</f>
        <v>4.5</v>
      </c>
      <c r="AY40" s="31">
        <f>IF(ISNUMBER([1]System!$C41),[1]PlotData!V41+ [1]Momente!$E$2*$AF$1*V40,[1]PlotData!$CB$4)</f>
        <v>4.5</v>
      </c>
      <c r="AZ40" s="31">
        <f>IF(ISNUMBER([1]System!$C41),[1]PlotData!W41+ [1]Momente!$E$2*$AF$1*W40,[1]PlotData!$CB$4)</f>
        <v>4.5</v>
      </c>
      <c r="BA40" s="31">
        <f>IF(ISNUMBER([1]System!$C41),[1]PlotData!X41+ [1]Momente!$E$2*$AF$1*X40,[1]PlotData!$CB$4)</f>
        <v>4.5</v>
      </c>
      <c r="BB40" s="32">
        <f>IF(ISNUMBER([1]System!$C41),[1]PlotData!Y41+ [1]Momente!$E$2*$AF$1*Y40,[1]PlotData!$CB$4)</f>
        <v>4.5</v>
      </c>
      <c r="BC40" s="36">
        <f>IF(ISNUMBER([1]System!$C41),[1]PlotData!Y41, [1]PlotData!CB$4)</f>
        <v>4.5</v>
      </c>
      <c r="BD40" s="31">
        <f>IF(ISNUMBER([1]System!$C41),[1]PlotData!O41, [1]PlotData!$CB$4)</f>
        <v>4.5</v>
      </c>
      <c r="BE40" s="32">
        <f>IF(ISNUMBER([1]System!$C41), AR40,[1]PlotData!$CB$4)</f>
        <v>4.5</v>
      </c>
    </row>
    <row r="41" spans="1:57" x14ac:dyDescent="0.25">
      <c r="A41" s="46">
        <v>39</v>
      </c>
      <c r="B41" s="34"/>
      <c r="C41" s="31"/>
      <c r="D41" s="31"/>
      <c r="E41" s="31"/>
      <c r="F41" s="31"/>
      <c r="G41" s="31"/>
      <c r="H41" s="31"/>
      <c r="I41" s="31"/>
      <c r="J41" s="31"/>
      <c r="K41" s="31"/>
      <c r="L41" s="32"/>
      <c r="N41" s="46">
        <v>39</v>
      </c>
      <c r="O41" s="34"/>
      <c r="P41" s="31"/>
      <c r="Q41" s="31"/>
      <c r="R41" s="31"/>
      <c r="S41" s="31"/>
      <c r="T41" s="31"/>
      <c r="U41" s="31"/>
      <c r="V41" s="31"/>
      <c r="W41" s="31"/>
      <c r="X41" s="31"/>
      <c r="Y41" s="32"/>
      <c r="AA41" s="47">
        <v>39</v>
      </c>
      <c r="AB41" s="34">
        <f>IF(ISNUMBER([1]System!$C42),[1]PlotData!B42+[1]Momente!$E$2* $AF$1*B41,[1]PlotData!$CB$3)</f>
        <v>4.5</v>
      </c>
      <c r="AC41" s="31">
        <f>IF(ISNUMBER([1]System!$C42),[1]PlotData!C42+ [1]Momente!$E$2*$AF$1*C41,[1]PlotData!$CB$3)</f>
        <v>4.5</v>
      </c>
      <c r="AD41" s="31">
        <f>IF(ISNUMBER([1]System!$C42),[1]PlotData!D42+ [1]Momente!$E$2*$AF$1*D41,[1]PlotData!$CB$3)</f>
        <v>4.5</v>
      </c>
      <c r="AE41" s="31">
        <f>IF(ISNUMBER([1]System!$C42),[1]PlotData!E42+[1]Momente!$E$2* $AF$1*E41,[1]PlotData!$CB$3)</f>
        <v>4.5</v>
      </c>
      <c r="AF41" s="31">
        <f>IF(ISNUMBER([1]System!$C42),[1]PlotData!F42+[1]Momente!$E$2* $AF$1*F41,[1]PlotData!$CB$3)</f>
        <v>4.5</v>
      </c>
      <c r="AG41" s="31">
        <f>IF(ISNUMBER([1]System!$C42),[1]PlotData!G42+ [1]Momente!$E$2*$AF$1*G41,[1]PlotData!$CB$3)</f>
        <v>4.5</v>
      </c>
      <c r="AH41" s="31">
        <f>IF(ISNUMBER([1]System!$C42),[1]PlotData!H42+ [1]Momente!$E$2*$AF$1*H41,[1]PlotData!$CB$3)</f>
        <v>4.5</v>
      </c>
      <c r="AI41" s="31">
        <f>IF(ISNUMBER([1]System!$C42),[1]PlotData!I42+ [1]Momente!$E$2*$AF$1*I41,[1]PlotData!$CB$3)</f>
        <v>4.5</v>
      </c>
      <c r="AJ41" s="31">
        <f>IF(ISNUMBER([1]System!$C42),[1]PlotData!J42+ [1]Momente!$E$2*$AF$1*J41,[1]PlotData!$CB$3)</f>
        <v>4.5</v>
      </c>
      <c r="AK41" s="31">
        <f>IF(ISNUMBER([1]System!$C42),[1]PlotData!K42+ [1]Momente!$E$2*$AF$1*K41,[1]PlotData!$CB$3)</f>
        <v>4.5</v>
      </c>
      <c r="AL41" s="32">
        <f>IF(ISNUMBER([1]System!$C42),[1]PlotData!L42+[1]Momente!$E$2* $AF$1*L41,[1]PlotData!$CB$3)</f>
        <v>4.5</v>
      </c>
      <c r="AM41" s="34">
        <f>IF(ISNUMBER([1]System!$C42),[1]PlotData!L42,[1]PlotData!$CB$3)</f>
        <v>4.5</v>
      </c>
      <c r="AN41" s="31">
        <f>IF(ISNUMBER([1]System!$C42),[1]PlotData!B42,[1]PlotData!$CB$3)</f>
        <v>4.5</v>
      </c>
      <c r="AO41" s="37">
        <f>IF(ISNUMBER([1]System!$C42),AB41,[1]PlotData!$CB$3)</f>
        <v>4.5</v>
      </c>
      <c r="AQ41" s="47">
        <v>39</v>
      </c>
      <c r="AR41" s="34">
        <f>IF(ISNUMBER([1]System!$C42),[1]PlotData!O42+ [1]Momente!$E$2*$AF$1*O41,[1]PlotData!$CB$4)</f>
        <v>4.5</v>
      </c>
      <c r="AS41" s="31">
        <f>IF(ISNUMBER([1]System!$C42),[1]PlotData!P42+[1]Momente!$E$2* $AF$1*P41,[1]PlotData!$CB$4)</f>
        <v>4.5</v>
      </c>
      <c r="AT41" s="31">
        <f>IF(ISNUMBER([1]System!$C42),[1]PlotData!Q42+ [1]Momente!$E$2*$AF$1*Q41,[1]PlotData!$CB$4)</f>
        <v>4.5</v>
      </c>
      <c r="AU41" s="31">
        <f>IF(ISNUMBER([1]System!$C42),[1]PlotData!R42+[1]Momente!$E$2* $AF$1*R41,[1]PlotData!$CB$4)</f>
        <v>4.5</v>
      </c>
      <c r="AV41" s="31">
        <f>IF(ISNUMBER([1]System!$C42),[1]PlotData!S42+ [1]Momente!$E$2*$AF$1*S41,[1]PlotData!$CB$4)</f>
        <v>4.5</v>
      </c>
      <c r="AW41" s="31">
        <f>IF(ISNUMBER([1]System!$C42),[1]PlotData!T42+ [1]Momente!$E$2*$AF$1*T41,[1]PlotData!$CB$4)</f>
        <v>4.5</v>
      </c>
      <c r="AX41" s="31">
        <f>IF(ISNUMBER([1]System!$C42),[1]PlotData!U42+ [1]Momente!$E$2*$AF$1*U41,[1]PlotData!$CB$4)</f>
        <v>4.5</v>
      </c>
      <c r="AY41" s="31">
        <f>IF(ISNUMBER([1]System!$C42),[1]PlotData!V42+ [1]Momente!$E$2*$AF$1*V41,[1]PlotData!$CB$4)</f>
        <v>4.5</v>
      </c>
      <c r="AZ41" s="31">
        <f>IF(ISNUMBER([1]System!$C42),[1]PlotData!W42+ [1]Momente!$E$2*$AF$1*W41,[1]PlotData!$CB$4)</f>
        <v>4.5</v>
      </c>
      <c r="BA41" s="31">
        <f>IF(ISNUMBER([1]System!$C42),[1]PlotData!X42+ [1]Momente!$E$2*$AF$1*X41,[1]PlotData!$CB$4)</f>
        <v>4.5</v>
      </c>
      <c r="BB41" s="32">
        <f>IF(ISNUMBER([1]System!$C42),[1]PlotData!Y42+ [1]Momente!$E$2*$AF$1*Y41,[1]PlotData!$CB$4)</f>
        <v>4.5</v>
      </c>
      <c r="BC41" s="36">
        <f>IF(ISNUMBER([1]System!$C42),[1]PlotData!Y42, [1]PlotData!CB$4)</f>
        <v>4.5</v>
      </c>
      <c r="BD41" s="31">
        <f>IF(ISNUMBER([1]System!$C42),[1]PlotData!O42, [1]PlotData!$CB$4)</f>
        <v>4.5</v>
      </c>
      <c r="BE41" s="32">
        <f>IF(ISNUMBER([1]System!$C42), AR41,[1]PlotData!$CB$4)</f>
        <v>4.5</v>
      </c>
    </row>
    <row r="42" spans="1:57" ht="13.8" thickBot="1" x14ac:dyDescent="0.3">
      <c r="A42" s="48">
        <v>40</v>
      </c>
      <c r="B42" s="49"/>
      <c r="C42" s="39"/>
      <c r="D42" s="39"/>
      <c r="E42" s="39"/>
      <c r="F42" s="39"/>
      <c r="G42" s="39"/>
      <c r="H42" s="39"/>
      <c r="I42" s="39"/>
      <c r="J42" s="39"/>
      <c r="K42" s="39"/>
      <c r="L42" s="40"/>
      <c r="N42" s="48">
        <v>40</v>
      </c>
      <c r="O42" s="49"/>
      <c r="P42" s="39"/>
      <c r="Q42" s="39"/>
      <c r="R42" s="39"/>
      <c r="S42" s="39"/>
      <c r="T42" s="39"/>
      <c r="U42" s="39"/>
      <c r="V42" s="39"/>
      <c r="W42" s="39"/>
      <c r="X42" s="39"/>
      <c r="Y42" s="40"/>
      <c r="AA42" s="50">
        <v>40</v>
      </c>
      <c r="AB42" s="49">
        <f>IF(ISNUMBER([1]System!$C43),[1]PlotData!B43+[1]Momente!$E$2* $AF$1*B42,[1]PlotData!$CB$3)</f>
        <v>4.5</v>
      </c>
      <c r="AC42" s="39">
        <f>IF(ISNUMBER([1]System!$C43),[1]PlotData!C43+ [1]Momente!$E$2*$AF$1*C42,[1]PlotData!$CB$3)</f>
        <v>4.5</v>
      </c>
      <c r="AD42" s="39">
        <f>IF(ISNUMBER([1]System!$C43),[1]PlotData!D43+ [1]Momente!$E$2*$AF$1*D42,[1]PlotData!$CB$3)</f>
        <v>4.5</v>
      </c>
      <c r="AE42" s="39">
        <f>IF(ISNUMBER([1]System!$C43),[1]PlotData!E43+[1]Momente!$E$2* $AF$1*E42,[1]PlotData!$CB$3)</f>
        <v>4.5</v>
      </c>
      <c r="AF42" s="39">
        <f>IF(ISNUMBER([1]System!$C43),[1]PlotData!F43+[1]Momente!$E$2* $AF$1*F42,[1]PlotData!$CB$3)</f>
        <v>4.5</v>
      </c>
      <c r="AG42" s="39">
        <f>IF(ISNUMBER([1]System!$C43),[1]PlotData!G43+ [1]Momente!$E$2*$AF$1*G42,[1]PlotData!$CB$3)</f>
        <v>4.5</v>
      </c>
      <c r="AH42" s="39">
        <f>IF(ISNUMBER([1]System!$C43),[1]PlotData!H43+ [1]Momente!$E$2*$AF$1*H42,[1]PlotData!$CB$3)</f>
        <v>4.5</v>
      </c>
      <c r="AI42" s="39">
        <f>IF(ISNUMBER([1]System!$C43),[1]PlotData!I43+ [1]Momente!$E$2*$AF$1*I42,[1]PlotData!$CB$3)</f>
        <v>4.5</v>
      </c>
      <c r="AJ42" s="39">
        <f>IF(ISNUMBER([1]System!$C43),[1]PlotData!J43+ [1]Momente!$E$2*$AF$1*J42,[1]PlotData!$CB$3)</f>
        <v>4.5</v>
      </c>
      <c r="AK42" s="39">
        <f>IF(ISNUMBER([1]System!$C43),[1]PlotData!K43+ [1]Momente!$E$2*$AF$1*K42,[1]PlotData!$CB$3)</f>
        <v>4.5</v>
      </c>
      <c r="AL42" s="40">
        <f>IF(ISNUMBER([1]System!$C43),[1]PlotData!L43+[1]Momente!$E$2* $AF$1*L42,[1]PlotData!$CB$3)</f>
        <v>4.5</v>
      </c>
      <c r="AM42" s="49">
        <f>IF(ISNUMBER([1]System!$C43),[1]PlotData!L43,[1]PlotData!$CB$3)</f>
        <v>4.5</v>
      </c>
      <c r="AN42" s="39">
        <f>IF(ISNUMBER([1]System!$C43),[1]PlotData!B43,[1]PlotData!$CB$3)</f>
        <v>4.5</v>
      </c>
      <c r="AO42" s="52">
        <f>IF(ISNUMBER([1]System!$C43),AB42,[1]PlotData!$CB$3)</f>
        <v>4.5</v>
      </c>
      <c r="AQ42" s="50">
        <v>40</v>
      </c>
      <c r="AR42" s="49">
        <f>IF(ISNUMBER([1]System!$C43),[1]PlotData!O43+ [1]Momente!$E$2*$AF$1*O42,[1]PlotData!$CB$4)</f>
        <v>4.5</v>
      </c>
      <c r="AS42" s="39">
        <f>IF(ISNUMBER([1]System!$C43),[1]PlotData!P43+[1]Momente!$E$2* $AF$1*P42,[1]PlotData!$CB$4)</f>
        <v>4.5</v>
      </c>
      <c r="AT42" s="39">
        <f>IF(ISNUMBER([1]System!$C43),[1]PlotData!Q43+ [1]Momente!$E$2*$AF$1*Q42,[1]PlotData!$CB$4)</f>
        <v>4.5</v>
      </c>
      <c r="AU42" s="39">
        <f>IF(ISNUMBER([1]System!$C43),[1]PlotData!R43+[1]Momente!$E$2* $AF$1*R42,[1]PlotData!$CB$4)</f>
        <v>4.5</v>
      </c>
      <c r="AV42" s="39">
        <f>IF(ISNUMBER([1]System!$C43),[1]PlotData!S43+ [1]Momente!$E$2*$AF$1*S42,[1]PlotData!$CB$4)</f>
        <v>4.5</v>
      </c>
      <c r="AW42" s="39">
        <f>IF(ISNUMBER([1]System!$C43),[1]PlotData!T43+ [1]Momente!$E$2*$AF$1*T42,[1]PlotData!$CB$4)</f>
        <v>4.5</v>
      </c>
      <c r="AX42" s="39">
        <f>IF(ISNUMBER([1]System!$C43),[1]PlotData!U43+ [1]Momente!$E$2*$AF$1*U42,[1]PlotData!$CB$4)</f>
        <v>4.5</v>
      </c>
      <c r="AY42" s="39">
        <f>IF(ISNUMBER([1]System!$C43),[1]PlotData!V43+ [1]Momente!$E$2*$AF$1*V42,[1]PlotData!$CB$4)</f>
        <v>4.5</v>
      </c>
      <c r="AZ42" s="39">
        <f>IF(ISNUMBER([1]System!$C43),[1]PlotData!W43+ [1]Momente!$E$2*$AF$1*W42,[1]PlotData!$CB$4)</f>
        <v>4.5</v>
      </c>
      <c r="BA42" s="39">
        <f>IF(ISNUMBER([1]System!$C43),[1]PlotData!X43+ [1]Momente!$E$2*$AF$1*X42,[1]PlotData!$CB$4)</f>
        <v>4.5</v>
      </c>
      <c r="BB42" s="40">
        <f>IF(ISNUMBER([1]System!$C43),[1]PlotData!Y43+ [1]Momente!$E$2*$AF$1*Y42,[1]PlotData!$CB$4)</f>
        <v>4.5</v>
      </c>
      <c r="BC42" s="51">
        <f>IF(ISNUMBER([1]System!$C43),[1]PlotData!Y43, [1]PlotData!CB$4)</f>
        <v>4.5</v>
      </c>
      <c r="BD42" s="39">
        <f>IF(ISNUMBER([1]System!$C43),[1]PlotData!O43, [1]PlotData!$CB$4)</f>
        <v>4.5</v>
      </c>
      <c r="BE42" s="40">
        <f>IF(ISNUMBER([1]System!$C43), AR42,[1]PlotData!$CB$4)</f>
        <v>4.5</v>
      </c>
    </row>
    <row r="43" spans="1:57" x14ac:dyDescent="0.25">
      <c r="AR43" s="53"/>
    </row>
    <row r="68" spans="1:36" x14ac:dyDescent="0.25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5"/>
      <c r="AA68" s="54"/>
      <c r="AB68" s="54"/>
      <c r="AC68" s="54"/>
      <c r="AD68" s="54"/>
      <c r="AE68" s="54"/>
      <c r="AF68" s="54"/>
      <c r="AG68" s="54"/>
      <c r="AH68" s="54"/>
      <c r="AI68" s="54"/>
      <c r="AJ68" s="54"/>
    </row>
    <row r="69" spans="1:36" x14ac:dyDescent="0.2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5"/>
      <c r="AA69" s="54"/>
      <c r="AB69" s="54"/>
      <c r="AC69" s="54"/>
      <c r="AD69" s="54"/>
      <c r="AE69" s="54"/>
      <c r="AF69" s="54"/>
      <c r="AG69" s="54"/>
      <c r="AH69" s="54"/>
      <c r="AI69" s="54"/>
      <c r="AJ69" s="54"/>
    </row>
    <row r="70" spans="1:36" x14ac:dyDescent="0.2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5"/>
      <c r="AA70" s="54"/>
      <c r="AB70" s="54"/>
      <c r="AC70" s="54"/>
      <c r="AD70" s="54"/>
      <c r="AE70" s="54"/>
      <c r="AF70" s="54"/>
      <c r="AG70" s="54"/>
      <c r="AH70" s="54"/>
      <c r="AI70" s="54"/>
      <c r="AJ70" s="54"/>
    </row>
    <row r="71" spans="1:36" x14ac:dyDescent="0.25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5"/>
      <c r="AA71" s="54"/>
      <c r="AB71" s="54"/>
      <c r="AC71" s="54"/>
      <c r="AD71" s="54"/>
      <c r="AE71" s="54"/>
      <c r="AF71" s="54"/>
      <c r="AG71" s="54"/>
      <c r="AH71" s="54"/>
      <c r="AI71" s="54"/>
      <c r="AJ71" s="54"/>
    </row>
    <row r="72" spans="1:36" x14ac:dyDescent="0.25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5"/>
      <c r="AA72" s="54"/>
      <c r="AB72" s="54"/>
      <c r="AC72" s="54"/>
      <c r="AD72" s="54"/>
      <c r="AE72" s="54"/>
      <c r="AF72" s="54"/>
      <c r="AG72" s="54"/>
      <c r="AH72" s="54"/>
      <c r="AI72" s="54"/>
      <c r="AJ72" s="54"/>
    </row>
    <row r="73" spans="1:36" x14ac:dyDescent="0.25">
      <c r="A73" s="54"/>
      <c r="B73" s="56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5"/>
      <c r="AA73" s="54"/>
      <c r="AB73" s="54"/>
      <c r="AC73" s="54"/>
      <c r="AD73" s="54"/>
      <c r="AE73" s="54"/>
      <c r="AF73" s="54"/>
      <c r="AG73" s="54"/>
      <c r="AH73" s="54"/>
      <c r="AI73" s="54"/>
      <c r="AJ73" s="54"/>
    </row>
    <row r="74" spans="1:36" x14ac:dyDescent="0.25">
      <c r="A74" s="56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6"/>
      <c r="R74" s="54"/>
      <c r="S74" s="54"/>
      <c r="T74" s="54"/>
      <c r="U74" s="54"/>
      <c r="V74" s="54"/>
      <c r="W74" s="54"/>
      <c r="X74" s="54"/>
      <c r="Y74" s="54"/>
      <c r="Z74" s="55"/>
      <c r="AA74" s="54"/>
      <c r="AB74" s="54"/>
      <c r="AC74" s="54"/>
      <c r="AD74" s="54"/>
      <c r="AE74" s="54"/>
      <c r="AF74" s="54"/>
      <c r="AG74" s="54"/>
      <c r="AH74" s="54"/>
      <c r="AI74" s="54"/>
      <c r="AJ74" s="54"/>
    </row>
    <row r="75" spans="1:36" x14ac:dyDescent="0.2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5"/>
      <c r="AA75" s="54"/>
      <c r="AB75" s="54"/>
      <c r="AC75" s="54"/>
      <c r="AD75" s="54"/>
      <c r="AE75" s="54"/>
      <c r="AF75" s="54"/>
      <c r="AG75" s="54"/>
      <c r="AH75" s="54"/>
      <c r="AI75" s="54"/>
      <c r="AJ75" s="54"/>
    </row>
    <row r="76" spans="1:36" x14ac:dyDescent="0.25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5"/>
      <c r="AA76" s="54"/>
      <c r="AB76" s="54"/>
      <c r="AC76" s="54"/>
      <c r="AD76" s="54"/>
      <c r="AE76" s="54"/>
      <c r="AF76" s="54"/>
      <c r="AG76" s="54"/>
      <c r="AH76" s="54"/>
      <c r="AI76" s="54"/>
      <c r="AJ76" s="54"/>
    </row>
    <row r="77" spans="1:36" x14ac:dyDescent="0.25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5"/>
      <c r="AA77" s="54"/>
      <c r="AB77" s="54"/>
      <c r="AC77" s="54"/>
      <c r="AD77" s="54"/>
      <c r="AE77" s="54"/>
      <c r="AF77" s="54"/>
      <c r="AG77" s="54"/>
      <c r="AH77" s="54"/>
      <c r="AI77" s="54"/>
      <c r="AJ77" s="54"/>
    </row>
    <row r="78" spans="1:36" x14ac:dyDescent="0.25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5"/>
      <c r="AA78" s="54"/>
      <c r="AB78" s="54"/>
      <c r="AC78" s="54"/>
      <c r="AD78" s="54"/>
      <c r="AE78" s="54"/>
      <c r="AF78" s="54"/>
      <c r="AG78" s="54"/>
      <c r="AH78" s="54"/>
      <c r="AI78" s="54"/>
      <c r="AJ78" s="54"/>
    </row>
    <row r="79" spans="1:36" x14ac:dyDescent="0.25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5"/>
      <c r="AA79" s="54"/>
      <c r="AB79" s="54"/>
      <c r="AC79" s="54"/>
      <c r="AD79" s="54"/>
      <c r="AE79" s="54"/>
      <c r="AF79" s="54"/>
      <c r="AG79" s="54"/>
      <c r="AH79" s="54"/>
      <c r="AI79" s="54"/>
      <c r="AJ79" s="54"/>
    </row>
    <row r="80" spans="1:36" x14ac:dyDescent="0.25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5"/>
      <c r="AA80" s="54"/>
      <c r="AB80" s="54"/>
      <c r="AC80" s="54"/>
      <c r="AD80" s="54"/>
      <c r="AE80" s="54"/>
      <c r="AF80" s="54"/>
      <c r="AG80" s="54"/>
      <c r="AH80" s="54"/>
      <c r="AI80" s="54"/>
      <c r="AJ80" s="54"/>
    </row>
    <row r="81" spans="1:36" x14ac:dyDescent="0.25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5"/>
      <c r="AA81" s="54"/>
      <c r="AB81" s="54"/>
      <c r="AC81" s="54"/>
      <c r="AD81" s="54"/>
      <c r="AE81" s="54"/>
      <c r="AF81" s="54"/>
      <c r="AG81" s="54"/>
      <c r="AH81" s="54"/>
      <c r="AI81" s="54"/>
      <c r="AJ81" s="54"/>
    </row>
    <row r="82" spans="1:36" x14ac:dyDescent="0.25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5"/>
      <c r="AA82" s="54"/>
      <c r="AB82" s="54"/>
      <c r="AC82" s="54"/>
      <c r="AD82" s="54"/>
      <c r="AE82" s="54"/>
      <c r="AF82" s="54"/>
      <c r="AG82" s="54"/>
      <c r="AH82" s="54"/>
      <c r="AI82" s="54"/>
      <c r="AJ82" s="54"/>
    </row>
    <row r="83" spans="1:36" x14ac:dyDescent="0.25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5"/>
      <c r="AA83" s="54"/>
      <c r="AB83" s="54"/>
      <c r="AC83" s="54"/>
      <c r="AD83" s="54"/>
      <c r="AE83" s="54"/>
      <c r="AF83" s="54"/>
      <c r="AG83" s="54"/>
      <c r="AH83" s="54"/>
      <c r="AI83" s="54"/>
      <c r="AJ83" s="54"/>
    </row>
    <row r="84" spans="1:36" x14ac:dyDescent="0.25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5"/>
      <c r="AA84" s="54"/>
      <c r="AB84" s="54"/>
      <c r="AC84" s="54"/>
      <c r="AD84" s="54"/>
      <c r="AE84" s="54"/>
      <c r="AF84" s="54"/>
      <c r="AG84" s="54"/>
      <c r="AH84" s="54"/>
      <c r="AI84" s="54"/>
      <c r="AJ84" s="54"/>
    </row>
    <row r="85" spans="1:36" x14ac:dyDescent="0.25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5"/>
      <c r="AA85" s="54"/>
      <c r="AB85" s="54"/>
      <c r="AC85" s="54"/>
      <c r="AD85" s="54"/>
      <c r="AE85" s="54"/>
      <c r="AF85" s="54"/>
      <c r="AG85" s="54"/>
      <c r="AH85" s="54"/>
      <c r="AI85" s="54"/>
      <c r="AJ85" s="54"/>
    </row>
    <row r="86" spans="1:36" x14ac:dyDescent="0.25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5"/>
      <c r="AA86" s="54"/>
      <c r="AB86" s="54"/>
      <c r="AC86" s="54"/>
      <c r="AD86" s="54"/>
      <c r="AE86" s="54"/>
      <c r="AF86" s="54"/>
      <c r="AG86" s="54"/>
      <c r="AH86" s="54"/>
      <c r="AI86" s="54"/>
      <c r="AJ86" s="54"/>
    </row>
    <row r="87" spans="1:36" x14ac:dyDescent="0.25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5"/>
      <c r="AA87" s="54"/>
      <c r="AB87" s="54"/>
      <c r="AC87" s="54"/>
      <c r="AD87" s="54"/>
      <c r="AE87" s="54"/>
      <c r="AF87" s="54"/>
      <c r="AG87" s="54"/>
      <c r="AH87" s="54"/>
      <c r="AI87" s="54"/>
      <c r="AJ87" s="54"/>
    </row>
    <row r="88" spans="1:36" x14ac:dyDescent="0.25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5"/>
      <c r="AA88" s="54"/>
      <c r="AB88" s="54"/>
      <c r="AC88" s="54"/>
      <c r="AD88" s="54"/>
      <c r="AE88" s="54"/>
      <c r="AF88" s="54"/>
      <c r="AG88" s="54"/>
      <c r="AH88" s="54"/>
      <c r="AI88" s="54"/>
      <c r="AJ88" s="54"/>
    </row>
    <row r="89" spans="1:36" x14ac:dyDescent="0.25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5"/>
      <c r="AA89" s="54"/>
      <c r="AB89" s="54"/>
      <c r="AC89" s="54"/>
      <c r="AD89" s="54"/>
      <c r="AE89" s="54"/>
      <c r="AF89" s="54"/>
      <c r="AG89" s="54"/>
      <c r="AH89" s="54"/>
      <c r="AI89" s="54"/>
      <c r="AJ89" s="54"/>
    </row>
    <row r="90" spans="1:36" x14ac:dyDescent="0.25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5"/>
      <c r="AA90" s="54"/>
      <c r="AB90" s="54"/>
      <c r="AC90" s="54"/>
      <c r="AD90" s="54"/>
      <c r="AE90" s="54"/>
      <c r="AF90" s="54"/>
      <c r="AG90" s="54"/>
      <c r="AH90" s="54"/>
      <c r="AI90" s="54"/>
      <c r="AJ90" s="54"/>
    </row>
    <row r="91" spans="1:36" x14ac:dyDescent="0.25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5"/>
      <c r="AA91" s="54"/>
      <c r="AB91" s="54"/>
      <c r="AC91" s="54"/>
      <c r="AD91" s="54"/>
      <c r="AE91" s="54"/>
      <c r="AF91" s="54"/>
      <c r="AG91" s="54"/>
      <c r="AH91" s="54"/>
      <c r="AI91" s="54"/>
      <c r="AJ91" s="54"/>
    </row>
    <row r="92" spans="1:36" x14ac:dyDescent="0.25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5"/>
      <c r="AA92" s="54"/>
      <c r="AB92" s="54"/>
      <c r="AC92" s="54"/>
      <c r="AD92" s="54"/>
      <c r="AE92" s="54"/>
      <c r="AF92" s="54"/>
      <c r="AG92" s="54"/>
      <c r="AH92" s="54"/>
      <c r="AI92" s="54"/>
      <c r="AJ92" s="54"/>
    </row>
    <row r="93" spans="1:36" x14ac:dyDescent="0.25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5"/>
      <c r="AA93" s="54"/>
      <c r="AB93" s="54"/>
      <c r="AC93" s="54"/>
      <c r="AD93" s="54"/>
      <c r="AE93" s="54"/>
      <c r="AF93" s="54"/>
      <c r="AG93" s="54"/>
      <c r="AH93" s="54"/>
      <c r="AI93" s="54"/>
      <c r="AJ93" s="54"/>
    </row>
    <row r="94" spans="1:36" x14ac:dyDescent="0.25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5"/>
      <c r="AA94" s="54"/>
      <c r="AB94" s="54"/>
      <c r="AC94" s="54"/>
      <c r="AD94" s="54"/>
      <c r="AE94" s="54"/>
      <c r="AF94" s="54"/>
      <c r="AG94" s="54"/>
      <c r="AH94" s="54"/>
      <c r="AI94" s="54"/>
      <c r="AJ94" s="54"/>
    </row>
    <row r="95" spans="1:36" x14ac:dyDescent="0.25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5"/>
      <c r="AA95" s="54"/>
      <c r="AB95" s="54"/>
      <c r="AC95" s="54"/>
      <c r="AD95" s="54"/>
      <c r="AE95" s="54"/>
      <c r="AF95" s="54"/>
      <c r="AG95" s="54"/>
      <c r="AH95" s="54"/>
      <c r="AI95" s="54"/>
      <c r="AJ95" s="54"/>
    </row>
    <row r="96" spans="1:36" x14ac:dyDescent="0.25">
      <c r="A96" s="54"/>
      <c r="B96" s="56"/>
      <c r="C96" s="56"/>
      <c r="D96" s="54"/>
      <c r="E96" s="56"/>
      <c r="F96" s="54"/>
      <c r="G96" s="54"/>
      <c r="H96" s="56"/>
      <c r="I96" s="54"/>
      <c r="J96" s="54"/>
      <c r="K96" s="54"/>
      <c r="L96" s="54"/>
      <c r="M96" s="54"/>
      <c r="N96" s="54"/>
      <c r="O96" s="54"/>
      <c r="P96" s="54"/>
      <c r="Q96" s="54"/>
      <c r="R96" s="56"/>
      <c r="S96" s="54"/>
      <c r="T96" s="54"/>
      <c r="U96" s="54"/>
      <c r="V96" s="54"/>
      <c r="W96" s="54"/>
      <c r="X96" s="54"/>
      <c r="Y96" s="54"/>
      <c r="Z96" s="55"/>
      <c r="AA96" s="54"/>
      <c r="AB96" s="54"/>
      <c r="AC96" s="54"/>
      <c r="AD96" s="54"/>
      <c r="AE96" s="54"/>
      <c r="AF96" s="54"/>
      <c r="AG96" s="54"/>
      <c r="AH96" s="54"/>
      <c r="AI96" s="54"/>
      <c r="AJ96" s="54"/>
    </row>
    <row r="97" spans="1:36" x14ac:dyDescent="0.25">
      <c r="A97" s="56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6"/>
      <c r="R97" s="54"/>
      <c r="S97" s="54"/>
      <c r="T97" s="54"/>
      <c r="U97" s="54"/>
      <c r="V97" s="54"/>
      <c r="W97" s="54"/>
      <c r="X97" s="54"/>
      <c r="Y97" s="54"/>
      <c r="Z97" s="55"/>
      <c r="AA97" s="54"/>
      <c r="AB97" s="54"/>
      <c r="AC97" s="54"/>
      <c r="AD97" s="54"/>
      <c r="AE97" s="54"/>
      <c r="AF97" s="54"/>
      <c r="AG97" s="54"/>
      <c r="AH97" s="54"/>
      <c r="AI97" s="54"/>
      <c r="AJ97" s="54"/>
    </row>
    <row r="98" spans="1:36" x14ac:dyDescent="0.25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6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5"/>
      <c r="AA98" s="54"/>
      <c r="AB98" s="54"/>
      <c r="AC98" s="54"/>
      <c r="AD98" s="54"/>
      <c r="AE98" s="54"/>
      <c r="AF98" s="54"/>
      <c r="AG98" s="54"/>
      <c r="AH98" s="54"/>
      <c r="AI98" s="54"/>
      <c r="AJ98" s="54"/>
    </row>
    <row r="99" spans="1:36" x14ac:dyDescent="0.25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6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5"/>
      <c r="AA99" s="54"/>
      <c r="AB99" s="54"/>
      <c r="AC99" s="54"/>
      <c r="AD99" s="54"/>
      <c r="AE99" s="54"/>
      <c r="AF99" s="54"/>
      <c r="AG99" s="54"/>
      <c r="AH99" s="54"/>
      <c r="AI99" s="54"/>
      <c r="AJ99" s="54"/>
    </row>
    <row r="100" spans="1:36" x14ac:dyDescent="0.25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6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5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</row>
    <row r="101" spans="1:36" x14ac:dyDescent="0.25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6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5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</row>
    <row r="102" spans="1:36" x14ac:dyDescent="0.25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6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5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</row>
    <row r="103" spans="1:36" x14ac:dyDescent="0.25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6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5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</row>
    <row r="104" spans="1:36" x14ac:dyDescent="0.25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6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5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</row>
    <row r="105" spans="1:36" x14ac:dyDescent="0.25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6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5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</row>
    <row r="106" spans="1:36" x14ac:dyDescent="0.25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6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5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</row>
    <row r="107" spans="1:36" x14ac:dyDescent="0.25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6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5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</row>
    <row r="108" spans="1:36" x14ac:dyDescent="0.2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6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5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</row>
    <row r="109" spans="1:36" x14ac:dyDescent="0.25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6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5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</row>
    <row r="110" spans="1:36" x14ac:dyDescent="0.25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6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5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</row>
    <row r="111" spans="1:36" x14ac:dyDescent="0.25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6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5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</row>
    <row r="112" spans="1:36" x14ac:dyDescent="0.25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6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5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</row>
    <row r="113" spans="1:36" x14ac:dyDescent="0.25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6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5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</row>
    <row r="114" spans="1:36" x14ac:dyDescent="0.25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6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5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</row>
    <row r="115" spans="1:36" x14ac:dyDescent="0.25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6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5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</row>
    <row r="116" spans="1:36" x14ac:dyDescent="0.25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6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5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</row>
    <row r="117" spans="1:36" x14ac:dyDescent="0.25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6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5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</row>
    <row r="118" spans="1:36" x14ac:dyDescent="0.2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5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</row>
    <row r="119" spans="1:36" x14ac:dyDescent="0.25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5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</row>
    <row r="120" spans="1:36" x14ac:dyDescent="0.25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5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</row>
    <row r="121" spans="1:36" x14ac:dyDescent="0.25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5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BI121"/>
  <sheetViews>
    <sheetView topLeftCell="AH1" zoomScale="60" zoomScaleNormal="60" workbookViewId="0">
      <selection activeCell="AS4" sqref="AS4"/>
    </sheetView>
  </sheetViews>
  <sheetFormatPr baseColWidth="10" defaultColWidth="11.44140625" defaultRowHeight="13.2" x14ac:dyDescent="0.25"/>
  <cols>
    <col min="1" max="1" width="4" style="1" bestFit="1" customWidth="1"/>
    <col min="2" max="12" width="11.44140625" style="1"/>
    <col min="13" max="13" width="4.33203125" style="1" customWidth="1"/>
    <col min="14" max="15" width="10.44140625" style="1" customWidth="1"/>
    <col min="16" max="17" width="11.44140625" style="1" customWidth="1"/>
    <col min="18" max="25" width="11.44140625" style="1"/>
    <col min="26" max="26" width="3.44140625" style="3" customWidth="1"/>
    <col min="27" max="41" width="11.44140625" style="1"/>
    <col min="42" max="42" width="3.5546875" style="1" customWidth="1"/>
    <col min="43" max="54" width="11.44140625" style="1"/>
    <col min="55" max="55" width="14.44140625" style="1" bestFit="1" customWidth="1"/>
    <col min="56" max="57" width="11.44140625" style="1"/>
    <col min="58" max="58" width="3.6640625" style="1" customWidth="1"/>
    <col min="59" max="16384" width="11.44140625" style="1"/>
  </cols>
  <sheetData>
    <row r="1" spans="1:61" ht="13.8" thickBot="1" x14ac:dyDescent="0.3">
      <c r="B1" s="2" t="s">
        <v>0</v>
      </c>
      <c r="O1" s="1">
        <f>COLUMN(O5)</f>
        <v>15</v>
      </c>
      <c r="AB1" s="2">
        <f>COLUMN(AB5)</f>
        <v>28</v>
      </c>
      <c r="AC1" s="2" t="s">
        <v>1</v>
      </c>
      <c r="AE1" s="4" t="s">
        <v>2</v>
      </c>
      <c r="AF1" s="5">
        <f>[1]SensA!D6</f>
        <v>1</v>
      </c>
      <c r="AH1" s="4" t="s">
        <v>3</v>
      </c>
      <c r="AI1" s="6">
        <f>(MAX(AB3:AL42)+MIN(AB3:AL42))/2</f>
        <v>4.5000000000000018</v>
      </c>
      <c r="AJ1" s="4" t="s">
        <v>4</v>
      </c>
      <c r="AK1" s="5">
        <f>(MAX(AB3:AL42)-MIN(AB3:AL42))/2</f>
        <v>8.5000000000000018</v>
      </c>
      <c r="AR1" s="7">
        <f>COLUMN(AR4)</f>
        <v>44</v>
      </c>
      <c r="AS1" s="4" t="s">
        <v>5</v>
      </c>
      <c r="AT1" s="6">
        <f>(MAX(AR3:BB42)+MIN(AR3:BB42))/2</f>
        <v>4.5</v>
      </c>
      <c r="AU1" s="4" t="s">
        <v>6</v>
      </c>
      <c r="AV1" s="5">
        <f>(MAX(AR3:BB42)-MIN(AR3:BB42))/2</f>
        <v>5.5</v>
      </c>
      <c r="AW1" s="2" t="s">
        <v>7</v>
      </c>
      <c r="AX1" s="1">
        <f>SQRT(AK1^2+AV1^2)</f>
        <v>10.124228365658295</v>
      </c>
      <c r="BG1" s="2" t="s">
        <v>8</v>
      </c>
    </row>
    <row r="2" spans="1:61" ht="13.8" thickBot="1" x14ac:dyDescent="0.3">
      <c r="A2" s="8" t="s">
        <v>9</v>
      </c>
      <c r="B2" s="9">
        <v>0</v>
      </c>
      <c r="C2" s="10">
        <v>0</v>
      </c>
      <c r="D2" s="10">
        <v>0.2</v>
      </c>
      <c r="E2" s="10">
        <v>0.3</v>
      </c>
      <c r="F2" s="10">
        <v>0.4</v>
      </c>
      <c r="G2" s="10">
        <v>0.5</v>
      </c>
      <c r="H2" s="10">
        <v>0.6</v>
      </c>
      <c r="I2" s="10">
        <v>0.7</v>
      </c>
      <c r="J2" s="10">
        <v>0.8</v>
      </c>
      <c r="K2" s="10">
        <v>0.9</v>
      </c>
      <c r="L2" s="11">
        <v>1</v>
      </c>
      <c r="N2" s="8" t="s">
        <v>10</v>
      </c>
      <c r="O2" s="9">
        <v>0</v>
      </c>
      <c r="P2" s="10">
        <v>0.1</v>
      </c>
      <c r="Q2" s="10">
        <v>0.2</v>
      </c>
      <c r="R2" s="10">
        <v>0.3</v>
      </c>
      <c r="S2" s="10">
        <v>0.4</v>
      </c>
      <c r="T2" s="10">
        <v>0.5</v>
      </c>
      <c r="U2" s="10">
        <v>0.6</v>
      </c>
      <c r="V2" s="10">
        <v>0.7</v>
      </c>
      <c r="W2" s="10">
        <v>0.8</v>
      </c>
      <c r="X2" s="10">
        <v>0.9</v>
      </c>
      <c r="Y2" s="11">
        <v>1</v>
      </c>
      <c r="AA2" s="8" t="s">
        <v>9</v>
      </c>
      <c r="AB2" s="12">
        <v>0</v>
      </c>
      <c r="AC2" s="13">
        <v>0.1</v>
      </c>
      <c r="AD2" s="13">
        <v>0.2</v>
      </c>
      <c r="AE2" s="13">
        <v>0.3</v>
      </c>
      <c r="AF2" s="13">
        <v>0.4</v>
      </c>
      <c r="AG2" s="13">
        <v>0.5</v>
      </c>
      <c r="AH2" s="13">
        <v>0.6</v>
      </c>
      <c r="AI2" s="13">
        <v>0.7</v>
      </c>
      <c r="AJ2" s="13">
        <v>0.8</v>
      </c>
      <c r="AK2" s="13">
        <v>0.9</v>
      </c>
      <c r="AL2" s="5">
        <v>1</v>
      </c>
      <c r="AM2" s="14">
        <v>1</v>
      </c>
      <c r="AN2" s="10">
        <v>0</v>
      </c>
      <c r="AO2" s="11">
        <v>0</v>
      </c>
      <c r="AQ2" s="8" t="s">
        <v>10</v>
      </c>
      <c r="AR2" s="12">
        <v>0</v>
      </c>
      <c r="AS2" s="13">
        <v>0.1</v>
      </c>
      <c r="AT2" s="13">
        <v>0.2</v>
      </c>
      <c r="AU2" s="13">
        <v>0.3</v>
      </c>
      <c r="AV2" s="13">
        <v>0.4</v>
      </c>
      <c r="AW2" s="13">
        <v>0.5</v>
      </c>
      <c r="AX2" s="13">
        <v>0.6</v>
      </c>
      <c r="AY2" s="13">
        <v>0.7</v>
      </c>
      <c r="AZ2" s="13">
        <v>0.8</v>
      </c>
      <c r="BA2" s="13">
        <v>0.9</v>
      </c>
      <c r="BB2" s="5">
        <v>1</v>
      </c>
      <c r="BC2" s="15">
        <v>1</v>
      </c>
      <c r="BD2" s="16">
        <v>0</v>
      </c>
      <c r="BE2" s="17">
        <v>0</v>
      </c>
      <c r="BG2" s="18" t="s">
        <v>3</v>
      </c>
      <c r="BH2" s="19">
        <f>PlotS!$AI$1</f>
        <v>4.5000000000000018</v>
      </c>
      <c r="BI2" s="20"/>
    </row>
    <row r="3" spans="1:61" x14ac:dyDescent="0.25">
      <c r="A3" s="21">
        <v>1</v>
      </c>
      <c r="B3" s="22"/>
      <c r="C3" s="23"/>
      <c r="D3" s="23"/>
      <c r="E3" s="23"/>
      <c r="F3" s="23"/>
      <c r="G3" s="23"/>
      <c r="H3" s="23"/>
      <c r="I3" s="23"/>
      <c r="J3" s="23"/>
      <c r="K3" s="23"/>
      <c r="L3" s="20"/>
      <c r="N3" s="21">
        <v>1</v>
      </c>
      <c r="O3" s="22"/>
      <c r="P3" s="23"/>
      <c r="Q3" s="23"/>
      <c r="R3" s="23"/>
      <c r="S3" s="23"/>
      <c r="T3" s="23"/>
      <c r="U3" s="23"/>
      <c r="V3" s="23"/>
      <c r="W3" s="23"/>
      <c r="X3" s="23"/>
      <c r="Y3" s="20"/>
      <c r="AA3" s="24">
        <v>1</v>
      </c>
      <c r="AB3" s="22">
        <f>IF(ISNUMBER([1]System!$C4),[1]PlotData!B4+[1]SensA!$E$2* $AF$1*B3,[1]PlotData!$CB$3)</f>
        <v>-4</v>
      </c>
      <c r="AC3" s="23">
        <f>IF(ISNUMBER([1]System!$C4),[1]PlotData!C4+[1]SensA!$E$2* $AF$1*C3,[1]PlotData!$CB$3)</f>
        <v>-3.8506059000000001</v>
      </c>
      <c r="AD3" s="23">
        <f>IF(ISNUMBER([1]System!$C4),[1]PlotData!D4+[1]SensA!$E$2* $AF$1*D3,[1]PlotData!$CB$3)</f>
        <v>-3.7012118000000003</v>
      </c>
      <c r="AE3" s="23">
        <f>IF(ISNUMBER([1]System!$C4),[1]PlotData!E4+[1]SensA!$E$2* $AF$1*E3,[1]PlotData!$CB$3)</f>
        <v>-3.5518177000000004</v>
      </c>
      <c r="AF3" s="23">
        <f>IF(ISNUMBER([1]System!$C4),[1]PlotData!F4+[1]SensA!$E$2* $AF$1*F3,[1]PlotData!$CB$3)</f>
        <v>-3.4024236000000005</v>
      </c>
      <c r="AG3" s="23">
        <f>IF(ISNUMBER([1]System!$C4),[1]PlotData!G4+[1]SensA!$E$2* $AF$1*G3,[1]PlotData!$CB$3)</f>
        <v>-3.2530295000000007</v>
      </c>
      <c r="AH3" s="23">
        <f>IF(ISNUMBER([1]System!$C4),[1]PlotData!H4+[1]SensA!$E$2* $AF$1*H3,[1]PlotData!$CB$3)</f>
        <v>-3.1036354000000008</v>
      </c>
      <c r="AI3" s="23">
        <f>IF(ISNUMBER([1]System!$C4),[1]PlotData!I4+[1]SensA!$E$2* $AF$1*I3,[1]PlotData!$CB$3)</f>
        <v>-2.954241300000001</v>
      </c>
      <c r="AJ3" s="23">
        <f>IF(ISNUMBER([1]System!$C4),[1]PlotData!J4+[1]SensA!$E$2* $AF$1*J3,[1]PlotData!$CB$3)</f>
        <v>-2.8048472000000011</v>
      </c>
      <c r="AK3" s="23">
        <f>IF(ISNUMBER([1]System!$C4),[1]PlotData!K4+[1]SensA!$E$2* $AF$1*K3,[1]PlotData!$CB$3)</f>
        <v>-2.6554531000000012</v>
      </c>
      <c r="AL3" s="20">
        <f>IF(ISNUMBER([1]System!$C4),[1]PlotData!L4+[1]SensA!$E$2* $AF$1*L3,[1]PlotData!$CB$3)</f>
        <v>-2.5060590000000014</v>
      </c>
      <c r="AM3" s="25">
        <f>IF(ISNUMBER([1]System!$C4),[1]PlotData!L4,[1]PlotData!$CB$3)</f>
        <v>-2.5060590000000014</v>
      </c>
      <c r="AN3" s="23">
        <f>IF(ISNUMBER([1]System!$C4),[1]PlotData!B4,[1]PlotData!$CB$3)</f>
        <v>-4</v>
      </c>
      <c r="AO3" s="26">
        <f>IF(ISNUMBER([1]System!$C4),AB3,[1]PlotData!$CB$3)</f>
        <v>-4</v>
      </c>
      <c r="AQ3" s="24">
        <v>1</v>
      </c>
      <c r="AR3" s="22">
        <f>IF(ISNUMBER([1]System!$C4),[1]PlotData!O4+ [1]SensA!$E$2*$AF$1*O3,[1]PlotData!$CB$4)</f>
        <v>10</v>
      </c>
      <c r="AS3" s="23">
        <f>IF(ISNUMBER([1]System!$C4),[1]PlotData!P4+ [1]SensA!$E$2*$AF$1*P3,[1]PlotData!$CB$4)</f>
        <v>9.6265149000000001</v>
      </c>
      <c r="AT3" s="23">
        <f>IF(ISNUMBER([1]System!$C4),[1]PlotData!Q4+ [1]SensA!$E$2*$AF$1*Q3,[1]PlotData!$CB$4)</f>
        <v>9.2530298000000002</v>
      </c>
      <c r="AU3" s="23">
        <f>IF(ISNUMBER([1]System!$C4),[1]PlotData!R4+ [1]SensA!$E$2*$AF$1*R3,[1]PlotData!$CB$4)</f>
        <v>8.8795447000000003</v>
      </c>
      <c r="AV3" s="23">
        <f>IF(ISNUMBER([1]System!$C4),[1]PlotData!S4+ [1]SensA!$E$2*$AF$1*S3,[1]PlotData!$CB$4)</f>
        <v>8.5060596000000004</v>
      </c>
      <c r="AW3" s="23">
        <f>IF(ISNUMBER([1]System!$C4),[1]PlotData!T4+ [1]SensA!$E$2*$AF$1*T3,[1]PlotData!$CB$4)</f>
        <v>8.1325745000000005</v>
      </c>
      <c r="AX3" s="23">
        <f>IF(ISNUMBER([1]System!$C4),[1]PlotData!U4+ [1]SensA!$E$2*$AF$1*U3,[1]PlotData!$CB$4)</f>
        <v>7.7590894000000006</v>
      </c>
      <c r="AY3" s="23">
        <f>IF(ISNUMBER([1]System!$C4),[1]PlotData!V4+ [1]SensA!$E$2*$AF$1*V3,[1]PlotData!$CB$4)</f>
        <v>7.3856043000000007</v>
      </c>
      <c r="AZ3" s="23">
        <f>IF(ISNUMBER([1]System!$C4),[1]PlotData!W4+ [1]SensA!$E$2*$AF$1*W3,[1]PlotData!$CB$4)</f>
        <v>7.0121192000000008</v>
      </c>
      <c r="BA3" s="23">
        <f>IF(ISNUMBER([1]System!$C4),[1]PlotData!X4+ [1]SensA!$E$2*$AF$1*X3,[1]PlotData!$CB$4)</f>
        <v>6.6386341000000009</v>
      </c>
      <c r="BB3" s="20">
        <f>IF(ISNUMBER([1]System!$C4),[1]PlotData!Y4+ [1]SensA!$E$2*$AF$1*Y3,[1]PlotData!$CB$4)</f>
        <v>6.265149000000001</v>
      </c>
      <c r="BC3" s="27">
        <f>IF(ISNUMBER([1]System!$C4),[1]PlotData!Y4, [1]PlotData!CB$4)</f>
        <v>6.265149000000001</v>
      </c>
      <c r="BD3" s="28">
        <f>IF(ISNUMBER([1]System!$C4),[1]PlotData!O4, [1]PlotData!$CB$4)</f>
        <v>10</v>
      </c>
      <c r="BE3" s="29">
        <f>IF(ISNUMBER([1]System!$C4), AR3,[1]PlotData!$CB$4)</f>
        <v>10</v>
      </c>
      <c r="BG3" s="30" t="s">
        <v>11</v>
      </c>
      <c r="BH3" s="31">
        <f>PlotS!$AT$1</f>
        <v>4.5</v>
      </c>
      <c r="BI3" s="32"/>
    </row>
    <row r="4" spans="1:61" x14ac:dyDescent="0.25">
      <c r="A4" s="33">
        <v>2</v>
      </c>
      <c r="B4" s="34"/>
      <c r="C4" s="31"/>
      <c r="D4" s="31"/>
      <c r="E4" s="31"/>
      <c r="F4" s="31"/>
      <c r="G4" s="31"/>
      <c r="H4" s="31"/>
      <c r="I4" s="31"/>
      <c r="J4" s="31"/>
      <c r="K4" s="31"/>
      <c r="L4" s="32"/>
      <c r="N4" s="33">
        <v>2</v>
      </c>
      <c r="O4" s="34"/>
      <c r="P4" s="31"/>
      <c r="Q4" s="31"/>
      <c r="R4" s="31"/>
      <c r="S4" s="31"/>
      <c r="T4" s="31"/>
      <c r="U4" s="31"/>
      <c r="V4" s="31"/>
      <c r="W4" s="31"/>
      <c r="X4" s="31"/>
      <c r="Y4" s="32"/>
      <c r="AA4" s="35">
        <v>2</v>
      </c>
      <c r="AB4" s="34">
        <f>IF(ISNUMBER([1]System!$C5),[1]PlotData!B5+[1]SensA!$E$2* $AF$1*B4,[1]PlotData!$CB$3)</f>
        <v>0</v>
      </c>
      <c r="AC4" s="31">
        <f>IF(ISNUMBER([1]System!$C5),[1]PlotData!C5+[1]SensA!$E$2* $AF$1*C4,[1]PlotData!$CB$3)</f>
        <v>0.30875000000000002</v>
      </c>
      <c r="AD4" s="31">
        <f>IF(ISNUMBER([1]System!$C5),[1]PlotData!D5+[1]SensA!$E$2* $AF$1*D4,[1]PlotData!$CB$3)</f>
        <v>0.61750000000000005</v>
      </c>
      <c r="AE4" s="31">
        <f>IF(ISNUMBER([1]System!$C5),[1]PlotData!E5+[1]SensA!$E$2* $AF$1*E4,[1]PlotData!$CB$3)</f>
        <v>0.92625000000000002</v>
      </c>
      <c r="AF4" s="31">
        <f>IF(ISNUMBER([1]System!$C5),[1]PlotData!F5+[1]SensA!$E$2* $AF$1*F4,[1]PlotData!$CB$3)</f>
        <v>1.2350000000000001</v>
      </c>
      <c r="AG4" s="31">
        <f>IF(ISNUMBER([1]System!$C5),[1]PlotData!G5+[1]SensA!$E$2* $AF$1*G4,[1]PlotData!$CB$3)</f>
        <v>1.5437500000000002</v>
      </c>
      <c r="AH4" s="31">
        <f>IF(ISNUMBER([1]System!$C5),[1]PlotData!H5+[1]SensA!$E$2* $AF$1*H4,[1]PlotData!$CB$3)</f>
        <v>1.8525000000000003</v>
      </c>
      <c r="AI4" s="31">
        <f>IF(ISNUMBER([1]System!$C5),[1]PlotData!I5+[1]SensA!$E$2* $AF$1*I4,[1]PlotData!$CB$3)</f>
        <v>2.1612500000000003</v>
      </c>
      <c r="AJ4" s="31">
        <f>IF(ISNUMBER([1]System!$C5),[1]PlotData!J5+[1]SensA!$E$2* $AF$1*J4,[1]PlotData!$CB$3)</f>
        <v>2.4700000000000002</v>
      </c>
      <c r="AK4" s="31">
        <f>IF(ISNUMBER([1]System!$C5),[1]PlotData!K5+[1]SensA!$E$2* $AF$1*K4,[1]PlotData!$CB$3)</f>
        <v>2.7787500000000001</v>
      </c>
      <c r="AL4" s="32">
        <f>IF(ISNUMBER([1]System!$C5),[1]PlotData!L5+[1]SensA!$E$2* $AF$1*L4,[1]PlotData!$CB$3)</f>
        <v>3.0874999999999999</v>
      </c>
      <c r="AM4" s="36">
        <f>IF(ISNUMBER([1]System!$C5),[1]PlotData!L5,[1]PlotData!$CB$3)</f>
        <v>3.0874999999999999</v>
      </c>
      <c r="AN4" s="31">
        <f>IF(ISNUMBER([1]System!$C5),[1]PlotData!B5,[1]PlotData!$CB$3)</f>
        <v>0</v>
      </c>
      <c r="AO4" s="37">
        <f>IF(ISNUMBER([1]System!$C5),AB4,[1]PlotData!$CB$3)</f>
        <v>0</v>
      </c>
      <c r="AQ4" s="35">
        <v>2</v>
      </c>
      <c r="AR4" s="34">
        <f>IF(ISNUMBER([1]System!$C5),[1]PlotData!O5+ [1]SensA!$E$2*$AF$1*O4,[1]PlotData!$CB$4)</f>
        <v>0</v>
      </c>
      <c r="AS4" s="31">
        <f>IF(ISNUMBER([1]System!$C5),[1]PlotData!P5+ [1]SensA!$E$2*$AF$1*P4,[1]PlotData!$CB$4)</f>
        <v>-2.375E-2</v>
      </c>
      <c r="AT4" s="31">
        <f>IF(ISNUMBER([1]System!$C5),[1]PlotData!Q5+ [1]SensA!$E$2*$AF$1*Q4,[1]PlotData!$CB$4)</f>
        <v>-4.7500000000000001E-2</v>
      </c>
      <c r="AU4" s="31">
        <f>IF(ISNUMBER([1]System!$C5),[1]PlotData!R5+ [1]SensA!$E$2*$AF$1*R4,[1]PlotData!$CB$4)</f>
        <v>-7.1250000000000008E-2</v>
      </c>
      <c r="AV4" s="31">
        <f>IF(ISNUMBER([1]System!$C5),[1]PlotData!S5+ [1]SensA!$E$2*$AF$1*S4,[1]PlotData!$CB$4)</f>
        <v>-9.5000000000000001E-2</v>
      </c>
      <c r="AW4" s="31">
        <f>IF(ISNUMBER([1]System!$C5),[1]PlotData!T5+ [1]SensA!$E$2*$AF$1*T4,[1]PlotData!$CB$4)</f>
        <v>-0.11874999999999999</v>
      </c>
      <c r="AX4" s="31">
        <f>IF(ISNUMBER([1]System!$C5),[1]PlotData!U5+ [1]SensA!$E$2*$AF$1*U4,[1]PlotData!$CB$4)</f>
        <v>-0.14249999999999999</v>
      </c>
      <c r="AY4" s="31">
        <f>IF(ISNUMBER([1]System!$C5),[1]PlotData!V5+ [1]SensA!$E$2*$AF$1*V4,[1]PlotData!$CB$4)</f>
        <v>-0.16624999999999998</v>
      </c>
      <c r="AZ4" s="31">
        <f>IF(ISNUMBER([1]System!$C5),[1]PlotData!W5+ [1]SensA!$E$2*$AF$1*W4,[1]PlotData!$CB$4)</f>
        <v>-0.18999999999999997</v>
      </c>
      <c r="BA4" s="31">
        <f>IF(ISNUMBER([1]System!$C5),[1]PlotData!X5+ [1]SensA!$E$2*$AF$1*X4,[1]PlotData!$CB$4)</f>
        <v>-0.21374999999999997</v>
      </c>
      <c r="BB4" s="32">
        <f>IF(ISNUMBER([1]System!$C5),[1]PlotData!Y5+ [1]SensA!$E$2*$AF$1*Y4,[1]PlotData!$CB$4)</f>
        <v>-0.23749999999999996</v>
      </c>
      <c r="BC4" s="36">
        <f>IF(ISNUMBER([1]System!$C5),[1]PlotData!Y5, [1]PlotData!CB$4)</f>
        <v>-0.23749999999999996</v>
      </c>
      <c r="BD4" s="31">
        <f>IF(ISNUMBER([1]System!$C5),[1]PlotData!O5, [1]PlotData!$CB$4)</f>
        <v>0</v>
      </c>
      <c r="BE4" s="32">
        <f>IF(ISNUMBER([1]System!$C5), AR4,[1]PlotData!$CB$4)</f>
        <v>0</v>
      </c>
      <c r="BG4" s="30" t="s">
        <v>7</v>
      </c>
      <c r="BH4" s="31">
        <f>BH5 * PlotS!$AX$1</f>
        <v>10.124228365658295</v>
      </c>
      <c r="BI4" s="32"/>
    </row>
    <row r="5" spans="1:61" x14ac:dyDescent="0.25">
      <c r="A5" s="33">
        <v>3</v>
      </c>
      <c r="B5" s="34"/>
      <c r="C5" s="31"/>
      <c r="D5" s="31"/>
      <c r="E5" s="31"/>
      <c r="F5" s="31"/>
      <c r="G5" s="31"/>
      <c r="H5" s="31"/>
      <c r="I5" s="31"/>
      <c r="J5" s="31"/>
      <c r="K5" s="31"/>
      <c r="L5" s="32"/>
      <c r="N5" s="33">
        <v>3</v>
      </c>
      <c r="O5" s="34"/>
      <c r="P5" s="31"/>
      <c r="Q5" s="31"/>
      <c r="R5" s="31"/>
      <c r="S5" s="31"/>
      <c r="T5" s="31"/>
      <c r="U5" s="31"/>
      <c r="V5" s="31"/>
      <c r="W5" s="31"/>
      <c r="X5" s="31"/>
      <c r="Y5" s="32"/>
      <c r="AA5" s="35">
        <v>3</v>
      </c>
      <c r="AB5" s="34">
        <f>IF(ISNUMBER([1]System!$C6),[1]PlotData!B6+[1]SensA!$E$2* $AF$1*B5,[1]PlotData!$CB$3)</f>
        <v>13</v>
      </c>
      <c r="AC5" s="31">
        <f>IF(ISNUMBER([1]System!$C6),[1]PlotData!C6+[1]SensA!$E$2* $AF$1*C5,[1]PlotData!$CB$3)</f>
        <v>13</v>
      </c>
      <c r="AD5" s="31">
        <f>IF(ISNUMBER([1]System!$C6),[1]PlotData!D6+[1]SensA!$E$2* $AF$1*D5,[1]PlotData!$CB$3)</f>
        <v>13</v>
      </c>
      <c r="AE5" s="31">
        <f>IF(ISNUMBER([1]System!$C6),[1]PlotData!E6+[1]SensA!$E$2* $AF$1*E5,[1]PlotData!$CB$3)</f>
        <v>13</v>
      </c>
      <c r="AF5" s="31">
        <f>IF(ISNUMBER([1]System!$C6),[1]PlotData!F6+[1]SensA!$E$2* $AF$1*F5,[1]PlotData!$CB$3)</f>
        <v>13</v>
      </c>
      <c r="AG5" s="31">
        <f>IF(ISNUMBER([1]System!$C6),[1]PlotData!G6+[1]SensA!$E$2* $AF$1*G5,[1]PlotData!$CB$3)</f>
        <v>13</v>
      </c>
      <c r="AH5" s="31">
        <f>IF(ISNUMBER([1]System!$C6),[1]PlotData!H6+[1]SensA!$E$2* $AF$1*H5,[1]PlotData!$CB$3)</f>
        <v>13</v>
      </c>
      <c r="AI5" s="31">
        <f>IF(ISNUMBER([1]System!$C6),[1]PlotData!I6+[1]SensA!$E$2* $AF$1*I5,[1]PlotData!$CB$3)</f>
        <v>13</v>
      </c>
      <c r="AJ5" s="31">
        <f>IF(ISNUMBER([1]System!$C6),[1]PlotData!J6+[1]SensA!$E$2* $AF$1*J5,[1]PlotData!$CB$3)</f>
        <v>13</v>
      </c>
      <c r="AK5" s="31">
        <f>IF(ISNUMBER([1]System!$C6),[1]PlotData!K6+[1]SensA!$E$2* $AF$1*K5,[1]PlotData!$CB$3)</f>
        <v>13</v>
      </c>
      <c r="AL5" s="32">
        <f>IF(ISNUMBER([1]System!$C6),[1]PlotData!L6+[1]SensA!$E$2* $AF$1*L5,[1]PlotData!$CB$3)</f>
        <v>13</v>
      </c>
      <c r="AM5" s="36">
        <f>IF(ISNUMBER([1]System!$C6),[1]PlotData!L6,[1]PlotData!$CB$3)</f>
        <v>13</v>
      </c>
      <c r="AN5" s="31">
        <f>IF(ISNUMBER([1]System!$C6),[1]PlotData!B6,[1]PlotData!$CB$3)</f>
        <v>13</v>
      </c>
      <c r="AO5" s="37">
        <f>IF(ISNUMBER([1]System!$C6),AB5,[1]PlotData!$CB$3)</f>
        <v>13</v>
      </c>
      <c r="AQ5" s="35">
        <v>3</v>
      </c>
      <c r="AR5" s="34">
        <f>IF(ISNUMBER([1]System!$C6),[1]PlotData!O6+ [1]SensA!$E$2*$AF$1*O5,[1]PlotData!$CB$4)</f>
        <v>-1</v>
      </c>
      <c r="AS5" s="31">
        <f>IF(ISNUMBER([1]System!$C6),[1]PlotData!P6+ [1]SensA!$E$2*$AF$1*P5,[1]PlotData!$CB$4)</f>
        <v>0.10000000000000009</v>
      </c>
      <c r="AT5" s="31">
        <f>IF(ISNUMBER([1]System!$C6),[1]PlotData!Q6+ [1]SensA!$E$2*$AF$1*Q5,[1]PlotData!$CB$4)</f>
        <v>1.2000000000000002</v>
      </c>
      <c r="AU5" s="31">
        <f>IF(ISNUMBER([1]System!$C6),[1]PlotData!R6+ [1]SensA!$E$2*$AF$1*R5,[1]PlotData!$CB$4)</f>
        <v>2.3000000000000003</v>
      </c>
      <c r="AV5" s="31">
        <f>IF(ISNUMBER([1]System!$C6),[1]PlotData!S6+ [1]SensA!$E$2*$AF$1*S5,[1]PlotData!$CB$4)</f>
        <v>3.4000000000000004</v>
      </c>
      <c r="AW5" s="31">
        <f>IF(ISNUMBER([1]System!$C6),[1]PlotData!T6+ [1]SensA!$E$2*$AF$1*T5,[1]PlotData!$CB$4)</f>
        <v>4.5</v>
      </c>
      <c r="AX5" s="31">
        <f>IF(ISNUMBER([1]System!$C6),[1]PlotData!U6+ [1]SensA!$E$2*$AF$1*U5,[1]PlotData!$CB$4)</f>
        <v>5.6</v>
      </c>
      <c r="AY5" s="31">
        <f>IF(ISNUMBER([1]System!$C6),[1]PlotData!V6+ [1]SensA!$E$2*$AF$1*V5,[1]PlotData!$CB$4)</f>
        <v>6.6999999999999993</v>
      </c>
      <c r="AZ5" s="31">
        <f>IF(ISNUMBER([1]System!$C6),[1]PlotData!W6+ [1]SensA!$E$2*$AF$1*W5,[1]PlotData!$CB$4)</f>
        <v>7.7999999999999989</v>
      </c>
      <c r="BA5" s="31">
        <f>IF(ISNUMBER([1]System!$C6),[1]PlotData!X6+ [1]SensA!$E$2*$AF$1*X5,[1]PlotData!$CB$4)</f>
        <v>8.8999999999999986</v>
      </c>
      <c r="BB5" s="32">
        <f>IF(ISNUMBER([1]System!$C6),[1]PlotData!Y6+ [1]SensA!$E$2*$AF$1*Y5,[1]PlotData!$CB$4)</f>
        <v>9.9999999999999982</v>
      </c>
      <c r="BC5" s="36">
        <f>IF(ISNUMBER([1]System!$C6),[1]PlotData!Y6, [1]PlotData!CB$4)</f>
        <v>9.9999999999999982</v>
      </c>
      <c r="BD5" s="31">
        <f>IF(ISNUMBER([1]System!$C6),[1]PlotData!O6, [1]PlotData!$CB$4)</f>
        <v>-1</v>
      </c>
      <c r="BE5" s="32">
        <f>IF(ISNUMBER([1]System!$C6), AR5,[1]PlotData!$CB$4)</f>
        <v>-1</v>
      </c>
      <c r="BG5" s="30" t="s">
        <v>12</v>
      </c>
      <c r="BH5" s="31">
        <f>1/[1]SensA!$G$2</f>
        <v>1</v>
      </c>
      <c r="BI5" s="32"/>
    </row>
    <row r="6" spans="1:61" x14ac:dyDescent="0.25">
      <c r="A6" s="33">
        <v>4</v>
      </c>
      <c r="B6" s="34"/>
      <c r="C6" s="31"/>
      <c r="D6" s="31"/>
      <c r="E6" s="31"/>
      <c r="F6" s="31"/>
      <c r="G6" s="31"/>
      <c r="H6" s="31"/>
      <c r="I6" s="31"/>
      <c r="J6" s="31"/>
      <c r="K6" s="31"/>
      <c r="L6" s="32"/>
      <c r="N6" s="33">
        <v>4</v>
      </c>
      <c r="O6" s="34"/>
      <c r="P6" s="31"/>
      <c r="Q6" s="31"/>
      <c r="R6" s="31"/>
      <c r="S6" s="31"/>
      <c r="T6" s="31"/>
      <c r="U6" s="31"/>
      <c r="V6" s="31"/>
      <c r="W6" s="31"/>
      <c r="X6" s="31"/>
      <c r="Y6" s="32"/>
      <c r="AA6" s="35">
        <v>4</v>
      </c>
      <c r="AB6" s="34">
        <f>IF(ISNUMBER([1]System!$C7),[1]PlotData!B7+[1]SensA!$E$2* $AF$1*B6,[1]PlotData!$CB$3)</f>
        <v>-4</v>
      </c>
      <c r="AC6" s="31">
        <f>IF(ISNUMBER([1]System!$C7),[1]PlotData!C7+[1]SensA!$E$2* $AF$1*C6,[1]PlotData!$CB$3)</f>
        <v>-3.7183679000000001</v>
      </c>
      <c r="AD6" s="31">
        <f>IF(ISNUMBER([1]System!$C7),[1]PlotData!D7+[1]SensA!$E$2* $AF$1*D6,[1]PlotData!$CB$3)</f>
        <v>-3.4367358000000001</v>
      </c>
      <c r="AE6" s="31">
        <f>IF(ISNUMBER([1]System!$C7),[1]PlotData!E7+[1]SensA!$E$2* $AF$1*E6,[1]PlotData!$CB$3)</f>
        <v>-3.1551037000000002</v>
      </c>
      <c r="AF6" s="31">
        <f>IF(ISNUMBER([1]System!$C7),[1]PlotData!F7+[1]SensA!$E$2* $AF$1*F6,[1]PlotData!$CB$3)</f>
        <v>-2.8734716000000002</v>
      </c>
      <c r="AG6" s="31">
        <f>IF(ISNUMBER([1]System!$C7),[1]PlotData!G7+[1]SensA!$E$2* $AF$1*G6,[1]PlotData!$CB$3)</f>
        <v>-2.5918395000000003</v>
      </c>
      <c r="AH6" s="31">
        <f>IF(ISNUMBER([1]System!$C7),[1]PlotData!H7+[1]SensA!$E$2* $AF$1*H6,[1]PlotData!$CB$3)</f>
        <v>-2.3102074000000004</v>
      </c>
      <c r="AI6" s="31">
        <f>IF(ISNUMBER([1]System!$C7),[1]PlotData!I7+[1]SensA!$E$2* $AF$1*I6,[1]PlotData!$CB$3)</f>
        <v>-2.0285753000000004</v>
      </c>
      <c r="AJ6" s="31">
        <f>IF(ISNUMBER([1]System!$C7),[1]PlotData!J7+[1]SensA!$E$2* $AF$1*J6,[1]PlotData!$CB$3)</f>
        <v>-1.7469432000000005</v>
      </c>
      <c r="AK6" s="31">
        <f>IF(ISNUMBER([1]System!$C7),[1]PlotData!K7+[1]SensA!$E$2* $AF$1*K6,[1]PlotData!$CB$3)</f>
        <v>-1.4653111000000005</v>
      </c>
      <c r="AL6" s="32">
        <f>IF(ISNUMBER([1]System!$C7),[1]PlotData!L7+[1]SensA!$E$2* $AF$1*L6,[1]PlotData!$CB$3)</f>
        <v>-1.1836790000000006</v>
      </c>
      <c r="AM6" s="36">
        <f>IF(ISNUMBER([1]System!$C7),[1]PlotData!L7,[1]PlotData!$CB$3)</f>
        <v>-1.1836790000000006</v>
      </c>
      <c r="AN6" s="31">
        <f>IF(ISNUMBER([1]System!$C7),[1]PlotData!B7,[1]PlotData!$CB$3)</f>
        <v>-4</v>
      </c>
      <c r="AO6" s="37">
        <f>IF(ISNUMBER([1]System!$C7),AB6,[1]PlotData!$CB$3)</f>
        <v>-4</v>
      </c>
      <c r="AQ6" s="35">
        <v>4</v>
      </c>
      <c r="AR6" s="34">
        <f>IF(ISNUMBER([1]System!$C7),[1]PlotData!O7+ [1]SensA!$E$2*$AF$1*O6,[1]PlotData!$CB$4)</f>
        <v>10</v>
      </c>
      <c r="AS6" s="31">
        <f>IF(ISNUMBER([1]System!$C7),[1]PlotData!P7+ [1]SensA!$E$2*$AF$1*P6,[1]PlotData!$CB$4)</f>
        <v>9.5931979999999992</v>
      </c>
      <c r="AT6" s="31">
        <f>IF(ISNUMBER([1]System!$C7),[1]PlotData!Q7+ [1]SensA!$E$2*$AF$1*Q6,[1]PlotData!$CB$4)</f>
        <v>9.1863959999999985</v>
      </c>
      <c r="AU6" s="31">
        <f>IF(ISNUMBER([1]System!$C7),[1]PlotData!R7+ [1]SensA!$E$2*$AF$1*R6,[1]PlotData!$CB$4)</f>
        <v>8.7795939999999977</v>
      </c>
      <c r="AV6" s="31">
        <f>IF(ISNUMBER([1]System!$C7),[1]PlotData!S7+ [1]SensA!$E$2*$AF$1*S6,[1]PlotData!$CB$4)</f>
        <v>8.3727919999999969</v>
      </c>
      <c r="AW6" s="31">
        <f>IF(ISNUMBER([1]System!$C7),[1]PlotData!T7+ [1]SensA!$E$2*$AF$1*T6,[1]PlotData!$CB$4)</f>
        <v>7.965989999999997</v>
      </c>
      <c r="AX6" s="31">
        <f>IF(ISNUMBER([1]System!$C7),[1]PlotData!U7+ [1]SensA!$E$2*$AF$1*U6,[1]PlotData!$CB$4)</f>
        <v>7.5591879999999971</v>
      </c>
      <c r="AY6" s="31">
        <f>IF(ISNUMBER([1]System!$C7),[1]PlotData!V7+ [1]SensA!$E$2*$AF$1*V6,[1]PlotData!$CB$4)</f>
        <v>7.1523859999999972</v>
      </c>
      <c r="AZ6" s="31">
        <f>IF(ISNUMBER([1]System!$C7),[1]PlotData!W7+ [1]SensA!$E$2*$AF$1*W6,[1]PlotData!$CB$4)</f>
        <v>6.7455839999999974</v>
      </c>
      <c r="BA6" s="31">
        <f>IF(ISNUMBER([1]System!$C7),[1]PlotData!X7+ [1]SensA!$E$2*$AF$1*X6,[1]PlotData!$CB$4)</f>
        <v>6.3387819999999975</v>
      </c>
      <c r="BB6" s="32">
        <f>IF(ISNUMBER([1]System!$C7),[1]PlotData!Y7+ [1]SensA!$E$2*$AF$1*Y6,[1]PlotData!$CB$4)</f>
        <v>5.9319799999999976</v>
      </c>
      <c r="BC6" s="36">
        <f>IF(ISNUMBER([1]System!$C7),[1]PlotData!Y7, [1]PlotData!CB$4)</f>
        <v>5.9319799999999976</v>
      </c>
      <c r="BD6" s="31">
        <f>IF(ISNUMBER([1]System!$C7),[1]PlotData!O7, [1]PlotData!$CB$4)</f>
        <v>10</v>
      </c>
      <c r="BE6" s="32">
        <f>IF(ISNUMBER([1]System!$C7), AR6,[1]PlotData!$CB$4)</f>
        <v>10</v>
      </c>
      <c r="BG6" s="30" t="s">
        <v>13</v>
      </c>
      <c r="BH6" s="31">
        <f>BH2-BH4</f>
        <v>-5.6242283656582934</v>
      </c>
      <c r="BI6" s="32">
        <f>BH3+BH4</f>
        <v>14.624228365658295</v>
      </c>
    </row>
    <row r="7" spans="1:61" x14ac:dyDescent="0.25">
      <c r="A7" s="33">
        <v>5</v>
      </c>
      <c r="B7" s="34"/>
      <c r="C7" s="31"/>
      <c r="D7" s="31"/>
      <c r="E7" s="31"/>
      <c r="F7" s="31"/>
      <c r="G7" s="31"/>
      <c r="H7" s="31"/>
      <c r="I7" s="31"/>
      <c r="J7" s="31"/>
      <c r="K7" s="31"/>
      <c r="L7" s="32"/>
      <c r="N7" s="33">
        <v>5</v>
      </c>
      <c r="O7" s="34"/>
      <c r="P7" s="31"/>
      <c r="Q7" s="31"/>
      <c r="R7" s="31"/>
      <c r="S7" s="31"/>
      <c r="T7" s="31"/>
      <c r="U7" s="31"/>
      <c r="V7" s="31"/>
      <c r="W7" s="31"/>
      <c r="X7" s="31"/>
      <c r="Y7" s="32"/>
      <c r="AA7" s="35">
        <v>5</v>
      </c>
      <c r="AB7" s="34">
        <f>IF(ISNUMBER([1]System!$C8),[1]PlotData!B8+[1]SensA!$E$2* $AF$1*B7,[1]PlotData!$CB$3)</f>
        <v>1.6326430000000001</v>
      </c>
      <c r="AC7" s="31">
        <f>IF(ISNUMBER([1]System!$C8),[1]PlotData!C8+[1]SensA!$E$2* $AF$1*C7,[1]PlotData!$CB$3)</f>
        <v>1.7781287000000001</v>
      </c>
      <c r="AD7" s="31">
        <f>IF(ISNUMBER([1]System!$C8),[1]PlotData!D8+[1]SensA!$E$2* $AF$1*D7,[1]PlotData!$CB$3)</f>
        <v>1.9236144000000002</v>
      </c>
      <c r="AE7" s="31">
        <f>IF(ISNUMBER([1]System!$C8),[1]PlotData!E8+[1]SensA!$E$2* $AF$1*E7,[1]PlotData!$CB$3)</f>
        <v>2.0691001</v>
      </c>
      <c r="AF7" s="31">
        <f>IF(ISNUMBER([1]System!$C8),[1]PlotData!F8+[1]SensA!$E$2* $AF$1*F7,[1]PlotData!$CB$3)</f>
        <v>2.2145858</v>
      </c>
      <c r="AG7" s="31">
        <f>IF(ISNUMBER([1]System!$C8),[1]PlotData!G8+[1]SensA!$E$2* $AF$1*G7,[1]PlotData!$CB$3)</f>
        <v>2.3600715000000001</v>
      </c>
      <c r="AH7" s="31">
        <f>IF(ISNUMBER([1]System!$C8),[1]PlotData!H8+[1]SensA!$E$2* $AF$1*H7,[1]PlotData!$CB$3)</f>
        <v>2.5055572000000002</v>
      </c>
      <c r="AI7" s="31">
        <f>IF(ISNUMBER([1]System!$C8),[1]PlotData!I8+[1]SensA!$E$2* $AF$1*I7,[1]PlotData!$CB$3)</f>
        <v>2.6510429000000002</v>
      </c>
      <c r="AJ7" s="31">
        <f>IF(ISNUMBER([1]System!$C8),[1]PlotData!J8+[1]SensA!$E$2* $AF$1*J7,[1]PlotData!$CB$3)</f>
        <v>2.7965286000000003</v>
      </c>
      <c r="AK7" s="31">
        <f>IF(ISNUMBER([1]System!$C8),[1]PlotData!K8+[1]SensA!$E$2* $AF$1*K7,[1]PlotData!$CB$3)</f>
        <v>2.9420143000000003</v>
      </c>
      <c r="AL7" s="32">
        <f>IF(ISNUMBER([1]System!$C8),[1]PlotData!L8+[1]SensA!$E$2* $AF$1*L7,[1]PlotData!$CB$3)</f>
        <v>3.0875000000000004</v>
      </c>
      <c r="AM7" s="36">
        <f>IF(ISNUMBER([1]System!$C8),[1]PlotData!L8,[1]PlotData!$CB$3)</f>
        <v>3.0875000000000004</v>
      </c>
      <c r="AN7" s="31">
        <f>IF(ISNUMBER([1]System!$C8),[1]PlotData!B8,[1]PlotData!$CB$3)</f>
        <v>1.6326430000000001</v>
      </c>
      <c r="AO7" s="37">
        <f>IF(ISNUMBER([1]System!$C8),AB7,[1]PlotData!$CB$3)</f>
        <v>1.6326430000000001</v>
      </c>
      <c r="AQ7" s="35">
        <v>5</v>
      </c>
      <c r="AR7" s="34">
        <f>IF(ISNUMBER([1]System!$C8),[1]PlotData!O8+ [1]SensA!$E$2*$AF$1*O7,[1]PlotData!$CB$4)</f>
        <v>1.8639600000000001</v>
      </c>
      <c r="AS7" s="31">
        <f>IF(ISNUMBER([1]System!$C8),[1]PlotData!P8+ [1]SensA!$E$2*$AF$1*P7,[1]PlotData!$CB$4)</f>
        <v>1.6538140000000001</v>
      </c>
      <c r="AT7" s="31">
        <f>IF(ISNUMBER([1]System!$C8),[1]PlotData!Q8+ [1]SensA!$E$2*$AF$1*Q7,[1]PlotData!$CB$4)</f>
        <v>1.4436680000000002</v>
      </c>
      <c r="AU7" s="31">
        <f>IF(ISNUMBER([1]System!$C8),[1]PlotData!R8+ [1]SensA!$E$2*$AF$1*R7,[1]PlotData!$CB$4)</f>
        <v>1.2335220000000002</v>
      </c>
      <c r="AV7" s="31">
        <f>IF(ISNUMBER([1]System!$C8),[1]PlotData!S8+ [1]SensA!$E$2*$AF$1*S7,[1]PlotData!$CB$4)</f>
        <v>1.0233760000000003</v>
      </c>
      <c r="AW7" s="31">
        <f>IF(ISNUMBER([1]System!$C8),[1]PlotData!T8+ [1]SensA!$E$2*$AF$1*T7,[1]PlotData!$CB$4)</f>
        <v>0.81323000000000023</v>
      </c>
      <c r="AX7" s="31">
        <f>IF(ISNUMBER([1]System!$C8),[1]PlotData!U8+ [1]SensA!$E$2*$AF$1*U7,[1]PlotData!$CB$4)</f>
        <v>0.60308400000000018</v>
      </c>
      <c r="AY7" s="31">
        <f>IF(ISNUMBER([1]System!$C8),[1]PlotData!V8+ [1]SensA!$E$2*$AF$1*V7,[1]PlotData!$CB$4)</f>
        <v>0.39293800000000012</v>
      </c>
      <c r="AZ7" s="31">
        <f>IF(ISNUMBER([1]System!$C8),[1]PlotData!W8+ [1]SensA!$E$2*$AF$1*W7,[1]PlotData!$CB$4)</f>
        <v>0.18279200000000009</v>
      </c>
      <c r="BA7" s="31">
        <f>IF(ISNUMBER([1]System!$C8),[1]PlotData!X8+ [1]SensA!$E$2*$AF$1*X7,[1]PlotData!$CB$4)</f>
        <v>-2.7353999999999934E-2</v>
      </c>
      <c r="BB7" s="32">
        <f>IF(ISNUMBER([1]System!$C8),[1]PlotData!Y8+ [1]SensA!$E$2*$AF$1*Y7,[1]PlotData!$CB$4)</f>
        <v>-0.23749999999999996</v>
      </c>
      <c r="BC7" s="36">
        <f>IF(ISNUMBER([1]System!$C8),[1]PlotData!Y8, [1]PlotData!CB$4)</f>
        <v>-0.23749999999999996</v>
      </c>
      <c r="BD7" s="31">
        <f>IF(ISNUMBER([1]System!$C8),[1]PlotData!O8, [1]PlotData!$CB$4)</f>
        <v>1.8639600000000001</v>
      </c>
      <c r="BE7" s="32">
        <f>IF(ISNUMBER([1]System!$C8), AR7,[1]PlotData!$CB$4)</f>
        <v>1.8639600000000001</v>
      </c>
      <c r="BG7" s="30" t="s">
        <v>14</v>
      </c>
      <c r="BH7" s="31">
        <f>BH2+BH4</f>
        <v>14.624228365658297</v>
      </c>
      <c r="BI7" s="32">
        <f>BH3+BH4</f>
        <v>14.624228365658295</v>
      </c>
    </row>
    <row r="8" spans="1:61" x14ac:dyDescent="0.25">
      <c r="A8" s="33">
        <v>6</v>
      </c>
      <c r="B8" s="34"/>
      <c r="C8" s="31"/>
      <c r="D8" s="31"/>
      <c r="E8" s="31"/>
      <c r="F8" s="31"/>
      <c r="G8" s="31"/>
      <c r="H8" s="31"/>
      <c r="I8" s="31"/>
      <c r="J8" s="31"/>
      <c r="K8" s="31"/>
      <c r="L8" s="32"/>
      <c r="N8" s="33">
        <v>6</v>
      </c>
      <c r="O8" s="34"/>
      <c r="P8" s="31"/>
      <c r="Q8" s="31"/>
      <c r="R8" s="31"/>
      <c r="S8" s="31"/>
      <c r="T8" s="31"/>
      <c r="U8" s="31"/>
      <c r="V8" s="31"/>
      <c r="W8" s="31"/>
      <c r="X8" s="31"/>
      <c r="Y8" s="32"/>
      <c r="AA8" s="35">
        <v>6</v>
      </c>
      <c r="AB8" s="34">
        <f>IF(ISNUMBER([1]System!$C9),[1]PlotData!B9+[1]SensA!$E$2* $AF$1*B8,[1]PlotData!$CB$3)</f>
        <v>1.6326430000000001</v>
      </c>
      <c r="AC8" s="31">
        <f>IF(ISNUMBER([1]System!$C9),[1]PlotData!C9+[1]SensA!$E$2* $AF$1*C8,[1]PlotData!$CB$3)</f>
        <v>2.2010108000000002</v>
      </c>
      <c r="AD8" s="31">
        <f>IF(ISNUMBER([1]System!$C9),[1]PlotData!D9+[1]SensA!$E$2* $AF$1*D8,[1]PlotData!$CB$3)</f>
        <v>2.7693786000000005</v>
      </c>
      <c r="AE8" s="31">
        <f>IF(ISNUMBER([1]System!$C9),[1]PlotData!E9+[1]SensA!$E$2* $AF$1*E8,[1]PlotData!$CB$3)</f>
        <v>3.3377464000000003</v>
      </c>
      <c r="AF8" s="31">
        <f>IF(ISNUMBER([1]System!$C9),[1]PlotData!F9+[1]SensA!$E$2* $AF$1*F8,[1]PlotData!$CB$3)</f>
        <v>3.9061142000000002</v>
      </c>
      <c r="AG8" s="31">
        <f>IF(ISNUMBER([1]System!$C9),[1]PlotData!G9+[1]SensA!$E$2* $AF$1*G8,[1]PlotData!$CB$3)</f>
        <v>4.4744820000000001</v>
      </c>
      <c r="AH8" s="31">
        <f>IF(ISNUMBER([1]System!$C9),[1]PlotData!H9+[1]SensA!$E$2* $AF$1*H8,[1]PlotData!$CB$3)</f>
        <v>5.0428497999999999</v>
      </c>
      <c r="AI8" s="31">
        <f>IF(ISNUMBER([1]System!$C9),[1]PlotData!I9+[1]SensA!$E$2* $AF$1*I8,[1]PlotData!$CB$3)</f>
        <v>5.6112175999999998</v>
      </c>
      <c r="AJ8" s="31">
        <f>IF(ISNUMBER([1]System!$C9),[1]PlotData!J9+[1]SensA!$E$2* $AF$1*J8,[1]PlotData!$CB$3)</f>
        <v>6.1795853999999997</v>
      </c>
      <c r="AK8" s="31">
        <f>IF(ISNUMBER([1]System!$C9),[1]PlotData!K9+[1]SensA!$E$2* $AF$1*K8,[1]PlotData!$CB$3)</f>
        <v>6.7479531999999995</v>
      </c>
      <c r="AL8" s="32">
        <f>IF(ISNUMBER([1]System!$C9),[1]PlotData!L9+[1]SensA!$E$2* $AF$1*L8,[1]PlotData!$CB$3)</f>
        <v>7.3163209999999994</v>
      </c>
      <c r="AM8" s="36">
        <f>IF(ISNUMBER([1]System!$C9),[1]PlotData!L9,[1]PlotData!$CB$3)</f>
        <v>7.3163209999999994</v>
      </c>
      <c r="AN8" s="31">
        <f>IF(ISNUMBER([1]System!$C9),[1]PlotData!B9,[1]PlotData!$CB$3)</f>
        <v>1.6326430000000001</v>
      </c>
      <c r="AO8" s="37">
        <f>IF(ISNUMBER([1]System!$C9),AB8,[1]PlotData!$CB$3)</f>
        <v>1.6326430000000001</v>
      </c>
      <c r="AQ8" s="35">
        <v>6</v>
      </c>
      <c r="AR8" s="34">
        <f>IF(ISNUMBER([1]System!$C9),[1]PlotData!O9+ [1]SensA!$E$2*$AF$1*O8,[1]PlotData!$CB$4)</f>
        <v>1.8639600000000001</v>
      </c>
      <c r="AS8" s="31">
        <f>IF(ISNUMBER([1]System!$C9),[1]PlotData!P9+ [1]SensA!$E$2*$AF$1*P8,[1]PlotData!$CB$4)</f>
        <v>1.7207620000000001</v>
      </c>
      <c r="AT8" s="31">
        <f>IF(ISNUMBER([1]System!$C9),[1]PlotData!Q9+ [1]SensA!$E$2*$AF$1*Q8,[1]PlotData!$CB$4)</f>
        <v>1.5775640000000002</v>
      </c>
      <c r="AU8" s="31">
        <f>IF(ISNUMBER([1]System!$C9),[1]PlotData!R9+ [1]SensA!$E$2*$AF$1*R8,[1]PlotData!$CB$4)</f>
        <v>1.4343660000000003</v>
      </c>
      <c r="AV8" s="31">
        <f>IF(ISNUMBER([1]System!$C9),[1]PlotData!S9+ [1]SensA!$E$2*$AF$1*S8,[1]PlotData!$CB$4)</f>
        <v>1.2911680000000003</v>
      </c>
      <c r="AW8" s="31">
        <f>IF(ISNUMBER([1]System!$C9),[1]PlotData!T9+ [1]SensA!$E$2*$AF$1*T8,[1]PlotData!$CB$4)</f>
        <v>1.1479700000000004</v>
      </c>
      <c r="AX8" s="31">
        <f>IF(ISNUMBER([1]System!$C9),[1]PlotData!U9+ [1]SensA!$E$2*$AF$1*U8,[1]PlotData!$CB$4)</f>
        <v>1.0047720000000004</v>
      </c>
      <c r="AY8" s="31">
        <f>IF(ISNUMBER([1]System!$C9),[1]PlotData!V9+ [1]SensA!$E$2*$AF$1*V8,[1]PlotData!$CB$4)</f>
        <v>0.8615740000000004</v>
      </c>
      <c r="AZ8" s="31">
        <f>IF(ISNUMBER([1]System!$C9),[1]PlotData!W9+ [1]SensA!$E$2*$AF$1*W8,[1]PlotData!$CB$4)</f>
        <v>0.71837600000000035</v>
      </c>
      <c r="BA8" s="31">
        <f>IF(ISNUMBER([1]System!$C9),[1]PlotData!X9+ [1]SensA!$E$2*$AF$1*X8,[1]PlotData!$CB$4)</f>
        <v>0.5751780000000003</v>
      </c>
      <c r="BB8" s="32">
        <f>IF(ISNUMBER([1]System!$C9),[1]PlotData!Y9+ [1]SensA!$E$2*$AF$1*Y8,[1]PlotData!$CB$4)</f>
        <v>0.43198000000000025</v>
      </c>
      <c r="BC8" s="36">
        <f>IF(ISNUMBER([1]System!$C9),[1]PlotData!Y9, [1]PlotData!CB$4)</f>
        <v>0.43198000000000025</v>
      </c>
      <c r="BD8" s="31">
        <f>IF(ISNUMBER([1]System!$C9),[1]PlotData!O9, [1]PlotData!$CB$4)</f>
        <v>1.8639600000000001</v>
      </c>
      <c r="BE8" s="32">
        <f>IF(ISNUMBER([1]System!$C9), AR8,[1]PlotData!$CB$4)</f>
        <v>1.8639600000000001</v>
      </c>
      <c r="BG8" s="30" t="s">
        <v>15</v>
      </c>
      <c r="BH8" s="31">
        <f>BH7</f>
        <v>14.624228365658297</v>
      </c>
      <c r="BI8" s="32">
        <f>BH3-BH4</f>
        <v>-5.6242283656582952</v>
      </c>
    </row>
    <row r="9" spans="1:61" ht="13.8" thickBot="1" x14ac:dyDescent="0.3">
      <c r="A9" s="33">
        <v>7</v>
      </c>
      <c r="B9" s="34"/>
      <c r="C9" s="31"/>
      <c r="D9" s="31"/>
      <c r="E9" s="31"/>
      <c r="F9" s="31"/>
      <c r="G9" s="31"/>
      <c r="H9" s="31"/>
      <c r="I9" s="31"/>
      <c r="J9" s="31"/>
      <c r="K9" s="31"/>
      <c r="L9" s="32"/>
      <c r="N9" s="33">
        <v>7</v>
      </c>
      <c r="O9" s="34"/>
      <c r="P9" s="31"/>
      <c r="Q9" s="31"/>
      <c r="R9" s="31"/>
      <c r="S9" s="31"/>
      <c r="T9" s="31"/>
      <c r="U9" s="31"/>
      <c r="V9" s="31"/>
      <c r="W9" s="31"/>
      <c r="X9" s="31"/>
      <c r="Y9" s="32"/>
      <c r="AA9" s="35">
        <v>7</v>
      </c>
      <c r="AB9" s="34">
        <f>IF(ISNUMBER([1]System!$C10),[1]PlotData!B10+[1]SensA!$E$2* $AF$1*B9,[1]PlotData!$CB$3)</f>
        <v>-1.012119</v>
      </c>
      <c r="AC9" s="31">
        <f>IF(ISNUMBER([1]System!$C10),[1]PlotData!C10+[1]SensA!$E$2* $AF$1*C9,[1]PlotData!$CB$3)</f>
        <v>-0.91090709999999997</v>
      </c>
      <c r="AD9" s="31">
        <f>IF(ISNUMBER([1]System!$C10),[1]PlotData!D10+[1]SensA!$E$2* $AF$1*D9,[1]PlotData!$CB$3)</f>
        <v>-0.80969519999999995</v>
      </c>
      <c r="AE9" s="31">
        <f>IF(ISNUMBER([1]System!$C10),[1]PlotData!E10+[1]SensA!$E$2* $AF$1*E9,[1]PlotData!$CB$3)</f>
        <v>-0.70848329999999993</v>
      </c>
      <c r="AF9" s="31">
        <f>IF(ISNUMBER([1]System!$C10),[1]PlotData!F10+[1]SensA!$E$2* $AF$1*F9,[1]PlotData!$CB$3)</f>
        <v>-0.60727139999999991</v>
      </c>
      <c r="AG9" s="31">
        <f>IF(ISNUMBER([1]System!$C10),[1]PlotData!G10+[1]SensA!$E$2* $AF$1*G9,[1]PlotData!$CB$3)</f>
        <v>-0.50605949999999988</v>
      </c>
      <c r="AH9" s="31">
        <f>IF(ISNUMBER([1]System!$C10),[1]PlotData!H10+[1]SensA!$E$2* $AF$1*H9,[1]PlotData!$CB$3)</f>
        <v>-0.40484759999999986</v>
      </c>
      <c r="AI9" s="31">
        <f>IF(ISNUMBER([1]System!$C10),[1]PlotData!I10+[1]SensA!$E$2* $AF$1*I9,[1]PlotData!$CB$3)</f>
        <v>-0.30363569999999984</v>
      </c>
      <c r="AJ9" s="31">
        <f>IF(ISNUMBER([1]System!$C10),[1]PlotData!J10+[1]SensA!$E$2* $AF$1*J9,[1]PlotData!$CB$3)</f>
        <v>-0.20242379999999982</v>
      </c>
      <c r="AK9" s="31">
        <f>IF(ISNUMBER([1]System!$C10),[1]PlotData!K10+[1]SensA!$E$2* $AF$1*K9,[1]PlotData!$CB$3)</f>
        <v>-0.10121189999999981</v>
      </c>
      <c r="AL9" s="32">
        <f>IF(ISNUMBER([1]System!$C10),[1]PlotData!L10+[1]SensA!$E$2* $AF$1*L9,[1]PlotData!$CB$3)</f>
        <v>1.9428902930940239E-16</v>
      </c>
      <c r="AM9" s="36">
        <f>IF(ISNUMBER([1]System!$C10),[1]PlotData!L10,[1]PlotData!$CB$3)</f>
        <v>1.9428902930940239E-16</v>
      </c>
      <c r="AN9" s="31">
        <f>IF(ISNUMBER([1]System!$C10),[1]PlotData!B10,[1]PlotData!$CB$3)</f>
        <v>-1.012119</v>
      </c>
      <c r="AO9" s="37">
        <f>IF(ISNUMBER([1]System!$C10),AB9,[1]PlotData!$CB$3)</f>
        <v>-1.012119</v>
      </c>
      <c r="AQ9" s="35">
        <v>7</v>
      </c>
      <c r="AR9" s="34">
        <f>IF(ISNUMBER([1]System!$C10),[1]PlotData!O10+ [1]SensA!$E$2*$AF$1*O9,[1]PlotData!$CB$4)</f>
        <v>2.530297</v>
      </c>
      <c r="AS9" s="31">
        <f>IF(ISNUMBER([1]System!$C10),[1]PlotData!P10+ [1]SensA!$E$2*$AF$1*P9,[1]PlotData!$CB$4)</f>
        <v>2.2772673000000001</v>
      </c>
      <c r="AT9" s="31">
        <f>IF(ISNUMBER([1]System!$C10),[1]PlotData!Q10+ [1]SensA!$E$2*$AF$1*Q9,[1]PlotData!$CB$4)</f>
        <v>2.0242376000000002</v>
      </c>
      <c r="AU9" s="31">
        <f>IF(ISNUMBER([1]System!$C10),[1]PlotData!R10+ [1]SensA!$E$2*$AF$1*R9,[1]PlotData!$CB$4)</f>
        <v>1.7712079000000003</v>
      </c>
      <c r="AV9" s="31">
        <f>IF(ISNUMBER([1]System!$C10),[1]PlotData!S10+ [1]SensA!$E$2*$AF$1*S9,[1]PlotData!$CB$4)</f>
        <v>1.5181782000000004</v>
      </c>
      <c r="AW9" s="31">
        <f>IF(ISNUMBER([1]System!$C10),[1]PlotData!T10+ [1]SensA!$E$2*$AF$1*T9,[1]PlotData!$CB$4)</f>
        <v>1.2651485000000005</v>
      </c>
      <c r="AX9" s="31">
        <f>IF(ISNUMBER([1]System!$C10),[1]PlotData!U10+ [1]SensA!$E$2*$AF$1*U9,[1]PlotData!$CB$4)</f>
        <v>1.0121188000000005</v>
      </c>
      <c r="AY9" s="31">
        <f>IF(ISNUMBER([1]System!$C10),[1]PlotData!V10+ [1]SensA!$E$2*$AF$1*V9,[1]PlotData!$CB$4)</f>
        <v>0.75908910000000052</v>
      </c>
      <c r="AZ9" s="31">
        <f>IF(ISNUMBER([1]System!$C10),[1]PlotData!W10+ [1]SensA!$E$2*$AF$1*W9,[1]PlotData!$CB$4)</f>
        <v>0.50605940000000049</v>
      </c>
      <c r="BA9" s="31">
        <f>IF(ISNUMBER([1]System!$C10),[1]PlotData!X10+ [1]SensA!$E$2*$AF$1*X9,[1]PlotData!$CB$4)</f>
        <v>0.25302970000000047</v>
      </c>
      <c r="BB9" s="32">
        <f>IF(ISNUMBER([1]System!$C10),[1]PlotData!Y10+ [1]SensA!$E$2*$AF$1*Y9,[1]PlotData!$CB$4)</f>
        <v>4.4408920985006262E-16</v>
      </c>
      <c r="BC9" s="36">
        <f>IF(ISNUMBER([1]System!$C10),[1]PlotData!Y10, [1]PlotData!CB$4)</f>
        <v>4.4408920985006262E-16</v>
      </c>
      <c r="BD9" s="31">
        <f>IF(ISNUMBER([1]System!$C10),[1]PlotData!O10, [1]PlotData!$CB$4)</f>
        <v>2.530297</v>
      </c>
      <c r="BE9" s="32">
        <f>IF(ISNUMBER([1]System!$C10), AR9,[1]PlotData!$CB$4)</f>
        <v>2.530297</v>
      </c>
      <c r="BG9" s="38" t="s">
        <v>16</v>
      </c>
      <c r="BH9" s="39">
        <f>BH6</f>
        <v>-5.6242283656582934</v>
      </c>
      <c r="BI9" s="40">
        <f>BI8</f>
        <v>-5.6242283656582952</v>
      </c>
    </row>
    <row r="10" spans="1:61" x14ac:dyDescent="0.25">
      <c r="A10" s="33">
        <v>8</v>
      </c>
      <c r="B10" s="34"/>
      <c r="C10" s="31"/>
      <c r="D10" s="31"/>
      <c r="E10" s="31"/>
      <c r="F10" s="31"/>
      <c r="G10" s="31"/>
      <c r="H10" s="31"/>
      <c r="I10" s="31"/>
      <c r="J10" s="31"/>
      <c r="K10" s="31"/>
      <c r="L10" s="32"/>
      <c r="N10" s="33">
        <v>8</v>
      </c>
      <c r="O10" s="34"/>
      <c r="P10" s="31"/>
      <c r="Q10" s="31"/>
      <c r="R10" s="31"/>
      <c r="S10" s="31"/>
      <c r="T10" s="31"/>
      <c r="U10" s="31"/>
      <c r="V10" s="31"/>
      <c r="W10" s="31"/>
      <c r="X10" s="31"/>
      <c r="Y10" s="32"/>
      <c r="AA10" s="35">
        <v>8</v>
      </c>
      <c r="AB10" s="34">
        <f>IF(ISNUMBER([1]System!$C11),[1]PlotData!B11+[1]SensA!$E$2* $AF$1*B10,[1]PlotData!$CB$3)</f>
        <v>-1.012119</v>
      </c>
      <c r="AC10" s="31">
        <f>IF(ISNUMBER([1]System!$C11),[1]PlotData!C11+[1]SensA!$E$2* $AF$1*C10,[1]PlotData!$CB$3)</f>
        <v>-0.74764279999999994</v>
      </c>
      <c r="AD10" s="31">
        <f>IF(ISNUMBER([1]System!$C11),[1]PlotData!D11+[1]SensA!$E$2* $AF$1*D10,[1]PlotData!$CB$3)</f>
        <v>-0.48316659999999995</v>
      </c>
      <c r="AE10" s="31">
        <f>IF(ISNUMBER([1]System!$C11),[1]PlotData!E11+[1]SensA!$E$2* $AF$1*E10,[1]PlotData!$CB$3)</f>
        <v>-0.21869039999999995</v>
      </c>
      <c r="AF10" s="31">
        <f>IF(ISNUMBER([1]System!$C11),[1]PlotData!F11+[1]SensA!$E$2* $AF$1*F10,[1]PlotData!$CB$3)</f>
        <v>4.5785800000000043E-2</v>
      </c>
      <c r="AG10" s="31">
        <f>IF(ISNUMBER([1]System!$C11),[1]PlotData!G11+[1]SensA!$E$2* $AF$1*G10,[1]PlotData!$CB$3)</f>
        <v>0.31026200000000004</v>
      </c>
      <c r="AH10" s="31">
        <f>IF(ISNUMBER([1]System!$C11),[1]PlotData!H11+[1]SensA!$E$2* $AF$1*H10,[1]PlotData!$CB$3)</f>
        <v>0.57473820000000009</v>
      </c>
      <c r="AI10" s="31">
        <f>IF(ISNUMBER([1]System!$C11),[1]PlotData!I11+[1]SensA!$E$2* $AF$1*I10,[1]PlotData!$CB$3)</f>
        <v>0.83921440000000014</v>
      </c>
      <c r="AJ10" s="31">
        <f>IF(ISNUMBER([1]System!$C11),[1]PlotData!J11+[1]SensA!$E$2* $AF$1*J10,[1]PlotData!$CB$3)</f>
        <v>1.1036906000000002</v>
      </c>
      <c r="AK10" s="31">
        <f>IF(ISNUMBER([1]System!$C11),[1]PlotData!K11+[1]SensA!$E$2* $AF$1*K10,[1]PlotData!$CB$3)</f>
        <v>1.3681668000000002</v>
      </c>
      <c r="AL10" s="32">
        <f>IF(ISNUMBER([1]System!$C11),[1]PlotData!L11+[1]SensA!$E$2* $AF$1*L10,[1]PlotData!$CB$3)</f>
        <v>1.6326430000000003</v>
      </c>
      <c r="AM10" s="36">
        <f>IF(ISNUMBER([1]System!$C11),[1]PlotData!L11,[1]PlotData!$CB$3)</f>
        <v>1.6326430000000003</v>
      </c>
      <c r="AN10" s="31">
        <f>IF(ISNUMBER([1]System!$C11),[1]PlotData!B11,[1]PlotData!$CB$3)</f>
        <v>-1.012119</v>
      </c>
      <c r="AO10" s="37">
        <f>IF(ISNUMBER([1]System!$C11),AB10,[1]PlotData!$CB$3)</f>
        <v>-1.012119</v>
      </c>
      <c r="AQ10" s="35">
        <v>8</v>
      </c>
      <c r="AR10" s="34">
        <f>IF(ISNUMBER([1]System!$C11),[1]PlotData!O11+ [1]SensA!$E$2*$AF$1*O10,[1]PlotData!$CB$4)</f>
        <v>2.530297</v>
      </c>
      <c r="AS10" s="31">
        <f>IF(ISNUMBER([1]System!$C11),[1]PlotData!P11+ [1]SensA!$E$2*$AF$1*P10,[1]PlotData!$CB$4)</f>
        <v>2.4636632999999999</v>
      </c>
      <c r="AT10" s="31">
        <f>IF(ISNUMBER([1]System!$C11),[1]PlotData!Q11+ [1]SensA!$E$2*$AF$1*Q10,[1]PlotData!$CB$4)</f>
        <v>2.3970295999999998</v>
      </c>
      <c r="AU10" s="31">
        <f>IF(ISNUMBER([1]System!$C11),[1]PlotData!R11+ [1]SensA!$E$2*$AF$1*R10,[1]PlotData!$CB$4)</f>
        <v>2.3303958999999996</v>
      </c>
      <c r="AV10" s="31">
        <f>IF(ISNUMBER([1]System!$C11),[1]PlotData!S11+ [1]SensA!$E$2*$AF$1*S10,[1]PlotData!$CB$4)</f>
        <v>2.2637621999999995</v>
      </c>
      <c r="AW10" s="31">
        <f>IF(ISNUMBER([1]System!$C11),[1]PlotData!T11+ [1]SensA!$E$2*$AF$1*T10,[1]PlotData!$CB$4)</f>
        <v>2.1971284999999994</v>
      </c>
      <c r="AX10" s="31">
        <f>IF(ISNUMBER([1]System!$C11),[1]PlotData!U11+ [1]SensA!$E$2*$AF$1*U10,[1]PlotData!$CB$4)</f>
        <v>2.1304947999999992</v>
      </c>
      <c r="AY10" s="31">
        <f>IF(ISNUMBER([1]System!$C11),[1]PlotData!V11+ [1]SensA!$E$2*$AF$1*V10,[1]PlotData!$CB$4)</f>
        <v>2.0638610999999991</v>
      </c>
      <c r="AZ10" s="31">
        <f>IF(ISNUMBER([1]System!$C11),[1]PlotData!W11+ [1]SensA!$E$2*$AF$1*W10,[1]PlotData!$CB$4)</f>
        <v>1.9972273999999992</v>
      </c>
      <c r="BA10" s="31">
        <f>IF(ISNUMBER([1]System!$C11),[1]PlotData!X11+ [1]SensA!$E$2*$AF$1*X10,[1]PlotData!$CB$4)</f>
        <v>1.9305936999999993</v>
      </c>
      <c r="BB10" s="32">
        <f>IF(ISNUMBER([1]System!$C11),[1]PlotData!Y11+ [1]SensA!$E$2*$AF$1*Y10,[1]PlotData!$CB$4)</f>
        <v>1.8639599999999994</v>
      </c>
      <c r="BC10" s="36">
        <f>IF(ISNUMBER([1]System!$C11),[1]PlotData!Y11, [1]PlotData!CB$4)</f>
        <v>1.8639599999999994</v>
      </c>
      <c r="BD10" s="31">
        <f>IF(ISNUMBER([1]System!$C11),[1]PlotData!O11, [1]PlotData!$CB$4)</f>
        <v>2.530297</v>
      </c>
      <c r="BE10" s="32">
        <f>IF(ISNUMBER([1]System!$C11), AR10,[1]PlotData!$CB$4)</f>
        <v>2.530297</v>
      </c>
    </row>
    <row r="11" spans="1:61" x14ac:dyDescent="0.25">
      <c r="A11" s="33">
        <v>9</v>
      </c>
      <c r="B11" s="34"/>
      <c r="C11" s="31"/>
      <c r="D11" s="31"/>
      <c r="E11" s="31"/>
      <c r="F11" s="31"/>
      <c r="G11" s="31"/>
      <c r="H11" s="31"/>
      <c r="I11" s="31"/>
      <c r="J11" s="31"/>
      <c r="K11" s="31"/>
      <c r="L11" s="32"/>
      <c r="N11" s="33">
        <v>9</v>
      </c>
      <c r="O11" s="34"/>
      <c r="P11" s="31"/>
      <c r="Q11" s="31"/>
      <c r="R11" s="31"/>
      <c r="S11" s="31"/>
      <c r="T11" s="31"/>
      <c r="U11" s="31"/>
      <c r="V11" s="31"/>
      <c r="W11" s="31"/>
      <c r="X11" s="31"/>
      <c r="Y11" s="32"/>
      <c r="AA11" s="35">
        <v>9</v>
      </c>
      <c r="AB11" s="34">
        <f>IF(ISNUMBER([1]System!$C12),[1]PlotData!B12+[1]SensA!$E$2* $AF$1*B11,[1]PlotData!$CB$3)</f>
        <v>3.0874999999999999</v>
      </c>
      <c r="AC11" s="31">
        <f>IF(ISNUMBER([1]System!$C12),[1]PlotData!C12+[1]SensA!$E$2* $AF$1*C11,[1]PlotData!$CB$3)</f>
        <v>3.5831249999999999</v>
      </c>
      <c r="AD11" s="31">
        <f>IF(ISNUMBER([1]System!$C12),[1]PlotData!D12+[1]SensA!$E$2* $AF$1*D11,[1]PlotData!$CB$3)</f>
        <v>4.0787499999999994</v>
      </c>
      <c r="AE11" s="31">
        <f>IF(ISNUMBER([1]System!$C12),[1]PlotData!E12+[1]SensA!$E$2* $AF$1*E11,[1]PlotData!$CB$3)</f>
        <v>4.5743749999999999</v>
      </c>
      <c r="AF11" s="31">
        <f>IF(ISNUMBER([1]System!$C12),[1]PlotData!F12+[1]SensA!$E$2* $AF$1*F11,[1]PlotData!$CB$3)</f>
        <v>5.07</v>
      </c>
      <c r="AG11" s="31">
        <f>IF(ISNUMBER([1]System!$C12),[1]PlotData!G12+[1]SensA!$E$2* $AF$1*G11,[1]PlotData!$CB$3)</f>
        <v>5.5656250000000007</v>
      </c>
      <c r="AH11" s="31">
        <f>IF(ISNUMBER([1]System!$C12),[1]PlotData!H12+[1]SensA!$E$2* $AF$1*H11,[1]PlotData!$CB$3)</f>
        <v>6.0612500000000011</v>
      </c>
      <c r="AI11" s="31">
        <f>IF(ISNUMBER([1]System!$C12),[1]PlotData!I12+[1]SensA!$E$2* $AF$1*I11,[1]PlotData!$CB$3)</f>
        <v>6.5568750000000016</v>
      </c>
      <c r="AJ11" s="31">
        <f>IF(ISNUMBER([1]System!$C12),[1]PlotData!J12+[1]SensA!$E$2* $AF$1*J11,[1]PlotData!$CB$3)</f>
        <v>7.052500000000002</v>
      </c>
      <c r="AK11" s="31">
        <f>IF(ISNUMBER([1]System!$C12),[1]PlotData!K12+[1]SensA!$E$2* $AF$1*K11,[1]PlotData!$CB$3)</f>
        <v>7.5481250000000024</v>
      </c>
      <c r="AL11" s="32">
        <f>IF(ISNUMBER([1]System!$C12),[1]PlotData!L12+[1]SensA!$E$2* $AF$1*L11,[1]PlotData!$CB$3)</f>
        <v>8.0437500000000028</v>
      </c>
      <c r="AM11" s="36">
        <f>IF(ISNUMBER([1]System!$C12),[1]PlotData!L12,[1]PlotData!$CB$3)</f>
        <v>8.0437500000000028</v>
      </c>
      <c r="AN11" s="31">
        <f>IF(ISNUMBER([1]System!$C12),[1]PlotData!B12,[1]PlotData!$CB$3)</f>
        <v>3.0874999999999999</v>
      </c>
      <c r="AO11" s="37">
        <f>IF(ISNUMBER([1]System!$C12),AB11,[1]PlotData!$CB$3)</f>
        <v>3.0874999999999999</v>
      </c>
      <c r="AQ11" s="35">
        <v>9</v>
      </c>
      <c r="AR11" s="34">
        <f>IF(ISNUMBER([1]System!$C12),[1]PlotData!O12+ [1]SensA!$E$2*$AF$1*O11,[1]PlotData!$CB$4)</f>
        <v>-0.23749999999999999</v>
      </c>
      <c r="AS11" s="31">
        <f>IF(ISNUMBER([1]System!$C12),[1]PlotData!P12+ [1]SensA!$E$2*$AF$1*P11,[1]PlotData!$CB$4)</f>
        <v>-0.27562500000000001</v>
      </c>
      <c r="AT11" s="31">
        <f>IF(ISNUMBER([1]System!$C12),[1]PlotData!Q12+ [1]SensA!$E$2*$AF$1*Q11,[1]PlotData!$CB$4)</f>
        <v>-0.31375000000000003</v>
      </c>
      <c r="AU11" s="31">
        <f>IF(ISNUMBER([1]System!$C12),[1]PlotData!R12+ [1]SensA!$E$2*$AF$1*R11,[1]PlotData!$CB$4)</f>
        <v>-0.35187500000000005</v>
      </c>
      <c r="AV11" s="31">
        <f>IF(ISNUMBER([1]System!$C12),[1]PlotData!S12+ [1]SensA!$E$2*$AF$1*S11,[1]PlotData!$CB$4)</f>
        <v>-0.39000000000000007</v>
      </c>
      <c r="AW11" s="31">
        <f>IF(ISNUMBER([1]System!$C12),[1]PlotData!T12+ [1]SensA!$E$2*$AF$1*T11,[1]PlotData!$CB$4)</f>
        <v>-0.42812500000000009</v>
      </c>
      <c r="AX11" s="31">
        <f>IF(ISNUMBER([1]System!$C12),[1]PlotData!U12+ [1]SensA!$E$2*$AF$1*U11,[1]PlotData!$CB$4)</f>
        <v>-0.46625000000000011</v>
      </c>
      <c r="AY11" s="31">
        <f>IF(ISNUMBER([1]System!$C12),[1]PlotData!V12+ [1]SensA!$E$2*$AF$1*V11,[1]PlotData!$CB$4)</f>
        <v>-0.50437500000000013</v>
      </c>
      <c r="AZ11" s="31">
        <f>IF(ISNUMBER([1]System!$C12),[1]PlotData!W12+ [1]SensA!$E$2*$AF$1*W11,[1]PlotData!$CB$4)</f>
        <v>-0.54250000000000009</v>
      </c>
      <c r="BA11" s="31">
        <f>IF(ISNUMBER([1]System!$C12),[1]PlotData!X12+ [1]SensA!$E$2*$AF$1*X11,[1]PlotData!$CB$4)</f>
        <v>-0.58062500000000006</v>
      </c>
      <c r="BB11" s="32">
        <f>IF(ISNUMBER([1]System!$C12),[1]PlotData!Y12+ [1]SensA!$E$2*$AF$1*Y11,[1]PlotData!$CB$4)</f>
        <v>-0.61875000000000002</v>
      </c>
      <c r="BC11" s="36">
        <f>IF(ISNUMBER([1]System!$C12),[1]PlotData!Y12, [1]PlotData!CB$4)</f>
        <v>-0.61875000000000002</v>
      </c>
      <c r="BD11" s="31">
        <f>IF(ISNUMBER([1]System!$C12),[1]PlotData!O12, [1]PlotData!$CB$4)</f>
        <v>-0.23749999999999999</v>
      </c>
      <c r="BE11" s="32">
        <f>IF(ISNUMBER([1]System!$C12), AR11,[1]PlotData!$CB$4)</f>
        <v>-0.23749999999999999</v>
      </c>
    </row>
    <row r="12" spans="1:61" x14ac:dyDescent="0.25">
      <c r="A12" s="33">
        <v>10</v>
      </c>
      <c r="B12" s="34"/>
      <c r="C12" s="31"/>
      <c r="D12" s="31"/>
      <c r="E12" s="31"/>
      <c r="F12" s="31"/>
      <c r="G12" s="31"/>
      <c r="H12" s="31"/>
      <c r="I12" s="31"/>
      <c r="J12" s="31"/>
      <c r="K12" s="31"/>
      <c r="L12" s="32"/>
      <c r="N12" s="33">
        <v>10</v>
      </c>
      <c r="O12" s="34"/>
      <c r="P12" s="31"/>
      <c r="Q12" s="31"/>
      <c r="R12" s="31"/>
      <c r="S12" s="31"/>
      <c r="T12" s="31"/>
      <c r="U12" s="31"/>
      <c r="V12" s="31"/>
      <c r="W12" s="31"/>
      <c r="X12" s="31"/>
      <c r="Y12" s="32"/>
      <c r="AA12" s="35">
        <v>10</v>
      </c>
      <c r="AB12" s="34">
        <f>IF(ISNUMBER([1]System!$C13),[1]PlotData!B13+[1]SensA!$E$2* $AF$1*B12,[1]PlotData!$CB$3)</f>
        <v>0</v>
      </c>
      <c r="AC12" s="31">
        <f>IF(ISNUMBER([1]System!$C13),[1]PlotData!C13+[1]SensA!$E$2* $AF$1*C12,[1]PlotData!$CB$3)</f>
        <v>0.16326430000000003</v>
      </c>
      <c r="AD12" s="31">
        <f>IF(ISNUMBER([1]System!$C13),[1]PlotData!D13+[1]SensA!$E$2* $AF$1*D12,[1]PlotData!$CB$3)</f>
        <v>0.32652860000000006</v>
      </c>
      <c r="AE12" s="31">
        <f>IF(ISNUMBER([1]System!$C13),[1]PlotData!E13+[1]SensA!$E$2* $AF$1*E12,[1]PlotData!$CB$3)</f>
        <v>0.48979290000000009</v>
      </c>
      <c r="AF12" s="31">
        <f>IF(ISNUMBER([1]System!$C13),[1]PlotData!F13+[1]SensA!$E$2* $AF$1*F12,[1]PlotData!$CB$3)</f>
        <v>0.65305720000000012</v>
      </c>
      <c r="AG12" s="31">
        <f>IF(ISNUMBER([1]System!$C13),[1]PlotData!G13+[1]SensA!$E$2* $AF$1*G12,[1]PlotData!$CB$3)</f>
        <v>0.81632150000000014</v>
      </c>
      <c r="AH12" s="31">
        <f>IF(ISNUMBER([1]System!$C13),[1]PlotData!H13+[1]SensA!$E$2* $AF$1*H12,[1]PlotData!$CB$3)</f>
        <v>0.97958580000000017</v>
      </c>
      <c r="AI12" s="31">
        <f>IF(ISNUMBER([1]System!$C13),[1]PlotData!I13+[1]SensA!$E$2* $AF$1*I12,[1]PlotData!$CB$3)</f>
        <v>1.1428501000000002</v>
      </c>
      <c r="AJ12" s="31">
        <f>IF(ISNUMBER([1]System!$C13),[1]PlotData!J13+[1]SensA!$E$2* $AF$1*J12,[1]PlotData!$CB$3)</f>
        <v>1.3061144000000002</v>
      </c>
      <c r="AK12" s="31">
        <f>IF(ISNUMBER([1]System!$C13),[1]PlotData!K13+[1]SensA!$E$2* $AF$1*K12,[1]PlotData!$CB$3)</f>
        <v>1.4693787000000003</v>
      </c>
      <c r="AL12" s="32">
        <f>IF(ISNUMBER([1]System!$C13),[1]PlotData!L13+[1]SensA!$E$2* $AF$1*L12,[1]PlotData!$CB$3)</f>
        <v>1.6326430000000003</v>
      </c>
      <c r="AM12" s="36">
        <f>IF(ISNUMBER([1]System!$C13),[1]PlotData!L13,[1]PlotData!$CB$3)</f>
        <v>1.6326430000000003</v>
      </c>
      <c r="AN12" s="31">
        <f>IF(ISNUMBER([1]System!$C13),[1]PlotData!B13,[1]PlotData!$CB$3)</f>
        <v>0</v>
      </c>
      <c r="AO12" s="37">
        <f>IF(ISNUMBER([1]System!$C13),AB12,[1]PlotData!$CB$3)</f>
        <v>0</v>
      </c>
      <c r="AQ12" s="35">
        <v>10</v>
      </c>
      <c r="AR12" s="34">
        <f>IF(ISNUMBER([1]System!$C13),[1]PlotData!O13+ [1]SensA!$E$2*$AF$1*O12,[1]PlotData!$CB$4)</f>
        <v>0</v>
      </c>
      <c r="AS12" s="31">
        <f>IF(ISNUMBER([1]System!$C13),[1]PlotData!P13+ [1]SensA!$E$2*$AF$1*P12,[1]PlotData!$CB$4)</f>
        <v>0.18639600000000001</v>
      </c>
      <c r="AT12" s="31">
        <f>IF(ISNUMBER([1]System!$C13),[1]PlotData!Q13+ [1]SensA!$E$2*$AF$1*Q12,[1]PlotData!$CB$4)</f>
        <v>0.37279200000000001</v>
      </c>
      <c r="AU12" s="31">
        <f>IF(ISNUMBER([1]System!$C13),[1]PlotData!R13+ [1]SensA!$E$2*$AF$1*R12,[1]PlotData!$CB$4)</f>
        <v>0.55918800000000002</v>
      </c>
      <c r="AV12" s="31">
        <f>IF(ISNUMBER([1]System!$C13),[1]PlotData!S13+ [1]SensA!$E$2*$AF$1*S12,[1]PlotData!$CB$4)</f>
        <v>0.74558400000000002</v>
      </c>
      <c r="AW12" s="31">
        <f>IF(ISNUMBER([1]System!$C13),[1]PlotData!T13+ [1]SensA!$E$2*$AF$1*T12,[1]PlotData!$CB$4)</f>
        <v>0.93198000000000003</v>
      </c>
      <c r="AX12" s="31">
        <f>IF(ISNUMBER([1]System!$C13),[1]PlotData!U13+ [1]SensA!$E$2*$AF$1*U12,[1]PlotData!$CB$4)</f>
        <v>1.118376</v>
      </c>
      <c r="AY12" s="31">
        <f>IF(ISNUMBER([1]System!$C13),[1]PlotData!V13+ [1]SensA!$E$2*$AF$1*V12,[1]PlotData!$CB$4)</f>
        <v>1.304772</v>
      </c>
      <c r="AZ12" s="31">
        <f>IF(ISNUMBER([1]System!$C13),[1]PlotData!W13+ [1]SensA!$E$2*$AF$1*W12,[1]PlotData!$CB$4)</f>
        <v>1.491168</v>
      </c>
      <c r="BA12" s="31">
        <f>IF(ISNUMBER([1]System!$C13),[1]PlotData!X13+ [1]SensA!$E$2*$AF$1*X12,[1]PlotData!$CB$4)</f>
        <v>1.6775640000000001</v>
      </c>
      <c r="BB12" s="32">
        <f>IF(ISNUMBER([1]System!$C13),[1]PlotData!Y13+ [1]SensA!$E$2*$AF$1*Y12,[1]PlotData!$CB$4)</f>
        <v>1.8639600000000001</v>
      </c>
      <c r="BC12" s="36">
        <f>IF(ISNUMBER([1]System!$C13),[1]PlotData!Y13, [1]PlotData!CB$4)</f>
        <v>1.8639600000000001</v>
      </c>
      <c r="BD12" s="31">
        <f>IF(ISNUMBER([1]System!$C13),[1]PlotData!O13, [1]PlotData!$CB$4)</f>
        <v>0</v>
      </c>
      <c r="BE12" s="32">
        <f>IF(ISNUMBER([1]System!$C13), AR12,[1]PlotData!$CB$4)</f>
        <v>0</v>
      </c>
    </row>
    <row r="13" spans="1:61" x14ac:dyDescent="0.25">
      <c r="A13" s="33">
        <v>11</v>
      </c>
      <c r="B13" s="34"/>
      <c r="C13" s="31"/>
      <c r="D13" s="31"/>
      <c r="E13" s="31"/>
      <c r="F13" s="31"/>
      <c r="G13" s="31"/>
      <c r="H13" s="31"/>
      <c r="I13" s="31"/>
      <c r="J13" s="31"/>
      <c r="K13" s="31"/>
      <c r="L13" s="32"/>
      <c r="N13" s="33">
        <v>11</v>
      </c>
      <c r="O13" s="34"/>
      <c r="P13" s="31"/>
      <c r="Q13" s="31"/>
      <c r="R13" s="31"/>
      <c r="S13" s="31"/>
      <c r="T13" s="31"/>
      <c r="U13" s="31"/>
      <c r="V13" s="31"/>
      <c r="W13" s="31"/>
      <c r="X13" s="31"/>
      <c r="Y13" s="32"/>
      <c r="AA13" s="35">
        <v>11</v>
      </c>
      <c r="AB13" s="34">
        <f>IF(ISNUMBER([1]System!$C14),[1]PlotData!B14+[1]SensA!$E$2* $AF$1*B13,[1]PlotData!$CB$3)</f>
        <v>-2.506059</v>
      </c>
      <c r="AC13" s="31">
        <f>IF(ISNUMBER([1]System!$C14),[1]PlotData!C14+[1]SensA!$E$2* $AF$1*C13,[1]PlotData!$CB$3)</f>
        <v>-2.356665</v>
      </c>
      <c r="AD13" s="31">
        <f>IF(ISNUMBER([1]System!$C14),[1]PlotData!D14+[1]SensA!$E$2* $AF$1*D13,[1]PlotData!$CB$3)</f>
        <v>-2.207271</v>
      </c>
      <c r="AE13" s="31">
        <f>IF(ISNUMBER([1]System!$C14),[1]PlotData!E14+[1]SensA!$E$2* $AF$1*E13,[1]PlotData!$CB$3)</f>
        <v>-2.057877</v>
      </c>
      <c r="AF13" s="31">
        <f>IF(ISNUMBER([1]System!$C14),[1]PlotData!F14+[1]SensA!$E$2* $AF$1*F13,[1]PlotData!$CB$3)</f>
        <v>-1.9084829999999999</v>
      </c>
      <c r="AG13" s="31">
        <f>IF(ISNUMBER([1]System!$C14),[1]PlotData!G14+[1]SensA!$E$2* $AF$1*G13,[1]PlotData!$CB$3)</f>
        <v>-1.7590889999999999</v>
      </c>
      <c r="AH13" s="31">
        <f>IF(ISNUMBER([1]System!$C14),[1]PlotData!H14+[1]SensA!$E$2* $AF$1*H13,[1]PlotData!$CB$3)</f>
        <v>-1.6096949999999999</v>
      </c>
      <c r="AI13" s="31">
        <f>IF(ISNUMBER([1]System!$C14),[1]PlotData!I14+[1]SensA!$E$2* $AF$1*I13,[1]PlotData!$CB$3)</f>
        <v>-1.4603009999999998</v>
      </c>
      <c r="AJ13" s="31">
        <f>IF(ISNUMBER([1]System!$C14),[1]PlotData!J14+[1]SensA!$E$2* $AF$1*J13,[1]PlotData!$CB$3)</f>
        <v>-1.3109069999999998</v>
      </c>
      <c r="AK13" s="31">
        <f>IF(ISNUMBER([1]System!$C14),[1]PlotData!K14+[1]SensA!$E$2* $AF$1*K13,[1]PlotData!$CB$3)</f>
        <v>-1.1615129999999998</v>
      </c>
      <c r="AL13" s="32">
        <f>IF(ISNUMBER([1]System!$C14),[1]PlotData!L14+[1]SensA!$E$2* $AF$1*L13,[1]PlotData!$CB$3)</f>
        <v>-1.0121189999999998</v>
      </c>
      <c r="AM13" s="36">
        <f>IF(ISNUMBER([1]System!$C14),[1]PlotData!L14,[1]PlotData!$CB$3)</f>
        <v>-1.0121189999999998</v>
      </c>
      <c r="AN13" s="31">
        <f>IF(ISNUMBER([1]System!$C14),[1]PlotData!B14,[1]PlotData!$CB$3)</f>
        <v>-2.506059</v>
      </c>
      <c r="AO13" s="37">
        <f>IF(ISNUMBER([1]System!$C14),AB13,[1]PlotData!$CB$3)</f>
        <v>-2.506059</v>
      </c>
      <c r="AQ13" s="35">
        <v>11</v>
      </c>
      <c r="AR13" s="34">
        <f>IF(ISNUMBER([1]System!$C14),[1]PlotData!O14+ [1]SensA!$E$2*$AF$1*O13,[1]PlotData!$CB$4)</f>
        <v>6.2651490000000001</v>
      </c>
      <c r="AS13" s="31">
        <f>IF(ISNUMBER([1]System!$C14),[1]PlotData!P14+ [1]SensA!$E$2*$AF$1*P13,[1]PlotData!$CB$4)</f>
        <v>5.8916637999999999</v>
      </c>
      <c r="AT13" s="31">
        <f>IF(ISNUMBER([1]System!$C14),[1]PlotData!Q14+ [1]SensA!$E$2*$AF$1*Q13,[1]PlotData!$CB$4)</f>
        <v>5.5181785999999997</v>
      </c>
      <c r="AU13" s="31">
        <f>IF(ISNUMBER([1]System!$C14),[1]PlotData!R14+ [1]SensA!$E$2*$AF$1*R13,[1]PlotData!$CB$4)</f>
        <v>5.1446933999999995</v>
      </c>
      <c r="AV13" s="31">
        <f>IF(ISNUMBER([1]System!$C14),[1]PlotData!S14+ [1]SensA!$E$2*$AF$1*S13,[1]PlotData!$CB$4)</f>
        <v>4.7712081999999993</v>
      </c>
      <c r="AW13" s="31">
        <f>IF(ISNUMBER([1]System!$C14),[1]PlotData!T14+ [1]SensA!$E$2*$AF$1*T13,[1]PlotData!$CB$4)</f>
        <v>4.3977229999999992</v>
      </c>
      <c r="AX13" s="31">
        <f>IF(ISNUMBER([1]System!$C14),[1]PlotData!U14+ [1]SensA!$E$2*$AF$1*U13,[1]PlotData!$CB$4)</f>
        <v>4.024237799999999</v>
      </c>
      <c r="AY13" s="31">
        <f>IF(ISNUMBER([1]System!$C14),[1]PlotData!V14+ [1]SensA!$E$2*$AF$1*V13,[1]PlotData!$CB$4)</f>
        <v>3.6507525999999988</v>
      </c>
      <c r="AZ13" s="31">
        <f>IF(ISNUMBER([1]System!$C14),[1]PlotData!W14+ [1]SensA!$E$2*$AF$1*W13,[1]PlotData!$CB$4)</f>
        <v>3.2772673999999986</v>
      </c>
      <c r="BA13" s="31">
        <f>IF(ISNUMBER([1]System!$C14),[1]PlotData!X14+ [1]SensA!$E$2*$AF$1*X13,[1]PlotData!$CB$4)</f>
        <v>2.9037821999999984</v>
      </c>
      <c r="BB13" s="32">
        <f>IF(ISNUMBER([1]System!$C14),[1]PlotData!Y14+ [1]SensA!$E$2*$AF$1*Y13,[1]PlotData!$CB$4)</f>
        <v>2.5302969999999982</v>
      </c>
      <c r="BC13" s="36">
        <f>IF(ISNUMBER([1]System!$C14),[1]PlotData!Y14, [1]PlotData!CB$4)</f>
        <v>2.5302969999999982</v>
      </c>
      <c r="BD13" s="31">
        <f>IF(ISNUMBER([1]System!$C14),[1]PlotData!O14, [1]PlotData!$CB$4)</f>
        <v>6.2651490000000001</v>
      </c>
      <c r="BE13" s="32">
        <f>IF(ISNUMBER([1]System!$C14), AR13,[1]PlotData!$CB$4)</f>
        <v>6.2651490000000001</v>
      </c>
    </row>
    <row r="14" spans="1:61" x14ac:dyDescent="0.25">
      <c r="A14" s="33">
        <v>12</v>
      </c>
      <c r="B14" s="34"/>
      <c r="C14" s="31"/>
      <c r="D14" s="31"/>
      <c r="E14" s="31"/>
      <c r="F14" s="31"/>
      <c r="G14" s="31"/>
      <c r="H14" s="31"/>
      <c r="I14" s="31"/>
      <c r="J14" s="31"/>
      <c r="K14" s="31"/>
      <c r="L14" s="32"/>
      <c r="N14" s="33">
        <v>12</v>
      </c>
      <c r="O14" s="34"/>
      <c r="P14" s="31"/>
      <c r="Q14" s="31"/>
      <c r="R14" s="31"/>
      <c r="S14" s="31"/>
      <c r="T14" s="31"/>
      <c r="U14" s="31"/>
      <c r="V14" s="31"/>
      <c r="W14" s="31"/>
      <c r="X14" s="31"/>
      <c r="Y14" s="32"/>
      <c r="AA14" s="35">
        <v>12</v>
      </c>
      <c r="AB14" s="34">
        <f>IF(ISNUMBER([1]System!$C15),[1]PlotData!B15+[1]SensA!$E$2* $AF$1*B14,[1]PlotData!$CB$3)</f>
        <v>-1.1836789999999999</v>
      </c>
      <c r="AC14" s="31">
        <f>IF(ISNUMBER([1]System!$C15),[1]PlotData!C15+[1]SensA!$E$2* $AF$1*C14,[1]PlotData!$CB$3)</f>
        <v>-0.90204679999999993</v>
      </c>
      <c r="AD14" s="31">
        <f>IF(ISNUMBER([1]System!$C15),[1]PlotData!D15+[1]SensA!$E$2* $AF$1*D14,[1]PlotData!$CB$3)</f>
        <v>-0.62041459999999993</v>
      </c>
      <c r="AE14" s="31">
        <f>IF(ISNUMBER([1]System!$C15),[1]PlotData!E15+[1]SensA!$E$2* $AF$1*E14,[1]PlotData!$CB$3)</f>
        <v>-0.33878239999999993</v>
      </c>
      <c r="AF14" s="31">
        <f>IF(ISNUMBER([1]System!$C15),[1]PlotData!F15+[1]SensA!$E$2* $AF$1*F14,[1]PlotData!$CB$3)</f>
        <v>-5.7150199999999929E-2</v>
      </c>
      <c r="AG14" s="31">
        <f>IF(ISNUMBER([1]System!$C15),[1]PlotData!G15+[1]SensA!$E$2* $AF$1*G14,[1]PlotData!$CB$3)</f>
        <v>0.22448200000000007</v>
      </c>
      <c r="AH14" s="31">
        <f>IF(ISNUMBER([1]System!$C15),[1]PlotData!H15+[1]SensA!$E$2* $AF$1*H14,[1]PlotData!$CB$3)</f>
        <v>0.50611420000000007</v>
      </c>
      <c r="AI14" s="31">
        <f>IF(ISNUMBER([1]System!$C15),[1]PlotData!I15+[1]SensA!$E$2* $AF$1*I14,[1]PlotData!$CB$3)</f>
        <v>0.78774640000000007</v>
      </c>
      <c r="AJ14" s="31">
        <f>IF(ISNUMBER([1]System!$C15),[1]PlotData!J15+[1]SensA!$E$2* $AF$1*J14,[1]PlotData!$CB$3)</f>
        <v>1.0693786000000001</v>
      </c>
      <c r="AK14" s="31">
        <f>IF(ISNUMBER([1]System!$C15),[1]PlotData!K15+[1]SensA!$E$2* $AF$1*K14,[1]PlotData!$CB$3)</f>
        <v>1.3510108000000001</v>
      </c>
      <c r="AL14" s="32">
        <f>IF(ISNUMBER([1]System!$C15),[1]PlotData!L15+[1]SensA!$E$2* $AF$1*L14,[1]PlotData!$CB$3)</f>
        <v>1.6326430000000001</v>
      </c>
      <c r="AM14" s="36">
        <f>IF(ISNUMBER([1]System!$C15),[1]PlotData!L15,[1]PlotData!$CB$3)</f>
        <v>1.6326430000000001</v>
      </c>
      <c r="AN14" s="31">
        <f>IF(ISNUMBER([1]System!$C15),[1]PlotData!B15,[1]PlotData!$CB$3)</f>
        <v>-1.1836789999999999</v>
      </c>
      <c r="AO14" s="37">
        <f>IF(ISNUMBER([1]System!$C15),AB14,[1]PlotData!$CB$3)</f>
        <v>-1.1836789999999999</v>
      </c>
      <c r="AQ14" s="35">
        <v>12</v>
      </c>
      <c r="AR14" s="34">
        <f>IF(ISNUMBER([1]System!$C15),[1]PlotData!O15+ [1]SensA!$E$2*$AF$1*O14,[1]PlotData!$CB$4)</f>
        <v>5.9319800000000003</v>
      </c>
      <c r="AS14" s="31">
        <f>IF(ISNUMBER([1]System!$C15),[1]PlotData!P15+ [1]SensA!$E$2*$AF$1*P14,[1]PlotData!$CB$4)</f>
        <v>5.5251780000000004</v>
      </c>
      <c r="AT14" s="31">
        <f>IF(ISNUMBER([1]System!$C15),[1]PlotData!Q15+ [1]SensA!$E$2*$AF$1*Q14,[1]PlotData!$CB$4)</f>
        <v>5.1183760000000005</v>
      </c>
      <c r="AU14" s="31">
        <f>IF(ISNUMBER([1]System!$C15),[1]PlotData!R15+ [1]SensA!$E$2*$AF$1*R14,[1]PlotData!$CB$4)</f>
        <v>4.7115740000000006</v>
      </c>
      <c r="AV14" s="31">
        <f>IF(ISNUMBER([1]System!$C15),[1]PlotData!S15+ [1]SensA!$E$2*$AF$1*S14,[1]PlotData!$CB$4)</f>
        <v>4.3047720000000007</v>
      </c>
      <c r="AW14" s="31">
        <f>IF(ISNUMBER([1]System!$C15),[1]PlotData!T15+ [1]SensA!$E$2*$AF$1*T14,[1]PlotData!$CB$4)</f>
        <v>3.8979700000000008</v>
      </c>
      <c r="AX14" s="31">
        <f>IF(ISNUMBER([1]System!$C15),[1]PlotData!U15+ [1]SensA!$E$2*$AF$1*U14,[1]PlotData!$CB$4)</f>
        <v>3.4911680000000009</v>
      </c>
      <c r="AY14" s="31">
        <f>IF(ISNUMBER([1]System!$C15),[1]PlotData!V15+ [1]SensA!$E$2*$AF$1*V14,[1]PlotData!$CB$4)</f>
        <v>3.0843660000000011</v>
      </c>
      <c r="AZ14" s="31">
        <f>IF(ISNUMBER([1]System!$C15),[1]PlotData!W15+ [1]SensA!$E$2*$AF$1*W14,[1]PlotData!$CB$4)</f>
        <v>2.6775640000000012</v>
      </c>
      <c r="BA14" s="31">
        <f>IF(ISNUMBER([1]System!$C15),[1]PlotData!X15+ [1]SensA!$E$2*$AF$1*X14,[1]PlotData!$CB$4)</f>
        <v>2.2707620000000013</v>
      </c>
      <c r="BB14" s="32">
        <f>IF(ISNUMBER([1]System!$C15),[1]PlotData!Y15+ [1]SensA!$E$2*$AF$1*Y14,[1]PlotData!$CB$4)</f>
        <v>1.8639600000000012</v>
      </c>
      <c r="BC14" s="36">
        <f>IF(ISNUMBER([1]System!$C15),[1]PlotData!Y15, [1]PlotData!CB$4)</f>
        <v>1.8639600000000012</v>
      </c>
      <c r="BD14" s="31">
        <f>IF(ISNUMBER([1]System!$C15),[1]PlotData!O15, [1]PlotData!$CB$4)</f>
        <v>5.9319800000000003</v>
      </c>
      <c r="BE14" s="32">
        <f>IF(ISNUMBER([1]System!$C15), AR14,[1]PlotData!$CB$4)</f>
        <v>5.9319800000000003</v>
      </c>
    </row>
    <row r="15" spans="1:61" x14ac:dyDescent="0.25">
      <c r="A15" s="33">
        <v>13</v>
      </c>
      <c r="B15" s="34"/>
      <c r="C15" s="31"/>
      <c r="D15" s="31"/>
      <c r="E15" s="31"/>
      <c r="F15" s="31"/>
      <c r="G15" s="31"/>
      <c r="H15" s="31"/>
      <c r="I15" s="31"/>
      <c r="J15" s="31"/>
      <c r="K15" s="31"/>
      <c r="L15" s="32"/>
      <c r="N15" s="33">
        <v>13</v>
      </c>
      <c r="O15" s="34"/>
      <c r="P15" s="31"/>
      <c r="Q15" s="31"/>
      <c r="R15" s="31"/>
      <c r="S15" s="31"/>
      <c r="T15" s="31"/>
      <c r="U15" s="31"/>
      <c r="V15" s="31"/>
      <c r="W15" s="31"/>
      <c r="X15" s="31"/>
      <c r="Y15" s="32"/>
      <c r="AA15" s="35">
        <v>13</v>
      </c>
      <c r="AB15" s="34">
        <f>IF(ISNUMBER([1]System!$C16),[1]PlotData!B16+[1]SensA!$E$2* $AF$1*B15,[1]PlotData!$CB$3)</f>
        <v>7.3163210000000003</v>
      </c>
      <c r="AC15" s="31">
        <f>IF(ISNUMBER([1]System!$C16),[1]PlotData!C16+[1]SensA!$E$2* $AF$1*C15,[1]PlotData!$CB$3)</f>
        <v>7.8846889000000004</v>
      </c>
      <c r="AD15" s="31">
        <f>IF(ISNUMBER([1]System!$C16),[1]PlotData!D16+[1]SensA!$E$2* $AF$1*D15,[1]PlotData!$CB$3)</f>
        <v>8.4530568000000006</v>
      </c>
      <c r="AE15" s="31">
        <f>IF(ISNUMBER([1]System!$C16),[1]PlotData!E16+[1]SensA!$E$2* $AF$1*E15,[1]PlotData!$CB$3)</f>
        <v>9.0214247000000007</v>
      </c>
      <c r="AF15" s="31">
        <f>IF(ISNUMBER([1]System!$C16),[1]PlotData!F16+[1]SensA!$E$2* $AF$1*F15,[1]PlotData!$CB$3)</f>
        <v>9.5897926000000009</v>
      </c>
      <c r="AG15" s="31">
        <f>IF(ISNUMBER([1]System!$C16),[1]PlotData!G16+[1]SensA!$E$2* $AF$1*G15,[1]PlotData!$CB$3)</f>
        <v>10.158160500000001</v>
      </c>
      <c r="AH15" s="31">
        <f>IF(ISNUMBER([1]System!$C16),[1]PlotData!H16+[1]SensA!$E$2* $AF$1*H15,[1]PlotData!$CB$3)</f>
        <v>10.726528400000001</v>
      </c>
      <c r="AI15" s="31">
        <f>IF(ISNUMBER([1]System!$C16),[1]PlotData!I16+[1]SensA!$E$2* $AF$1*I15,[1]PlotData!$CB$3)</f>
        <v>11.294896300000001</v>
      </c>
      <c r="AJ15" s="31">
        <f>IF(ISNUMBER([1]System!$C16),[1]PlotData!J16+[1]SensA!$E$2* $AF$1*J15,[1]PlotData!$CB$3)</f>
        <v>11.863264200000001</v>
      </c>
      <c r="AK15" s="31">
        <f>IF(ISNUMBER([1]System!$C16),[1]PlotData!K16+[1]SensA!$E$2* $AF$1*K15,[1]PlotData!$CB$3)</f>
        <v>12.431632100000002</v>
      </c>
      <c r="AL15" s="32">
        <f>IF(ISNUMBER([1]System!$C16),[1]PlotData!L16+[1]SensA!$E$2* $AF$1*L15,[1]PlotData!$CB$3)</f>
        <v>13.000000000000002</v>
      </c>
      <c r="AM15" s="36">
        <f>IF(ISNUMBER([1]System!$C16),[1]PlotData!L16,[1]PlotData!$CB$3)</f>
        <v>13.000000000000002</v>
      </c>
      <c r="AN15" s="31">
        <f>IF(ISNUMBER([1]System!$C16),[1]PlotData!B16,[1]PlotData!$CB$3)</f>
        <v>7.3163210000000003</v>
      </c>
      <c r="AO15" s="37">
        <f>IF(ISNUMBER([1]System!$C16),AB15,[1]PlotData!$CB$3)</f>
        <v>7.3163210000000003</v>
      </c>
      <c r="AQ15" s="35">
        <v>13</v>
      </c>
      <c r="AR15" s="34">
        <f>IF(ISNUMBER([1]System!$C16),[1]PlotData!O16+ [1]SensA!$E$2*$AF$1*O15,[1]PlotData!$CB$4)</f>
        <v>0.43197999999999998</v>
      </c>
      <c r="AS15" s="31">
        <f>IF(ISNUMBER([1]System!$C16),[1]PlotData!P16+ [1]SensA!$E$2*$AF$1*P15,[1]PlotData!$CB$4)</f>
        <v>0.28878199999999998</v>
      </c>
      <c r="AT15" s="31">
        <f>IF(ISNUMBER([1]System!$C16),[1]PlotData!Q16+ [1]SensA!$E$2*$AF$1*Q15,[1]PlotData!$CB$4)</f>
        <v>0.14558399999999999</v>
      </c>
      <c r="AU15" s="31">
        <f>IF(ISNUMBER([1]System!$C16),[1]PlotData!R16+ [1]SensA!$E$2*$AF$1*R15,[1]PlotData!$CB$4)</f>
        <v>2.3859999999999992E-3</v>
      </c>
      <c r="AV15" s="31">
        <f>IF(ISNUMBER([1]System!$C16),[1]PlotData!S16+ [1]SensA!$E$2*$AF$1*S15,[1]PlotData!$CB$4)</f>
        <v>-0.14081199999999999</v>
      </c>
      <c r="AW15" s="31">
        <f>IF(ISNUMBER([1]System!$C16),[1]PlotData!T16+ [1]SensA!$E$2*$AF$1*T15,[1]PlotData!$CB$4)</f>
        <v>-0.28400999999999998</v>
      </c>
      <c r="AX15" s="31">
        <f>IF(ISNUMBER([1]System!$C16),[1]PlotData!U16+ [1]SensA!$E$2*$AF$1*U15,[1]PlotData!$CB$4)</f>
        <v>-0.42720799999999998</v>
      </c>
      <c r="AY15" s="31">
        <f>IF(ISNUMBER([1]System!$C16),[1]PlotData!V16+ [1]SensA!$E$2*$AF$1*V15,[1]PlotData!$CB$4)</f>
        <v>-0.57040599999999997</v>
      </c>
      <c r="AZ15" s="31">
        <f>IF(ISNUMBER([1]System!$C16),[1]PlotData!W16+ [1]SensA!$E$2*$AF$1*W15,[1]PlotData!$CB$4)</f>
        <v>-0.71360399999999991</v>
      </c>
      <c r="BA15" s="31">
        <f>IF(ISNUMBER([1]System!$C16),[1]PlotData!X16+ [1]SensA!$E$2*$AF$1*X15,[1]PlotData!$CB$4)</f>
        <v>-0.85680199999999984</v>
      </c>
      <c r="BB15" s="32">
        <f>IF(ISNUMBER([1]System!$C16),[1]PlotData!Y16+ [1]SensA!$E$2*$AF$1*Y15,[1]PlotData!$CB$4)</f>
        <v>-0.99999999999999978</v>
      </c>
      <c r="BC15" s="36">
        <f>IF(ISNUMBER([1]System!$C16),[1]PlotData!Y16, [1]PlotData!CB$4)</f>
        <v>-0.99999999999999978</v>
      </c>
      <c r="BD15" s="31">
        <f>IF(ISNUMBER([1]System!$C16),[1]PlotData!O16, [1]PlotData!$CB$4)</f>
        <v>0.43197999999999998</v>
      </c>
      <c r="BE15" s="32">
        <f>IF(ISNUMBER([1]System!$C16), AR15,[1]PlotData!$CB$4)</f>
        <v>0.43197999999999998</v>
      </c>
    </row>
    <row r="16" spans="1:61" x14ac:dyDescent="0.25">
      <c r="A16" s="33">
        <v>14</v>
      </c>
      <c r="B16" s="34"/>
      <c r="C16" s="31"/>
      <c r="D16" s="31"/>
      <c r="E16" s="31"/>
      <c r="F16" s="31"/>
      <c r="G16" s="31"/>
      <c r="H16" s="31"/>
      <c r="I16" s="31"/>
      <c r="J16" s="31"/>
      <c r="K16" s="31"/>
      <c r="L16" s="32"/>
      <c r="N16" s="33">
        <v>14</v>
      </c>
      <c r="O16" s="34"/>
      <c r="P16" s="31"/>
      <c r="Q16" s="31"/>
      <c r="R16" s="31"/>
      <c r="S16" s="31"/>
      <c r="T16" s="31"/>
      <c r="U16" s="31"/>
      <c r="V16" s="31"/>
      <c r="W16" s="31"/>
      <c r="X16" s="31"/>
      <c r="Y16" s="32"/>
      <c r="AA16" s="35">
        <v>14</v>
      </c>
      <c r="AB16" s="34">
        <f>IF(ISNUMBER([1]System!$C17),[1]PlotData!B17+[1]SensA!$E$2* $AF$1*B16,[1]PlotData!$CB$3)</f>
        <v>8.0437499999999993</v>
      </c>
      <c r="AC16" s="31">
        <f>IF(ISNUMBER([1]System!$C17),[1]PlotData!C17+[1]SensA!$E$2* $AF$1*C16,[1]PlotData!$CB$3)</f>
        <v>8.5393749999999997</v>
      </c>
      <c r="AD16" s="31">
        <f>IF(ISNUMBER([1]System!$C17),[1]PlotData!D17+[1]SensA!$E$2* $AF$1*D16,[1]PlotData!$CB$3)</f>
        <v>9.0350000000000001</v>
      </c>
      <c r="AE16" s="31">
        <f>IF(ISNUMBER([1]System!$C17),[1]PlotData!E17+[1]SensA!$E$2* $AF$1*E16,[1]PlotData!$CB$3)</f>
        <v>9.5306250000000006</v>
      </c>
      <c r="AF16" s="31">
        <f>IF(ISNUMBER([1]System!$C17),[1]PlotData!F17+[1]SensA!$E$2* $AF$1*F16,[1]PlotData!$CB$3)</f>
        <v>10.026250000000001</v>
      </c>
      <c r="AG16" s="31">
        <f>IF(ISNUMBER([1]System!$C17),[1]PlotData!G17+[1]SensA!$E$2* $AF$1*G16,[1]PlotData!$CB$3)</f>
        <v>10.521875000000001</v>
      </c>
      <c r="AH16" s="31">
        <f>IF(ISNUMBER([1]System!$C17),[1]PlotData!H17+[1]SensA!$E$2* $AF$1*H16,[1]PlotData!$CB$3)</f>
        <v>11.017500000000002</v>
      </c>
      <c r="AI16" s="31">
        <f>IF(ISNUMBER([1]System!$C17),[1]PlotData!I17+[1]SensA!$E$2* $AF$1*I16,[1]PlotData!$CB$3)</f>
        <v>11.513125000000002</v>
      </c>
      <c r="AJ16" s="31">
        <f>IF(ISNUMBER([1]System!$C17),[1]PlotData!J17+[1]SensA!$E$2* $AF$1*J16,[1]PlotData!$CB$3)</f>
        <v>12.008750000000003</v>
      </c>
      <c r="AK16" s="31">
        <f>IF(ISNUMBER([1]System!$C17),[1]PlotData!K17+[1]SensA!$E$2* $AF$1*K16,[1]PlotData!$CB$3)</f>
        <v>12.504375000000003</v>
      </c>
      <c r="AL16" s="32">
        <f>IF(ISNUMBER([1]System!$C17),[1]PlotData!L17+[1]SensA!$E$2* $AF$1*L16,[1]PlotData!$CB$3)</f>
        <v>13.000000000000004</v>
      </c>
      <c r="AM16" s="36">
        <f>IF(ISNUMBER([1]System!$C17),[1]PlotData!L17,[1]PlotData!$CB$3)</f>
        <v>13.000000000000004</v>
      </c>
      <c r="AN16" s="31">
        <f>IF(ISNUMBER([1]System!$C17),[1]PlotData!B17,[1]PlotData!$CB$3)</f>
        <v>8.0437499999999993</v>
      </c>
      <c r="AO16" s="37">
        <f>IF(ISNUMBER([1]System!$C17),AB16,[1]PlotData!$CB$3)</f>
        <v>8.0437499999999993</v>
      </c>
      <c r="AQ16" s="35">
        <v>14</v>
      </c>
      <c r="AR16" s="34">
        <f>IF(ISNUMBER([1]System!$C17),[1]PlotData!O17+ [1]SensA!$E$2*$AF$1*O16,[1]PlotData!$CB$4)</f>
        <v>-0.61875000000000002</v>
      </c>
      <c r="AS16" s="31">
        <f>IF(ISNUMBER([1]System!$C17),[1]PlotData!P17+ [1]SensA!$E$2*$AF$1*P16,[1]PlotData!$CB$4)</f>
        <v>-0.65687499999999999</v>
      </c>
      <c r="AT16" s="31">
        <f>IF(ISNUMBER([1]System!$C17),[1]PlotData!Q17+ [1]SensA!$E$2*$AF$1*Q16,[1]PlotData!$CB$4)</f>
        <v>-0.69499999999999995</v>
      </c>
      <c r="AU16" s="31">
        <f>IF(ISNUMBER([1]System!$C17),[1]PlotData!R17+ [1]SensA!$E$2*$AF$1*R16,[1]PlotData!$CB$4)</f>
        <v>-0.73312499999999992</v>
      </c>
      <c r="AV16" s="31">
        <f>IF(ISNUMBER([1]System!$C17),[1]PlotData!S17+ [1]SensA!$E$2*$AF$1*S16,[1]PlotData!$CB$4)</f>
        <v>-0.77124999999999988</v>
      </c>
      <c r="AW16" s="31">
        <f>IF(ISNUMBER([1]System!$C17),[1]PlotData!T17+ [1]SensA!$E$2*$AF$1*T16,[1]PlotData!$CB$4)</f>
        <v>-0.80937499999999984</v>
      </c>
      <c r="AX16" s="31">
        <f>IF(ISNUMBER([1]System!$C17),[1]PlotData!U17+ [1]SensA!$E$2*$AF$1*U16,[1]PlotData!$CB$4)</f>
        <v>-0.84749999999999981</v>
      </c>
      <c r="AY16" s="31">
        <f>IF(ISNUMBER([1]System!$C17),[1]PlotData!V17+ [1]SensA!$E$2*$AF$1*V16,[1]PlotData!$CB$4)</f>
        <v>-0.88562499999999977</v>
      </c>
      <c r="AZ16" s="31">
        <f>IF(ISNUMBER([1]System!$C17),[1]PlotData!W17+ [1]SensA!$E$2*$AF$1*W16,[1]PlotData!$CB$4)</f>
        <v>-0.92374999999999974</v>
      </c>
      <c r="BA16" s="31">
        <f>IF(ISNUMBER([1]System!$C17),[1]PlotData!X17+ [1]SensA!$E$2*$AF$1*X16,[1]PlotData!$CB$4)</f>
        <v>-0.9618749999999997</v>
      </c>
      <c r="BB16" s="32">
        <f>IF(ISNUMBER([1]System!$C17),[1]PlotData!Y17+ [1]SensA!$E$2*$AF$1*Y16,[1]PlotData!$CB$4)</f>
        <v>-0.99999999999999967</v>
      </c>
      <c r="BC16" s="36">
        <f>IF(ISNUMBER([1]System!$C17),[1]PlotData!Y17, [1]PlotData!CB$4)</f>
        <v>-0.99999999999999967</v>
      </c>
      <c r="BD16" s="31">
        <f>IF(ISNUMBER([1]System!$C17),[1]PlotData!O17, [1]PlotData!$CB$4)</f>
        <v>-0.61875000000000002</v>
      </c>
      <c r="BE16" s="32">
        <f>IF(ISNUMBER([1]System!$C17), AR16,[1]PlotData!$CB$4)</f>
        <v>-0.61875000000000002</v>
      </c>
    </row>
    <row r="17" spans="1:57" x14ac:dyDescent="0.25">
      <c r="A17" s="33">
        <v>15</v>
      </c>
      <c r="B17" s="34"/>
      <c r="C17" s="31"/>
      <c r="D17" s="31"/>
      <c r="E17" s="31"/>
      <c r="F17" s="31"/>
      <c r="G17" s="31"/>
      <c r="H17" s="31"/>
      <c r="I17" s="31"/>
      <c r="J17" s="31"/>
      <c r="K17" s="31"/>
      <c r="L17" s="32"/>
      <c r="N17" s="33">
        <v>15</v>
      </c>
      <c r="O17" s="34"/>
      <c r="P17" s="31"/>
      <c r="Q17" s="31"/>
      <c r="R17" s="31"/>
      <c r="S17" s="31"/>
      <c r="T17" s="31"/>
      <c r="U17" s="31"/>
      <c r="V17" s="31"/>
      <c r="W17" s="31"/>
      <c r="X17" s="31"/>
      <c r="Y17" s="32"/>
      <c r="AA17" s="35">
        <v>15</v>
      </c>
      <c r="AB17" s="34">
        <f>IF(ISNUMBER([1]System!$C18),[1]PlotData!B18+[1]SensA!$E$2* $AF$1*B17,[1]PlotData!$CB$3)</f>
        <v>-2.506059</v>
      </c>
      <c r="AC17" s="31">
        <f>IF(ISNUMBER([1]System!$C18),[1]PlotData!C18+[1]SensA!$E$2* $AF$1*C17,[1]PlotData!$CB$3)</f>
        <v>-2.373821</v>
      </c>
      <c r="AD17" s="31">
        <f>IF(ISNUMBER([1]System!$C18),[1]PlotData!D18+[1]SensA!$E$2* $AF$1*D17,[1]PlotData!$CB$3)</f>
        <v>-2.2415829999999999</v>
      </c>
      <c r="AE17" s="31">
        <f>IF(ISNUMBER([1]System!$C18),[1]PlotData!E18+[1]SensA!$E$2* $AF$1*E17,[1]PlotData!$CB$3)</f>
        <v>-2.1093449999999998</v>
      </c>
      <c r="AF17" s="31">
        <f>IF(ISNUMBER([1]System!$C18),[1]PlotData!F18+[1]SensA!$E$2* $AF$1*F17,[1]PlotData!$CB$3)</f>
        <v>-1.9771069999999997</v>
      </c>
      <c r="AG17" s="31">
        <f>IF(ISNUMBER([1]System!$C18),[1]PlotData!G18+[1]SensA!$E$2* $AF$1*G17,[1]PlotData!$CB$3)</f>
        <v>-1.8448689999999996</v>
      </c>
      <c r="AH17" s="31">
        <f>IF(ISNUMBER([1]System!$C18),[1]PlotData!H18+[1]SensA!$E$2* $AF$1*H17,[1]PlotData!$CB$3)</f>
        <v>-1.7126309999999996</v>
      </c>
      <c r="AI17" s="31">
        <f>IF(ISNUMBER([1]System!$C18),[1]PlotData!I18+[1]SensA!$E$2* $AF$1*I17,[1]PlotData!$CB$3)</f>
        <v>-1.5803929999999995</v>
      </c>
      <c r="AJ17" s="31">
        <f>IF(ISNUMBER([1]System!$C18),[1]PlotData!J18+[1]SensA!$E$2* $AF$1*J17,[1]PlotData!$CB$3)</f>
        <v>-1.4481549999999994</v>
      </c>
      <c r="AK17" s="31">
        <f>IF(ISNUMBER([1]System!$C18),[1]PlotData!K18+[1]SensA!$E$2* $AF$1*K17,[1]PlotData!$CB$3)</f>
        <v>-1.3159169999999993</v>
      </c>
      <c r="AL17" s="32">
        <f>IF(ISNUMBER([1]System!$C18),[1]PlotData!L18+[1]SensA!$E$2* $AF$1*L17,[1]PlotData!$CB$3)</f>
        <v>-1.1836789999999993</v>
      </c>
      <c r="AM17" s="36">
        <f>IF(ISNUMBER([1]System!$C18),[1]PlotData!L18,[1]PlotData!$CB$3)</f>
        <v>-1.1836789999999993</v>
      </c>
      <c r="AN17" s="31">
        <f>IF(ISNUMBER([1]System!$C18),[1]PlotData!B18,[1]PlotData!$CB$3)</f>
        <v>-2.506059</v>
      </c>
      <c r="AO17" s="37">
        <f>IF(ISNUMBER([1]System!$C18),AB17,[1]PlotData!$CB$3)</f>
        <v>-2.506059</v>
      </c>
      <c r="AQ17" s="35">
        <v>15</v>
      </c>
      <c r="AR17" s="34">
        <f>IF(ISNUMBER([1]System!$C18),[1]PlotData!O18+ [1]SensA!$E$2*$AF$1*O17,[1]PlotData!$CB$4)</f>
        <v>6.2651490000000001</v>
      </c>
      <c r="AS17" s="31">
        <f>IF(ISNUMBER([1]System!$C18),[1]PlotData!P18+ [1]SensA!$E$2*$AF$1*P17,[1]PlotData!$CB$4)</f>
        <v>6.2318321000000001</v>
      </c>
      <c r="AT17" s="31">
        <f>IF(ISNUMBER([1]System!$C18),[1]PlotData!Q18+ [1]SensA!$E$2*$AF$1*Q17,[1]PlotData!$CB$4)</f>
        <v>6.1985152000000001</v>
      </c>
      <c r="AU17" s="31">
        <f>IF(ISNUMBER([1]System!$C18),[1]PlotData!R18+ [1]SensA!$E$2*$AF$1*R17,[1]PlotData!$CB$4)</f>
        <v>6.1651983000000001</v>
      </c>
      <c r="AV17" s="31">
        <f>IF(ISNUMBER([1]System!$C18),[1]PlotData!S18+ [1]SensA!$E$2*$AF$1*S17,[1]PlotData!$CB$4)</f>
        <v>6.1318814000000001</v>
      </c>
      <c r="AW17" s="31">
        <f>IF(ISNUMBER([1]System!$C18),[1]PlotData!T18+ [1]SensA!$E$2*$AF$1*T17,[1]PlotData!$CB$4)</f>
        <v>6.0985645000000002</v>
      </c>
      <c r="AX17" s="31">
        <f>IF(ISNUMBER([1]System!$C18),[1]PlotData!U18+ [1]SensA!$E$2*$AF$1*U17,[1]PlotData!$CB$4)</f>
        <v>6.0652476000000002</v>
      </c>
      <c r="AY17" s="31">
        <f>IF(ISNUMBER([1]System!$C18),[1]PlotData!V18+ [1]SensA!$E$2*$AF$1*V17,[1]PlotData!$CB$4)</f>
        <v>6.0319307000000002</v>
      </c>
      <c r="AZ17" s="31">
        <f>IF(ISNUMBER([1]System!$C18),[1]PlotData!W18+ [1]SensA!$E$2*$AF$1*W17,[1]PlotData!$CB$4)</f>
        <v>5.9986138000000002</v>
      </c>
      <c r="BA17" s="31">
        <f>IF(ISNUMBER([1]System!$C18),[1]PlotData!X18+ [1]SensA!$E$2*$AF$1*X17,[1]PlotData!$CB$4)</f>
        <v>5.9652969000000002</v>
      </c>
      <c r="BB17" s="32">
        <f>IF(ISNUMBER([1]System!$C18),[1]PlotData!Y18+ [1]SensA!$E$2*$AF$1*Y17,[1]PlotData!$CB$4)</f>
        <v>5.9319800000000003</v>
      </c>
      <c r="BC17" s="36">
        <f>IF(ISNUMBER([1]System!$C18),[1]PlotData!Y18, [1]PlotData!CB$4)</f>
        <v>5.9319800000000003</v>
      </c>
      <c r="BD17" s="31">
        <f>IF(ISNUMBER([1]System!$C18),[1]PlotData!O18, [1]PlotData!$CB$4)</f>
        <v>6.2651490000000001</v>
      </c>
      <c r="BE17" s="32">
        <f>IF(ISNUMBER([1]System!$C18), AR17,[1]PlotData!$CB$4)</f>
        <v>6.2651490000000001</v>
      </c>
    </row>
    <row r="18" spans="1:57" x14ac:dyDescent="0.25">
      <c r="A18" s="33">
        <v>16</v>
      </c>
      <c r="B18" s="34"/>
      <c r="C18" s="31"/>
      <c r="D18" s="31"/>
      <c r="E18" s="31"/>
      <c r="F18" s="31"/>
      <c r="G18" s="31"/>
      <c r="H18" s="31"/>
      <c r="I18" s="31"/>
      <c r="J18" s="31"/>
      <c r="K18" s="31"/>
      <c r="L18" s="32"/>
      <c r="N18" s="33">
        <v>16</v>
      </c>
      <c r="O18" s="34"/>
      <c r="P18" s="31"/>
      <c r="Q18" s="31"/>
      <c r="R18" s="31"/>
      <c r="S18" s="31"/>
      <c r="T18" s="31"/>
      <c r="U18" s="31"/>
      <c r="V18" s="31"/>
      <c r="W18" s="31"/>
      <c r="X18" s="31"/>
      <c r="Y18" s="32"/>
      <c r="AA18" s="35">
        <v>16</v>
      </c>
      <c r="AB18" s="34">
        <f>IF(ISNUMBER([1]System!$C19),[1]PlotData!B19+[1]SensA!$E$2* $AF$1*B18,[1]PlotData!$CB$3)</f>
        <v>-1.1836789999999999</v>
      </c>
      <c r="AC18" s="31">
        <f>IF(ISNUMBER([1]System!$C19),[1]PlotData!C19+[1]SensA!$E$2* $AF$1*C18,[1]PlotData!$CB$3)</f>
        <v>-1.166523</v>
      </c>
      <c r="AD18" s="31">
        <f>IF(ISNUMBER([1]System!$C19),[1]PlotData!D19+[1]SensA!$E$2* $AF$1*D18,[1]PlotData!$CB$3)</f>
        <v>-1.149367</v>
      </c>
      <c r="AE18" s="31">
        <f>IF(ISNUMBER([1]System!$C19),[1]PlotData!E19+[1]SensA!$E$2* $AF$1*E18,[1]PlotData!$CB$3)</f>
        <v>-1.1322110000000001</v>
      </c>
      <c r="AF18" s="31">
        <f>IF(ISNUMBER([1]System!$C19),[1]PlotData!F19+[1]SensA!$E$2* $AF$1*F18,[1]PlotData!$CB$3)</f>
        <v>-1.1150550000000001</v>
      </c>
      <c r="AG18" s="31">
        <f>IF(ISNUMBER([1]System!$C19),[1]PlotData!G19+[1]SensA!$E$2* $AF$1*G18,[1]PlotData!$CB$3)</f>
        <v>-1.0978990000000002</v>
      </c>
      <c r="AH18" s="31">
        <f>IF(ISNUMBER([1]System!$C19),[1]PlotData!H19+[1]SensA!$E$2* $AF$1*H18,[1]PlotData!$CB$3)</f>
        <v>-1.0807430000000002</v>
      </c>
      <c r="AI18" s="31">
        <f>IF(ISNUMBER([1]System!$C19),[1]PlotData!I19+[1]SensA!$E$2* $AF$1*I18,[1]PlotData!$CB$3)</f>
        <v>-1.0635870000000003</v>
      </c>
      <c r="AJ18" s="31">
        <f>IF(ISNUMBER([1]System!$C19),[1]PlotData!J19+[1]SensA!$E$2* $AF$1*J18,[1]PlotData!$CB$3)</f>
        <v>-1.0464310000000003</v>
      </c>
      <c r="AK18" s="31">
        <f>IF(ISNUMBER([1]System!$C19),[1]PlotData!K19+[1]SensA!$E$2* $AF$1*K18,[1]PlotData!$CB$3)</f>
        <v>-1.0292750000000004</v>
      </c>
      <c r="AL18" s="32">
        <f>IF(ISNUMBER([1]System!$C19),[1]PlotData!L19+[1]SensA!$E$2* $AF$1*L18,[1]PlotData!$CB$3)</f>
        <v>-1.0121190000000004</v>
      </c>
      <c r="AM18" s="36">
        <f>IF(ISNUMBER([1]System!$C19),[1]PlotData!L19,[1]PlotData!$CB$3)</f>
        <v>-1.0121190000000004</v>
      </c>
      <c r="AN18" s="31">
        <f>IF(ISNUMBER([1]System!$C19),[1]PlotData!B19,[1]PlotData!$CB$3)</f>
        <v>-1.1836789999999999</v>
      </c>
      <c r="AO18" s="37">
        <f>IF(ISNUMBER([1]System!$C19),AB18,[1]PlotData!$CB$3)</f>
        <v>-1.1836789999999999</v>
      </c>
      <c r="AQ18" s="35">
        <v>16</v>
      </c>
      <c r="AR18" s="34">
        <f>IF(ISNUMBER([1]System!$C19),[1]PlotData!O19+ [1]SensA!$E$2*$AF$1*O18,[1]PlotData!$CB$4)</f>
        <v>5.9319800000000003</v>
      </c>
      <c r="AS18" s="31">
        <f>IF(ISNUMBER([1]System!$C19),[1]PlotData!P19+ [1]SensA!$E$2*$AF$1*P18,[1]PlotData!$CB$4)</f>
        <v>5.5918117000000001</v>
      </c>
      <c r="AT18" s="31">
        <f>IF(ISNUMBER([1]System!$C19),[1]PlotData!Q19+ [1]SensA!$E$2*$AF$1*Q18,[1]PlotData!$CB$4)</f>
        <v>5.2516433999999999</v>
      </c>
      <c r="AU18" s="31">
        <f>IF(ISNUMBER([1]System!$C19),[1]PlotData!R19+ [1]SensA!$E$2*$AF$1*R18,[1]PlotData!$CB$4)</f>
        <v>4.9114750999999996</v>
      </c>
      <c r="AV18" s="31">
        <f>IF(ISNUMBER([1]System!$C19),[1]PlotData!S19+ [1]SensA!$E$2*$AF$1*S18,[1]PlotData!$CB$4)</f>
        <v>4.5713067999999994</v>
      </c>
      <c r="AW18" s="31">
        <f>IF(ISNUMBER([1]System!$C19),[1]PlotData!T19+ [1]SensA!$E$2*$AF$1*T18,[1]PlotData!$CB$4)</f>
        <v>4.2311384999999992</v>
      </c>
      <c r="AX18" s="31">
        <f>IF(ISNUMBER([1]System!$C19),[1]PlotData!U19+ [1]SensA!$E$2*$AF$1*U18,[1]PlotData!$CB$4)</f>
        <v>3.890970199999999</v>
      </c>
      <c r="AY18" s="31">
        <f>IF(ISNUMBER([1]System!$C19),[1]PlotData!V19+ [1]SensA!$E$2*$AF$1*V18,[1]PlotData!$CB$4)</f>
        <v>3.5508018999999988</v>
      </c>
      <c r="AZ18" s="31">
        <f>IF(ISNUMBER([1]System!$C19),[1]PlotData!W19+ [1]SensA!$E$2*$AF$1*W18,[1]PlotData!$CB$4)</f>
        <v>3.2106335999999986</v>
      </c>
      <c r="BA18" s="31">
        <f>IF(ISNUMBER([1]System!$C19),[1]PlotData!X19+ [1]SensA!$E$2*$AF$1*X18,[1]PlotData!$CB$4)</f>
        <v>2.8704652999999984</v>
      </c>
      <c r="BB18" s="32">
        <f>IF(ISNUMBER([1]System!$C19),[1]PlotData!Y19+ [1]SensA!$E$2*$AF$1*Y18,[1]PlotData!$CB$4)</f>
        <v>2.5302969999999982</v>
      </c>
      <c r="BC18" s="36">
        <f>IF(ISNUMBER([1]System!$C19),[1]PlotData!Y19, [1]PlotData!CB$4)</f>
        <v>2.5302969999999982</v>
      </c>
      <c r="BD18" s="31">
        <f>IF(ISNUMBER([1]System!$C19),[1]PlotData!O19, [1]PlotData!$CB$4)</f>
        <v>5.9319800000000003</v>
      </c>
      <c r="BE18" s="32">
        <f>IF(ISNUMBER([1]System!$C19), AR18,[1]PlotData!$CB$4)</f>
        <v>5.9319800000000003</v>
      </c>
    </row>
    <row r="19" spans="1:57" x14ac:dyDescent="0.25">
      <c r="A19" s="33">
        <v>17</v>
      </c>
      <c r="B19" s="34"/>
      <c r="C19" s="31"/>
      <c r="D19" s="31"/>
      <c r="E19" s="31"/>
      <c r="F19" s="31"/>
      <c r="G19" s="31"/>
      <c r="H19" s="31"/>
      <c r="I19" s="31"/>
      <c r="J19" s="31"/>
      <c r="K19" s="31"/>
      <c r="L19" s="32"/>
      <c r="N19" s="33">
        <v>17</v>
      </c>
      <c r="O19" s="34"/>
      <c r="P19" s="31"/>
      <c r="Q19" s="31"/>
      <c r="R19" s="31"/>
      <c r="S19" s="31"/>
      <c r="T19" s="31"/>
      <c r="U19" s="31"/>
      <c r="V19" s="31"/>
      <c r="W19" s="31"/>
      <c r="X19" s="31"/>
      <c r="Y19" s="32"/>
      <c r="AA19" s="35">
        <v>17</v>
      </c>
      <c r="AB19" s="34">
        <f>IF(ISNUMBER([1]System!$C20),[1]PlotData!B20+[1]SensA!$E$2* $AF$1*B19,[1]PlotData!$CB$3)</f>
        <v>3.0874999999999999</v>
      </c>
      <c r="AC19" s="31">
        <f>IF(ISNUMBER([1]System!$C20),[1]PlotData!C20+[1]SensA!$E$2* $AF$1*C19,[1]PlotData!$CB$3)</f>
        <v>3.5103821000000002</v>
      </c>
      <c r="AD19" s="31">
        <f>IF(ISNUMBER([1]System!$C20),[1]PlotData!D20+[1]SensA!$E$2* $AF$1*D19,[1]PlotData!$CB$3)</f>
        <v>3.9332642</v>
      </c>
      <c r="AE19" s="31">
        <f>IF(ISNUMBER([1]System!$C20),[1]PlotData!E20+[1]SensA!$E$2* $AF$1*E19,[1]PlotData!$CB$3)</f>
        <v>4.3561462999999998</v>
      </c>
      <c r="AF19" s="31">
        <f>IF(ISNUMBER([1]System!$C20),[1]PlotData!F20+[1]SensA!$E$2* $AF$1*F19,[1]PlotData!$CB$3)</f>
        <v>4.7790283999999996</v>
      </c>
      <c r="AG19" s="31">
        <f>IF(ISNUMBER([1]System!$C20),[1]PlotData!G20+[1]SensA!$E$2* $AF$1*G19,[1]PlotData!$CB$3)</f>
        <v>5.2019104999999994</v>
      </c>
      <c r="AH19" s="31">
        <f>IF(ISNUMBER([1]System!$C20),[1]PlotData!H20+[1]SensA!$E$2* $AF$1*H19,[1]PlotData!$CB$3)</f>
        <v>5.6247925999999993</v>
      </c>
      <c r="AI19" s="31">
        <f>IF(ISNUMBER([1]System!$C20),[1]PlotData!I20+[1]SensA!$E$2* $AF$1*I19,[1]PlotData!$CB$3)</f>
        <v>6.0476746999999991</v>
      </c>
      <c r="AJ19" s="31">
        <f>IF(ISNUMBER([1]System!$C20),[1]PlotData!J20+[1]SensA!$E$2* $AF$1*J19,[1]PlotData!$CB$3)</f>
        <v>6.4705567999999989</v>
      </c>
      <c r="AK19" s="31">
        <f>IF(ISNUMBER([1]System!$C20),[1]PlotData!K20+[1]SensA!$E$2* $AF$1*K19,[1]PlotData!$CB$3)</f>
        <v>6.8934388999999987</v>
      </c>
      <c r="AL19" s="32">
        <f>IF(ISNUMBER([1]System!$C20),[1]PlotData!L20+[1]SensA!$E$2* $AF$1*L19,[1]PlotData!$CB$3)</f>
        <v>7.3163209999999985</v>
      </c>
      <c r="AM19" s="36">
        <f>IF(ISNUMBER([1]System!$C20),[1]PlotData!L20,[1]PlotData!$CB$3)</f>
        <v>7.3163209999999985</v>
      </c>
      <c r="AN19" s="31">
        <f>IF(ISNUMBER([1]System!$C20),[1]PlotData!B20,[1]PlotData!$CB$3)</f>
        <v>3.0874999999999999</v>
      </c>
      <c r="AO19" s="37">
        <f>IF(ISNUMBER([1]System!$C20),AB19,[1]PlotData!$CB$3)</f>
        <v>3.0874999999999999</v>
      </c>
      <c r="AQ19" s="35">
        <v>17</v>
      </c>
      <c r="AR19" s="34">
        <f>IF(ISNUMBER([1]System!$C20),[1]PlotData!O20+ [1]SensA!$E$2*$AF$1*O19,[1]PlotData!$CB$4)</f>
        <v>-0.23749999999999999</v>
      </c>
      <c r="AS19" s="31">
        <f>IF(ISNUMBER([1]System!$C20),[1]PlotData!P20+ [1]SensA!$E$2*$AF$1*P19,[1]PlotData!$CB$4)</f>
        <v>-0.17055199999999998</v>
      </c>
      <c r="AT19" s="31">
        <f>IF(ISNUMBER([1]System!$C20),[1]PlotData!Q20+ [1]SensA!$E$2*$AF$1*Q19,[1]PlotData!$CB$4)</f>
        <v>-0.10360399999999999</v>
      </c>
      <c r="AU19" s="31">
        <f>IF(ISNUMBER([1]System!$C20),[1]PlotData!R20+ [1]SensA!$E$2*$AF$1*R19,[1]PlotData!$CB$4)</f>
        <v>-3.6655999999999994E-2</v>
      </c>
      <c r="AV19" s="31">
        <f>IF(ISNUMBER([1]System!$C20),[1]PlotData!S20+ [1]SensA!$E$2*$AF$1*S19,[1]PlotData!$CB$4)</f>
        <v>3.0291999999999999E-2</v>
      </c>
      <c r="AW19" s="31">
        <f>IF(ISNUMBER([1]System!$C20),[1]PlotData!T20+ [1]SensA!$E$2*$AF$1*T19,[1]PlotData!$CB$4)</f>
        <v>9.7239999999999993E-2</v>
      </c>
      <c r="AX19" s="31">
        <f>IF(ISNUMBER([1]System!$C20),[1]PlotData!U20+ [1]SensA!$E$2*$AF$1*U19,[1]PlotData!$CB$4)</f>
        <v>0.164188</v>
      </c>
      <c r="AY19" s="31">
        <f>IF(ISNUMBER([1]System!$C20),[1]PlotData!V20+ [1]SensA!$E$2*$AF$1*V19,[1]PlotData!$CB$4)</f>
        <v>0.23113600000000001</v>
      </c>
      <c r="AZ19" s="31">
        <f>IF(ISNUMBER([1]System!$C20),[1]PlotData!W20+ [1]SensA!$E$2*$AF$1*W19,[1]PlotData!$CB$4)</f>
        <v>0.29808400000000002</v>
      </c>
      <c r="BA19" s="31">
        <f>IF(ISNUMBER([1]System!$C20),[1]PlotData!X20+ [1]SensA!$E$2*$AF$1*X19,[1]PlotData!$CB$4)</f>
        <v>0.36503200000000002</v>
      </c>
      <c r="BB19" s="32">
        <f>IF(ISNUMBER([1]System!$C20),[1]PlotData!Y20+ [1]SensA!$E$2*$AF$1*Y19,[1]PlotData!$CB$4)</f>
        <v>0.43198000000000003</v>
      </c>
      <c r="BC19" s="36">
        <f>IF(ISNUMBER([1]System!$C20),[1]PlotData!Y20, [1]PlotData!CB$4)</f>
        <v>0.43198000000000003</v>
      </c>
      <c r="BD19" s="31">
        <f>IF(ISNUMBER([1]System!$C20),[1]PlotData!O20, [1]PlotData!$CB$4)</f>
        <v>-0.23749999999999999</v>
      </c>
      <c r="BE19" s="32">
        <f>IF(ISNUMBER([1]System!$C20), AR19,[1]PlotData!$CB$4)</f>
        <v>-0.23749999999999999</v>
      </c>
    </row>
    <row r="20" spans="1:57" x14ac:dyDescent="0.25">
      <c r="A20" s="33">
        <v>18</v>
      </c>
      <c r="B20" s="34"/>
      <c r="C20" s="31"/>
      <c r="D20" s="31"/>
      <c r="E20" s="31"/>
      <c r="F20" s="31"/>
      <c r="G20" s="31"/>
      <c r="H20" s="31"/>
      <c r="I20" s="31"/>
      <c r="J20" s="31"/>
      <c r="K20" s="31"/>
      <c r="L20" s="32"/>
      <c r="N20" s="33">
        <v>18</v>
      </c>
      <c r="O20" s="34"/>
      <c r="P20" s="31"/>
      <c r="Q20" s="31"/>
      <c r="R20" s="31"/>
      <c r="S20" s="31"/>
      <c r="T20" s="31"/>
      <c r="U20" s="31"/>
      <c r="V20" s="31"/>
      <c r="W20" s="31"/>
      <c r="X20" s="31"/>
      <c r="Y20" s="32"/>
      <c r="AA20" s="35">
        <v>18</v>
      </c>
      <c r="AB20" s="34">
        <f>IF(ISNUMBER([1]System!$C21),[1]PlotData!B21+[1]SensA!$E$2* $AF$1*B20,[1]PlotData!$CB$3)</f>
        <v>7.3163210000000003</v>
      </c>
      <c r="AC20" s="31">
        <f>IF(ISNUMBER([1]System!$C21),[1]PlotData!C21+[1]SensA!$E$2* $AF$1*C20,[1]PlotData!$CB$3)</f>
        <v>7.3890639</v>
      </c>
      <c r="AD20" s="31">
        <f>IF(ISNUMBER([1]System!$C21),[1]PlotData!D21+[1]SensA!$E$2* $AF$1*D20,[1]PlotData!$CB$3)</f>
        <v>7.4618067999999997</v>
      </c>
      <c r="AE20" s="31">
        <f>IF(ISNUMBER([1]System!$C21),[1]PlotData!E21+[1]SensA!$E$2* $AF$1*E20,[1]PlotData!$CB$3)</f>
        <v>7.5345496999999995</v>
      </c>
      <c r="AF20" s="31">
        <f>IF(ISNUMBER([1]System!$C21),[1]PlotData!F21+[1]SensA!$E$2* $AF$1*F20,[1]PlotData!$CB$3)</f>
        <v>7.6072925999999992</v>
      </c>
      <c r="AG20" s="31">
        <f>IF(ISNUMBER([1]System!$C21),[1]PlotData!G21+[1]SensA!$E$2* $AF$1*G20,[1]PlotData!$CB$3)</f>
        <v>7.6800354999999989</v>
      </c>
      <c r="AH20" s="31">
        <f>IF(ISNUMBER([1]System!$C21),[1]PlotData!H21+[1]SensA!$E$2* $AF$1*H20,[1]PlotData!$CB$3)</f>
        <v>7.7527783999999986</v>
      </c>
      <c r="AI20" s="31">
        <f>IF(ISNUMBER([1]System!$C21),[1]PlotData!I21+[1]SensA!$E$2* $AF$1*I20,[1]PlotData!$CB$3)</f>
        <v>7.8255212999999983</v>
      </c>
      <c r="AJ20" s="31">
        <f>IF(ISNUMBER([1]System!$C21),[1]PlotData!J21+[1]SensA!$E$2* $AF$1*J20,[1]PlotData!$CB$3)</f>
        <v>7.8982641999999981</v>
      </c>
      <c r="AK20" s="31">
        <f>IF(ISNUMBER([1]System!$C21),[1]PlotData!K21+[1]SensA!$E$2* $AF$1*K20,[1]PlotData!$CB$3)</f>
        <v>7.9710070999999978</v>
      </c>
      <c r="AL20" s="32">
        <f>IF(ISNUMBER([1]System!$C21),[1]PlotData!L21+[1]SensA!$E$2* $AF$1*L20,[1]PlotData!$CB$3)</f>
        <v>8.0437499999999975</v>
      </c>
      <c r="AM20" s="36">
        <f>IF(ISNUMBER([1]System!$C21),[1]PlotData!L21,[1]PlotData!$CB$3)</f>
        <v>8.0437499999999975</v>
      </c>
      <c r="AN20" s="31">
        <f>IF(ISNUMBER([1]System!$C21),[1]PlotData!B21,[1]PlotData!$CB$3)</f>
        <v>7.3163210000000003</v>
      </c>
      <c r="AO20" s="37">
        <f>IF(ISNUMBER([1]System!$C21),AB20,[1]PlotData!$CB$3)</f>
        <v>7.3163210000000003</v>
      </c>
      <c r="AQ20" s="35">
        <v>18</v>
      </c>
      <c r="AR20" s="34">
        <f>IF(ISNUMBER([1]System!$C21),[1]PlotData!O21+ [1]SensA!$E$2*$AF$1*O20,[1]PlotData!$CB$4)</f>
        <v>0.43197999999999998</v>
      </c>
      <c r="AS20" s="31">
        <f>IF(ISNUMBER([1]System!$C21),[1]PlotData!P21+ [1]SensA!$E$2*$AF$1*P20,[1]PlotData!$CB$4)</f>
        <v>0.32690699999999995</v>
      </c>
      <c r="AT20" s="31">
        <f>IF(ISNUMBER([1]System!$C21),[1]PlotData!Q21+ [1]SensA!$E$2*$AF$1*Q20,[1]PlotData!$CB$4)</f>
        <v>0.22183399999999995</v>
      </c>
      <c r="AU20" s="31">
        <f>IF(ISNUMBER([1]System!$C21),[1]PlotData!R21+ [1]SensA!$E$2*$AF$1*R20,[1]PlotData!$CB$4)</f>
        <v>0.11676099999999995</v>
      </c>
      <c r="AV20" s="31">
        <f>IF(ISNUMBER([1]System!$C21),[1]PlotData!S21+ [1]SensA!$E$2*$AF$1*S20,[1]PlotData!$CB$4)</f>
        <v>1.1687999999999948E-2</v>
      </c>
      <c r="AW20" s="31">
        <f>IF(ISNUMBER([1]System!$C21),[1]PlotData!T21+ [1]SensA!$E$2*$AF$1*T20,[1]PlotData!$CB$4)</f>
        <v>-9.3385000000000051E-2</v>
      </c>
      <c r="AX20" s="31">
        <f>IF(ISNUMBER([1]System!$C21),[1]PlotData!U21+ [1]SensA!$E$2*$AF$1*U20,[1]PlotData!$CB$4)</f>
        <v>-0.19845800000000005</v>
      </c>
      <c r="AY20" s="31">
        <f>IF(ISNUMBER([1]System!$C21),[1]PlotData!V21+ [1]SensA!$E$2*$AF$1*V20,[1]PlotData!$CB$4)</f>
        <v>-0.30353100000000005</v>
      </c>
      <c r="AZ20" s="31">
        <f>IF(ISNUMBER([1]System!$C21),[1]PlotData!W21+ [1]SensA!$E$2*$AF$1*W20,[1]PlotData!$CB$4)</f>
        <v>-0.40860400000000008</v>
      </c>
      <c r="BA20" s="31">
        <f>IF(ISNUMBER([1]System!$C21),[1]PlotData!X21+ [1]SensA!$E$2*$AF$1*X20,[1]PlotData!$CB$4)</f>
        <v>-0.51367700000000005</v>
      </c>
      <c r="BB20" s="32">
        <f>IF(ISNUMBER([1]System!$C21),[1]PlotData!Y21+ [1]SensA!$E$2*$AF$1*Y20,[1]PlotData!$CB$4)</f>
        <v>-0.61875000000000002</v>
      </c>
      <c r="BC20" s="36">
        <f>IF(ISNUMBER([1]System!$C21),[1]PlotData!Y21, [1]PlotData!CB$4)</f>
        <v>-0.61875000000000002</v>
      </c>
      <c r="BD20" s="31">
        <f>IF(ISNUMBER([1]System!$C21),[1]PlotData!O21, [1]PlotData!$CB$4)</f>
        <v>0.43197999999999998</v>
      </c>
      <c r="BE20" s="32">
        <f>IF(ISNUMBER([1]System!$C21), AR20,[1]PlotData!$CB$4)</f>
        <v>0.43197999999999998</v>
      </c>
    </row>
    <row r="21" spans="1:57" x14ac:dyDescent="0.25">
      <c r="A21" s="33">
        <v>19</v>
      </c>
      <c r="B21" s="34"/>
      <c r="C21" s="31"/>
      <c r="D21" s="31"/>
      <c r="E21" s="31"/>
      <c r="F21" s="31"/>
      <c r="G21" s="31"/>
      <c r="H21" s="31"/>
      <c r="I21" s="31"/>
      <c r="J21" s="31"/>
      <c r="K21" s="31"/>
      <c r="L21" s="32"/>
      <c r="N21" s="33">
        <v>19</v>
      </c>
      <c r="O21" s="34"/>
      <c r="P21" s="31"/>
      <c r="Q21" s="31"/>
      <c r="R21" s="31"/>
      <c r="S21" s="31"/>
      <c r="T21" s="31"/>
      <c r="U21" s="31"/>
      <c r="V21" s="31"/>
      <c r="W21" s="31"/>
      <c r="X21" s="31"/>
      <c r="Y21" s="32"/>
      <c r="AA21" s="35">
        <v>19</v>
      </c>
      <c r="AB21" s="34">
        <f>IF(ISNUMBER([1]System!$C22),[1]PlotData!B22+[1]SensA!$E$2* $AF$1*B21,[1]PlotData!$CB$3)</f>
        <v>4.5</v>
      </c>
      <c r="AC21" s="31">
        <f>IF(ISNUMBER([1]System!$C22),[1]PlotData!C22+[1]SensA!$E$2* $AF$1*C21,[1]PlotData!$CB$3)</f>
        <v>4.5</v>
      </c>
      <c r="AD21" s="31">
        <f>IF(ISNUMBER([1]System!$C22),[1]PlotData!D22+[1]SensA!$E$2* $AF$1*D21,[1]PlotData!$CB$3)</f>
        <v>4.5</v>
      </c>
      <c r="AE21" s="31">
        <f>IF(ISNUMBER([1]System!$C22),[1]PlotData!E22+[1]SensA!$E$2* $AF$1*E21,[1]PlotData!$CB$3)</f>
        <v>4.5</v>
      </c>
      <c r="AF21" s="31">
        <f>IF(ISNUMBER([1]System!$C22),[1]PlotData!F22+[1]SensA!$E$2* $AF$1*F21,[1]PlotData!$CB$3)</f>
        <v>4.5</v>
      </c>
      <c r="AG21" s="31">
        <f>IF(ISNUMBER([1]System!$C22),[1]PlotData!G22+[1]SensA!$E$2* $AF$1*G21,[1]PlotData!$CB$3)</f>
        <v>4.5</v>
      </c>
      <c r="AH21" s="31">
        <f>IF(ISNUMBER([1]System!$C22),[1]PlotData!H22+[1]SensA!$E$2* $AF$1*H21,[1]PlotData!$CB$3)</f>
        <v>4.5</v>
      </c>
      <c r="AI21" s="31">
        <f>IF(ISNUMBER([1]System!$C22),[1]PlotData!I22+[1]SensA!$E$2* $AF$1*I21,[1]PlotData!$CB$3)</f>
        <v>4.5</v>
      </c>
      <c r="AJ21" s="31">
        <f>IF(ISNUMBER([1]System!$C22),[1]PlotData!J22+[1]SensA!$E$2* $AF$1*J21,[1]PlotData!$CB$3)</f>
        <v>4.5</v>
      </c>
      <c r="AK21" s="31">
        <f>IF(ISNUMBER([1]System!$C22),[1]PlotData!K22+[1]SensA!$E$2* $AF$1*K21,[1]PlotData!$CB$3)</f>
        <v>4.5</v>
      </c>
      <c r="AL21" s="32">
        <f>IF(ISNUMBER([1]System!$C22),[1]PlotData!L22+[1]SensA!$E$2* $AF$1*L21,[1]PlotData!$CB$3)</f>
        <v>4.5</v>
      </c>
      <c r="AM21" s="36">
        <f>IF(ISNUMBER([1]System!$C22),[1]PlotData!L22,[1]PlotData!$CB$3)</f>
        <v>4.5</v>
      </c>
      <c r="AN21" s="31">
        <f>IF(ISNUMBER([1]System!$C22),[1]PlotData!B22,[1]PlotData!$CB$3)</f>
        <v>4.5</v>
      </c>
      <c r="AO21" s="37">
        <f>IF(ISNUMBER([1]System!$C22),AB21,[1]PlotData!$CB$3)</f>
        <v>4.5</v>
      </c>
      <c r="AQ21" s="35">
        <v>19</v>
      </c>
      <c r="AR21" s="34">
        <f>IF(ISNUMBER([1]System!$C22),[1]PlotData!O22+ [1]SensA!$E$2*$AF$1*O21,[1]PlotData!$CB$4)</f>
        <v>4.5</v>
      </c>
      <c r="AS21" s="31">
        <f>IF(ISNUMBER([1]System!$C22),[1]PlotData!P22+ [1]SensA!$E$2*$AF$1*P21,[1]PlotData!$CB$4)</f>
        <v>4.5</v>
      </c>
      <c r="AT21" s="31">
        <f>IF(ISNUMBER([1]System!$C22),[1]PlotData!Q22+ [1]SensA!$E$2*$AF$1*Q21,[1]PlotData!$CB$4)</f>
        <v>4.5</v>
      </c>
      <c r="AU21" s="31">
        <f>IF(ISNUMBER([1]System!$C22),[1]PlotData!R22+ [1]SensA!$E$2*$AF$1*R21,[1]PlotData!$CB$4)</f>
        <v>4.5</v>
      </c>
      <c r="AV21" s="31">
        <f>IF(ISNUMBER([1]System!$C22),[1]PlotData!S22+ [1]SensA!$E$2*$AF$1*S21,[1]PlotData!$CB$4)</f>
        <v>4.5</v>
      </c>
      <c r="AW21" s="31">
        <f>IF(ISNUMBER([1]System!$C22),[1]PlotData!T22+ [1]SensA!$E$2*$AF$1*T21,[1]PlotData!$CB$4)</f>
        <v>4.5</v>
      </c>
      <c r="AX21" s="31">
        <f>IF(ISNUMBER([1]System!$C22),[1]PlotData!U22+ [1]SensA!$E$2*$AF$1*U21,[1]PlotData!$CB$4)</f>
        <v>4.5</v>
      </c>
      <c r="AY21" s="31">
        <f>IF(ISNUMBER([1]System!$C22),[1]PlotData!V22+ [1]SensA!$E$2*$AF$1*V21,[1]PlotData!$CB$4)</f>
        <v>4.5</v>
      </c>
      <c r="AZ21" s="31">
        <f>IF(ISNUMBER([1]System!$C22),[1]PlotData!W22+ [1]SensA!$E$2*$AF$1*W21,[1]PlotData!$CB$4)</f>
        <v>4.5</v>
      </c>
      <c r="BA21" s="31">
        <f>IF(ISNUMBER([1]System!$C22),[1]PlotData!X22+ [1]SensA!$E$2*$AF$1*X21,[1]PlotData!$CB$4)</f>
        <v>4.5</v>
      </c>
      <c r="BB21" s="32">
        <f>IF(ISNUMBER([1]System!$C22),[1]PlotData!Y22+ [1]SensA!$E$2*$AF$1*Y21,[1]PlotData!$CB$4)</f>
        <v>4.5</v>
      </c>
      <c r="BC21" s="36">
        <f>IF(ISNUMBER([1]System!$C22),[1]PlotData!Y22, [1]PlotData!CB$4)</f>
        <v>4.5</v>
      </c>
      <c r="BD21" s="31">
        <f>IF(ISNUMBER([1]System!$C22),[1]PlotData!O22, [1]PlotData!$CB$4)</f>
        <v>4.5</v>
      </c>
      <c r="BE21" s="32">
        <f>IF(ISNUMBER([1]System!$C22), AR21,[1]PlotData!$CB$4)</f>
        <v>4.5</v>
      </c>
    </row>
    <row r="22" spans="1:57" x14ac:dyDescent="0.25">
      <c r="A22" s="41">
        <v>20</v>
      </c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4"/>
      <c r="N22" s="41">
        <v>20</v>
      </c>
      <c r="O22" s="42"/>
      <c r="P22" s="43"/>
      <c r="Q22" s="43"/>
      <c r="R22" s="43"/>
      <c r="S22" s="43"/>
      <c r="T22" s="43"/>
      <c r="U22" s="43"/>
      <c r="V22" s="43"/>
      <c r="W22" s="43"/>
      <c r="X22" s="43"/>
      <c r="Y22" s="44"/>
      <c r="AA22" s="45">
        <v>20</v>
      </c>
      <c r="AB22" s="34">
        <f>IF(ISNUMBER([1]System!$C23),[1]PlotData!B23+[1]SensA!$E$2* $AF$1*B22,[1]PlotData!$CB$3)</f>
        <v>4.5</v>
      </c>
      <c r="AC22" s="31">
        <f>IF(ISNUMBER([1]System!$C23),[1]PlotData!C23+[1]SensA!$E$2* $AF$1*C22,[1]PlotData!$CB$3)</f>
        <v>4.5</v>
      </c>
      <c r="AD22" s="31">
        <f>IF(ISNUMBER([1]System!$C23),[1]PlotData!D23+[1]SensA!$E$2* $AF$1*D22,[1]PlotData!$CB$3)</f>
        <v>4.5</v>
      </c>
      <c r="AE22" s="31">
        <f>IF(ISNUMBER([1]System!$C23),[1]PlotData!E23+[1]SensA!$E$2* $AF$1*E22,[1]PlotData!$CB$3)</f>
        <v>4.5</v>
      </c>
      <c r="AF22" s="31">
        <f>IF(ISNUMBER([1]System!$C23),[1]PlotData!F23+[1]SensA!$E$2* $AF$1*F22,[1]PlotData!$CB$3)</f>
        <v>4.5</v>
      </c>
      <c r="AG22" s="31">
        <f>IF(ISNUMBER([1]System!$C23),[1]PlotData!G23+[1]SensA!$E$2* $AF$1*G22,[1]PlotData!$CB$3)</f>
        <v>4.5</v>
      </c>
      <c r="AH22" s="31">
        <f>IF(ISNUMBER([1]System!$C23),[1]PlotData!H23+[1]SensA!$E$2* $AF$1*H22,[1]PlotData!$CB$3)</f>
        <v>4.5</v>
      </c>
      <c r="AI22" s="31">
        <f>IF(ISNUMBER([1]System!$C23),[1]PlotData!I23+[1]SensA!$E$2* $AF$1*I22,[1]PlotData!$CB$3)</f>
        <v>4.5</v>
      </c>
      <c r="AJ22" s="31">
        <f>IF(ISNUMBER([1]System!$C23),[1]PlotData!J23+[1]SensA!$E$2* $AF$1*J22,[1]PlotData!$CB$3)</f>
        <v>4.5</v>
      </c>
      <c r="AK22" s="31">
        <f>IF(ISNUMBER([1]System!$C23),[1]PlotData!K23+[1]SensA!$E$2* $AF$1*K22,[1]PlotData!$CB$3)</f>
        <v>4.5</v>
      </c>
      <c r="AL22" s="32">
        <f>IF(ISNUMBER([1]System!$C23),[1]PlotData!L23+[1]SensA!$E$2* $AF$1*L22,[1]PlotData!$CB$3)</f>
        <v>4.5</v>
      </c>
      <c r="AM22" s="36">
        <f>IF(ISNUMBER([1]System!$C23),[1]PlotData!L23,[1]PlotData!$CB$3)</f>
        <v>4.5</v>
      </c>
      <c r="AN22" s="31">
        <f>IF(ISNUMBER([1]System!$C23),[1]PlotData!B23,[1]PlotData!$CB$3)</f>
        <v>4.5</v>
      </c>
      <c r="AO22" s="37">
        <f>IF(ISNUMBER([1]System!$C23),AB22,[1]PlotData!$CB$3)</f>
        <v>4.5</v>
      </c>
      <c r="AQ22" s="45">
        <v>20</v>
      </c>
      <c r="AR22" s="34">
        <f>IF(ISNUMBER([1]System!$C23),[1]PlotData!O23+ [1]SensA!$E$2*$AF$1*O22,[1]PlotData!$CB$4)</f>
        <v>4.5</v>
      </c>
      <c r="AS22" s="31">
        <f>IF(ISNUMBER([1]System!$C23),[1]PlotData!P23+ [1]SensA!$E$2*$AF$1*P22,[1]PlotData!$CB$4)</f>
        <v>4.5</v>
      </c>
      <c r="AT22" s="31">
        <f>IF(ISNUMBER([1]System!$C23),[1]PlotData!Q23+ [1]SensA!$E$2*$AF$1*Q22,[1]PlotData!$CB$4)</f>
        <v>4.5</v>
      </c>
      <c r="AU22" s="31">
        <f>IF(ISNUMBER([1]System!$C23),[1]PlotData!R23+ [1]SensA!$E$2*$AF$1*R22,[1]PlotData!$CB$4)</f>
        <v>4.5</v>
      </c>
      <c r="AV22" s="31">
        <f>IF(ISNUMBER([1]System!$C23),[1]PlotData!S23+ [1]SensA!$E$2*$AF$1*S22,[1]PlotData!$CB$4)</f>
        <v>4.5</v>
      </c>
      <c r="AW22" s="31">
        <f>IF(ISNUMBER([1]System!$C23),[1]PlotData!T23+ [1]SensA!$E$2*$AF$1*T22,[1]PlotData!$CB$4)</f>
        <v>4.5</v>
      </c>
      <c r="AX22" s="31">
        <f>IF(ISNUMBER([1]System!$C23),[1]PlotData!U23+ [1]SensA!$E$2*$AF$1*U22,[1]PlotData!$CB$4)</f>
        <v>4.5</v>
      </c>
      <c r="AY22" s="31">
        <f>IF(ISNUMBER([1]System!$C23),[1]PlotData!V23+ [1]SensA!$E$2*$AF$1*V22,[1]PlotData!$CB$4)</f>
        <v>4.5</v>
      </c>
      <c r="AZ22" s="31">
        <f>IF(ISNUMBER([1]System!$C23),[1]PlotData!W23+ [1]SensA!$E$2*$AF$1*W22,[1]PlotData!$CB$4)</f>
        <v>4.5</v>
      </c>
      <c r="BA22" s="31">
        <f>IF(ISNUMBER([1]System!$C23),[1]PlotData!X23+ [1]SensA!$E$2*$AF$1*X22,[1]PlotData!$CB$4)</f>
        <v>4.5</v>
      </c>
      <c r="BB22" s="32">
        <f>IF(ISNUMBER([1]System!$C23),[1]PlotData!Y23+ [1]SensA!$E$2*$AF$1*Y22,[1]PlotData!$CB$4)</f>
        <v>4.5</v>
      </c>
      <c r="BC22" s="36">
        <f>IF(ISNUMBER([1]System!$C23),[1]PlotData!Y23, [1]PlotData!CB$4)</f>
        <v>4.5</v>
      </c>
      <c r="BD22" s="31">
        <f>IF(ISNUMBER([1]System!$C23),[1]PlotData!O23, [1]PlotData!$CB$4)</f>
        <v>4.5</v>
      </c>
      <c r="BE22" s="32">
        <f>IF(ISNUMBER([1]System!$C23), AR22,[1]PlotData!$CB$4)</f>
        <v>4.5</v>
      </c>
    </row>
    <row r="23" spans="1:57" x14ac:dyDescent="0.25">
      <c r="A23" s="46">
        <v>21</v>
      </c>
      <c r="B23" s="34"/>
      <c r="C23" s="31"/>
      <c r="D23" s="31"/>
      <c r="E23" s="31"/>
      <c r="F23" s="31"/>
      <c r="G23" s="31"/>
      <c r="H23" s="31"/>
      <c r="I23" s="31"/>
      <c r="J23" s="31"/>
      <c r="K23" s="31"/>
      <c r="L23" s="32"/>
      <c r="N23" s="46">
        <v>21</v>
      </c>
      <c r="O23" s="34"/>
      <c r="P23" s="31"/>
      <c r="Q23" s="31"/>
      <c r="R23" s="31"/>
      <c r="S23" s="31"/>
      <c r="T23" s="31"/>
      <c r="U23" s="31"/>
      <c r="V23" s="31"/>
      <c r="W23" s="31"/>
      <c r="X23" s="31"/>
      <c r="Y23" s="32"/>
      <c r="AA23" s="47">
        <v>21</v>
      </c>
      <c r="AB23" s="34">
        <f>IF(ISNUMBER([1]System!$C24),[1]PlotData!B24+[1]SensA!$E$2* $AF$1*B23,[1]PlotData!$CB$3)</f>
        <v>4.5</v>
      </c>
      <c r="AC23" s="31">
        <f>IF(ISNUMBER([1]System!$C24),[1]PlotData!C24+[1]SensA!$E$2* $AF$1*C23,[1]PlotData!$CB$3)</f>
        <v>4.5</v>
      </c>
      <c r="AD23" s="31">
        <f>IF(ISNUMBER([1]System!$C24),[1]PlotData!D24+[1]SensA!$E$2* $AF$1*D23,[1]PlotData!$CB$3)</f>
        <v>4.5</v>
      </c>
      <c r="AE23" s="31">
        <f>IF(ISNUMBER([1]System!$C24),[1]PlotData!E24+[1]SensA!$E$2* $AF$1*E23,[1]PlotData!$CB$3)</f>
        <v>4.5</v>
      </c>
      <c r="AF23" s="31">
        <f>IF(ISNUMBER([1]System!$C24),[1]PlotData!F24+[1]SensA!$E$2* $AF$1*F23,[1]PlotData!$CB$3)</f>
        <v>4.5</v>
      </c>
      <c r="AG23" s="31">
        <f>IF(ISNUMBER([1]System!$C24),[1]PlotData!G24+[1]SensA!$E$2* $AF$1*G23,[1]PlotData!$CB$3)</f>
        <v>4.5</v>
      </c>
      <c r="AH23" s="31">
        <f>IF(ISNUMBER([1]System!$C24),[1]PlotData!H24+[1]SensA!$E$2* $AF$1*H23,[1]PlotData!$CB$3)</f>
        <v>4.5</v>
      </c>
      <c r="AI23" s="31">
        <f>IF(ISNUMBER([1]System!$C24),[1]PlotData!I24+[1]SensA!$E$2* $AF$1*I23,[1]PlotData!$CB$3)</f>
        <v>4.5</v>
      </c>
      <c r="AJ23" s="31">
        <f>IF(ISNUMBER([1]System!$C24),[1]PlotData!J24+[1]SensA!$E$2* $AF$1*J23,[1]PlotData!$CB$3)</f>
        <v>4.5</v>
      </c>
      <c r="AK23" s="31">
        <f>IF(ISNUMBER([1]System!$C24),[1]PlotData!K24+[1]SensA!$E$2* $AF$1*K23,[1]PlotData!$CB$3)</f>
        <v>4.5</v>
      </c>
      <c r="AL23" s="32">
        <f>IF(ISNUMBER([1]System!$C24),[1]PlotData!L24+[1]SensA!$E$2* $AF$1*L23,[1]PlotData!$CB$3)</f>
        <v>4.5</v>
      </c>
      <c r="AM23" s="36">
        <f>IF(ISNUMBER([1]System!$C24),[1]PlotData!L24,[1]PlotData!$CB$3)</f>
        <v>4.5</v>
      </c>
      <c r="AN23" s="31">
        <f>IF(ISNUMBER([1]System!$C24),[1]PlotData!B24,[1]PlotData!$CB$3)</f>
        <v>4.5</v>
      </c>
      <c r="AO23" s="37">
        <f>IF(ISNUMBER([1]System!$C24),AB23,[1]PlotData!$CB$3)</f>
        <v>4.5</v>
      </c>
      <c r="AQ23" s="47">
        <v>21</v>
      </c>
      <c r="AR23" s="34">
        <f>IF(ISNUMBER([1]System!$C24),[1]PlotData!O24+ [1]SensA!$E$2*$AF$1*O23,[1]PlotData!$CB$4)</f>
        <v>4.5</v>
      </c>
      <c r="AS23" s="31">
        <f>IF(ISNUMBER([1]System!$C24),[1]PlotData!P24+ [1]SensA!$E$2*$AF$1*P23,[1]PlotData!$CB$4)</f>
        <v>4.5</v>
      </c>
      <c r="AT23" s="31">
        <f>IF(ISNUMBER([1]System!$C24),[1]PlotData!Q24+ [1]SensA!$E$2*$AF$1*Q23,[1]PlotData!$CB$4)</f>
        <v>4.5</v>
      </c>
      <c r="AU23" s="31">
        <f>IF(ISNUMBER([1]System!$C24),[1]PlotData!R24+ [1]SensA!$E$2*$AF$1*R23,[1]PlotData!$CB$4)</f>
        <v>4.5</v>
      </c>
      <c r="AV23" s="31">
        <f>IF(ISNUMBER([1]System!$C24),[1]PlotData!S24+ [1]SensA!$E$2*$AF$1*S23,[1]PlotData!$CB$4)</f>
        <v>4.5</v>
      </c>
      <c r="AW23" s="31">
        <f>IF(ISNUMBER([1]System!$C24),[1]PlotData!T24+ [1]SensA!$E$2*$AF$1*T23,[1]PlotData!$CB$4)</f>
        <v>4.5</v>
      </c>
      <c r="AX23" s="31">
        <f>IF(ISNUMBER([1]System!$C24),[1]PlotData!U24+ [1]SensA!$E$2*$AF$1*U23,[1]PlotData!$CB$4)</f>
        <v>4.5</v>
      </c>
      <c r="AY23" s="31">
        <f>IF(ISNUMBER([1]System!$C24),[1]PlotData!V24+ [1]SensA!$E$2*$AF$1*V23,[1]PlotData!$CB$4)</f>
        <v>4.5</v>
      </c>
      <c r="AZ23" s="31">
        <f>IF(ISNUMBER([1]System!$C24),[1]PlotData!W24+ [1]SensA!$E$2*$AF$1*W23,[1]PlotData!$CB$4)</f>
        <v>4.5</v>
      </c>
      <c r="BA23" s="31">
        <f>IF(ISNUMBER([1]System!$C24),[1]PlotData!X24+ [1]SensA!$E$2*$AF$1*X23,[1]PlotData!$CB$4)</f>
        <v>4.5</v>
      </c>
      <c r="BB23" s="32">
        <f>IF(ISNUMBER([1]System!$C24),[1]PlotData!Y24+ [1]SensA!$E$2*$AF$1*Y23,[1]PlotData!$CB$4)</f>
        <v>4.5</v>
      </c>
      <c r="BC23" s="36">
        <f>IF(ISNUMBER([1]System!$C24),[1]PlotData!Y24, [1]PlotData!CB$4)</f>
        <v>4.5</v>
      </c>
      <c r="BD23" s="31">
        <f>IF(ISNUMBER([1]System!$C24),[1]PlotData!O24, [1]PlotData!$CB$4)</f>
        <v>4.5</v>
      </c>
      <c r="BE23" s="32">
        <f>IF(ISNUMBER([1]System!$C24), AR23,[1]PlotData!$CB$4)</f>
        <v>4.5</v>
      </c>
    </row>
    <row r="24" spans="1:57" x14ac:dyDescent="0.25">
      <c r="A24" s="46">
        <v>22</v>
      </c>
      <c r="B24" s="34"/>
      <c r="C24" s="31"/>
      <c r="D24" s="31"/>
      <c r="E24" s="31"/>
      <c r="F24" s="31"/>
      <c r="G24" s="31"/>
      <c r="H24" s="31"/>
      <c r="I24" s="31"/>
      <c r="J24" s="31"/>
      <c r="K24" s="31"/>
      <c r="L24" s="32"/>
      <c r="N24" s="46">
        <v>22</v>
      </c>
      <c r="O24" s="34"/>
      <c r="P24" s="31"/>
      <c r="Q24" s="31"/>
      <c r="R24" s="31"/>
      <c r="S24" s="31"/>
      <c r="T24" s="31"/>
      <c r="U24" s="31"/>
      <c r="V24" s="31"/>
      <c r="W24" s="31"/>
      <c r="X24" s="31"/>
      <c r="Y24" s="32"/>
      <c r="AA24" s="47">
        <v>22</v>
      </c>
      <c r="AB24" s="34">
        <f>IF(ISNUMBER([1]System!$C25),[1]PlotData!B25+[1]SensA!$E$2* $AF$1*B24,[1]PlotData!$CB$3)</f>
        <v>4.5</v>
      </c>
      <c r="AC24" s="31">
        <f>IF(ISNUMBER([1]System!$C25),[1]PlotData!C25+[1]SensA!$E$2* $AF$1*C24,[1]PlotData!$CB$3)</f>
        <v>4.5</v>
      </c>
      <c r="AD24" s="31">
        <f>IF(ISNUMBER([1]System!$C25),[1]PlotData!D25+[1]SensA!$E$2* $AF$1*D24,[1]PlotData!$CB$3)</f>
        <v>4.5</v>
      </c>
      <c r="AE24" s="31">
        <f>IF(ISNUMBER([1]System!$C25),[1]PlotData!E25+[1]SensA!$E$2* $AF$1*E24,[1]PlotData!$CB$3)</f>
        <v>4.5</v>
      </c>
      <c r="AF24" s="31">
        <f>IF(ISNUMBER([1]System!$C25),[1]PlotData!F25+[1]SensA!$E$2* $AF$1*F24,[1]PlotData!$CB$3)</f>
        <v>4.5</v>
      </c>
      <c r="AG24" s="31">
        <f>IF(ISNUMBER([1]System!$C25),[1]PlotData!G25+[1]SensA!$E$2* $AF$1*G24,[1]PlotData!$CB$3)</f>
        <v>4.5</v>
      </c>
      <c r="AH24" s="31">
        <f>IF(ISNUMBER([1]System!$C25),[1]PlotData!H25+[1]SensA!$E$2* $AF$1*H24,[1]PlotData!$CB$3)</f>
        <v>4.5</v>
      </c>
      <c r="AI24" s="31">
        <f>IF(ISNUMBER([1]System!$C25),[1]PlotData!I25+[1]SensA!$E$2* $AF$1*I24,[1]PlotData!$CB$3)</f>
        <v>4.5</v>
      </c>
      <c r="AJ24" s="31">
        <f>IF(ISNUMBER([1]System!$C25),[1]PlotData!J25+[1]SensA!$E$2* $AF$1*J24,[1]PlotData!$CB$3)</f>
        <v>4.5</v>
      </c>
      <c r="AK24" s="31">
        <f>IF(ISNUMBER([1]System!$C25),[1]PlotData!K25+[1]SensA!$E$2* $AF$1*K24,[1]PlotData!$CB$3)</f>
        <v>4.5</v>
      </c>
      <c r="AL24" s="32">
        <f>IF(ISNUMBER([1]System!$C25),[1]PlotData!L25+[1]SensA!$E$2* $AF$1*L24,[1]PlotData!$CB$3)</f>
        <v>4.5</v>
      </c>
      <c r="AM24" s="36">
        <f>IF(ISNUMBER([1]System!$C25),[1]PlotData!L25,[1]PlotData!$CB$3)</f>
        <v>4.5</v>
      </c>
      <c r="AN24" s="31">
        <f>IF(ISNUMBER([1]System!$C25),[1]PlotData!B25,[1]PlotData!$CB$3)</f>
        <v>4.5</v>
      </c>
      <c r="AO24" s="37">
        <f>IF(ISNUMBER([1]System!$C25),AB24,[1]PlotData!$CB$3)</f>
        <v>4.5</v>
      </c>
      <c r="AQ24" s="47">
        <v>22</v>
      </c>
      <c r="AR24" s="34">
        <f>IF(ISNUMBER([1]System!$C25),[1]PlotData!O25+ [1]SensA!$E$2*$AF$1*O24,[1]PlotData!$CB$4)</f>
        <v>4.5</v>
      </c>
      <c r="AS24" s="31">
        <f>IF(ISNUMBER([1]System!$C25),[1]PlotData!P25+ [1]SensA!$E$2*$AF$1*P24,[1]PlotData!$CB$4)</f>
        <v>4.5</v>
      </c>
      <c r="AT24" s="31">
        <f>IF(ISNUMBER([1]System!$C25),[1]PlotData!Q25+ [1]SensA!$E$2*$AF$1*Q24,[1]PlotData!$CB$4)</f>
        <v>4.5</v>
      </c>
      <c r="AU24" s="31">
        <f>IF(ISNUMBER([1]System!$C25),[1]PlotData!R25+ [1]SensA!$E$2*$AF$1*R24,[1]PlotData!$CB$4)</f>
        <v>4.5</v>
      </c>
      <c r="AV24" s="31">
        <f>IF(ISNUMBER([1]System!$C25),[1]PlotData!S25+ [1]SensA!$E$2*$AF$1*S24,[1]PlotData!$CB$4)</f>
        <v>4.5</v>
      </c>
      <c r="AW24" s="31">
        <f>IF(ISNUMBER([1]System!$C25),[1]PlotData!T25+ [1]SensA!$E$2*$AF$1*T24,[1]PlotData!$CB$4)</f>
        <v>4.5</v>
      </c>
      <c r="AX24" s="31">
        <f>IF(ISNUMBER([1]System!$C25),[1]PlotData!U25+ [1]SensA!$E$2*$AF$1*U24,[1]PlotData!$CB$4)</f>
        <v>4.5</v>
      </c>
      <c r="AY24" s="31">
        <f>IF(ISNUMBER([1]System!$C25),[1]PlotData!V25+ [1]SensA!$E$2*$AF$1*V24,[1]PlotData!$CB$4)</f>
        <v>4.5</v>
      </c>
      <c r="AZ24" s="31">
        <f>IF(ISNUMBER([1]System!$C25),[1]PlotData!W25+ [1]SensA!$E$2*$AF$1*W24,[1]PlotData!$CB$4)</f>
        <v>4.5</v>
      </c>
      <c r="BA24" s="31">
        <f>IF(ISNUMBER([1]System!$C25),[1]PlotData!X25+ [1]SensA!$E$2*$AF$1*X24,[1]PlotData!$CB$4)</f>
        <v>4.5</v>
      </c>
      <c r="BB24" s="32">
        <f>IF(ISNUMBER([1]System!$C25),[1]PlotData!Y25+ [1]SensA!$E$2*$AF$1*Y24,[1]PlotData!$CB$4)</f>
        <v>4.5</v>
      </c>
      <c r="BC24" s="36">
        <f>IF(ISNUMBER([1]System!$C25),[1]PlotData!Y25, [1]PlotData!CB$4)</f>
        <v>4.5</v>
      </c>
      <c r="BD24" s="31">
        <f>IF(ISNUMBER([1]System!$C25),[1]PlotData!O25, [1]PlotData!$CB$4)</f>
        <v>4.5</v>
      </c>
      <c r="BE24" s="32">
        <f>IF(ISNUMBER([1]System!$C25), AR24,[1]PlotData!$CB$4)</f>
        <v>4.5</v>
      </c>
    </row>
    <row r="25" spans="1:57" x14ac:dyDescent="0.25">
      <c r="A25" s="46">
        <v>23</v>
      </c>
      <c r="B25" s="34"/>
      <c r="C25" s="31"/>
      <c r="D25" s="31"/>
      <c r="E25" s="31"/>
      <c r="F25" s="31"/>
      <c r="G25" s="31"/>
      <c r="H25" s="31"/>
      <c r="I25" s="31"/>
      <c r="J25" s="31"/>
      <c r="K25" s="31"/>
      <c r="L25" s="32"/>
      <c r="N25" s="46">
        <v>23</v>
      </c>
      <c r="O25" s="34"/>
      <c r="P25" s="31"/>
      <c r="Q25" s="31"/>
      <c r="R25" s="31"/>
      <c r="S25" s="31"/>
      <c r="T25" s="31"/>
      <c r="U25" s="31"/>
      <c r="V25" s="31"/>
      <c r="W25" s="31"/>
      <c r="X25" s="31"/>
      <c r="Y25" s="32"/>
      <c r="AA25" s="47">
        <v>23</v>
      </c>
      <c r="AB25" s="34">
        <f>IF(ISNUMBER([1]System!$C26),[1]PlotData!B26+[1]SensA!$E$2* $AF$1*B25,[1]PlotData!$CB$3)</f>
        <v>4.5</v>
      </c>
      <c r="AC25" s="31">
        <f>IF(ISNUMBER([1]System!$C26),[1]PlotData!C26+[1]SensA!$E$2* $AF$1*C25,[1]PlotData!$CB$3)</f>
        <v>4.5</v>
      </c>
      <c r="AD25" s="31">
        <f>IF(ISNUMBER([1]System!$C26),[1]PlotData!D26+[1]SensA!$E$2* $AF$1*D25,[1]PlotData!$CB$3)</f>
        <v>4.5</v>
      </c>
      <c r="AE25" s="31">
        <f>IF(ISNUMBER([1]System!$C26),[1]PlotData!E26+[1]SensA!$E$2* $AF$1*E25,[1]PlotData!$CB$3)</f>
        <v>4.5</v>
      </c>
      <c r="AF25" s="31">
        <f>IF(ISNUMBER([1]System!$C26),[1]PlotData!F26+[1]SensA!$E$2* $AF$1*F25,[1]PlotData!$CB$3)</f>
        <v>4.5</v>
      </c>
      <c r="AG25" s="31">
        <f>IF(ISNUMBER([1]System!$C26),[1]PlotData!G26+[1]SensA!$E$2* $AF$1*G25,[1]PlotData!$CB$3)</f>
        <v>4.5</v>
      </c>
      <c r="AH25" s="31">
        <f>IF(ISNUMBER([1]System!$C26),[1]PlotData!H26+[1]SensA!$E$2* $AF$1*H25,[1]PlotData!$CB$3)</f>
        <v>4.5</v>
      </c>
      <c r="AI25" s="31">
        <f>IF(ISNUMBER([1]System!$C26),[1]PlotData!I26+[1]SensA!$E$2* $AF$1*I25,[1]PlotData!$CB$3)</f>
        <v>4.5</v>
      </c>
      <c r="AJ25" s="31">
        <f>IF(ISNUMBER([1]System!$C26),[1]PlotData!J26+[1]SensA!$E$2* $AF$1*J25,[1]PlotData!$CB$3)</f>
        <v>4.5</v>
      </c>
      <c r="AK25" s="31">
        <f>IF(ISNUMBER([1]System!$C26),[1]PlotData!K26+[1]SensA!$E$2* $AF$1*K25,[1]PlotData!$CB$3)</f>
        <v>4.5</v>
      </c>
      <c r="AL25" s="32">
        <f>IF(ISNUMBER([1]System!$C26),[1]PlotData!L26+[1]SensA!$E$2* $AF$1*L25,[1]PlotData!$CB$3)</f>
        <v>4.5</v>
      </c>
      <c r="AM25" s="36">
        <f>IF(ISNUMBER([1]System!$C26),[1]PlotData!L26,[1]PlotData!$CB$3)</f>
        <v>4.5</v>
      </c>
      <c r="AN25" s="31">
        <f>IF(ISNUMBER([1]System!$C26),[1]PlotData!B26,[1]PlotData!$CB$3)</f>
        <v>4.5</v>
      </c>
      <c r="AO25" s="37">
        <f>IF(ISNUMBER([1]System!$C26),AB25,[1]PlotData!$CB$3)</f>
        <v>4.5</v>
      </c>
      <c r="AQ25" s="47">
        <v>23</v>
      </c>
      <c r="AR25" s="34">
        <f>IF(ISNUMBER([1]System!$C26),[1]PlotData!O26+ [1]SensA!$E$2*$AF$1*O25,[1]PlotData!$CB$4)</f>
        <v>4.5</v>
      </c>
      <c r="AS25" s="31">
        <f>IF(ISNUMBER([1]System!$C26),[1]PlotData!P26+ [1]SensA!$E$2*$AF$1*P25,[1]PlotData!$CB$4)</f>
        <v>4.5</v>
      </c>
      <c r="AT25" s="31">
        <f>IF(ISNUMBER([1]System!$C26),[1]PlotData!Q26+ [1]SensA!$E$2*$AF$1*Q25,[1]PlotData!$CB$4)</f>
        <v>4.5</v>
      </c>
      <c r="AU25" s="31">
        <f>IF(ISNUMBER([1]System!$C26),[1]PlotData!R26+ [1]SensA!$E$2*$AF$1*R25,[1]PlotData!$CB$4)</f>
        <v>4.5</v>
      </c>
      <c r="AV25" s="31">
        <f>IF(ISNUMBER([1]System!$C26),[1]PlotData!S26+ [1]SensA!$E$2*$AF$1*S25,[1]PlotData!$CB$4)</f>
        <v>4.5</v>
      </c>
      <c r="AW25" s="31">
        <f>IF(ISNUMBER([1]System!$C26),[1]PlotData!T26+ [1]SensA!$E$2*$AF$1*T25,[1]PlotData!$CB$4)</f>
        <v>4.5</v>
      </c>
      <c r="AX25" s="31">
        <f>IF(ISNUMBER([1]System!$C26),[1]PlotData!U26+ [1]SensA!$E$2*$AF$1*U25,[1]PlotData!$CB$4)</f>
        <v>4.5</v>
      </c>
      <c r="AY25" s="31">
        <f>IF(ISNUMBER([1]System!$C26),[1]PlotData!V26+ [1]SensA!$E$2*$AF$1*V25,[1]PlotData!$CB$4)</f>
        <v>4.5</v>
      </c>
      <c r="AZ25" s="31">
        <f>IF(ISNUMBER([1]System!$C26),[1]PlotData!W26+ [1]SensA!$E$2*$AF$1*W25,[1]PlotData!$CB$4)</f>
        <v>4.5</v>
      </c>
      <c r="BA25" s="31">
        <f>IF(ISNUMBER([1]System!$C26),[1]PlotData!X26+ [1]SensA!$E$2*$AF$1*X25,[1]PlotData!$CB$4)</f>
        <v>4.5</v>
      </c>
      <c r="BB25" s="32">
        <f>IF(ISNUMBER([1]System!$C26),[1]PlotData!Y26+ [1]SensA!$E$2*$AF$1*Y25,[1]PlotData!$CB$4)</f>
        <v>4.5</v>
      </c>
      <c r="BC25" s="36">
        <f>IF(ISNUMBER([1]System!$C26),[1]PlotData!Y26, [1]PlotData!CB$4)</f>
        <v>4.5</v>
      </c>
      <c r="BD25" s="31">
        <f>IF(ISNUMBER([1]System!$C26),[1]PlotData!O26, [1]PlotData!$CB$4)</f>
        <v>4.5</v>
      </c>
      <c r="BE25" s="32">
        <f>IF(ISNUMBER([1]System!$C26), AR25,[1]PlotData!$CB$4)</f>
        <v>4.5</v>
      </c>
    </row>
    <row r="26" spans="1:57" x14ac:dyDescent="0.25">
      <c r="A26" s="46">
        <v>24</v>
      </c>
      <c r="B26" s="34"/>
      <c r="C26" s="31"/>
      <c r="D26" s="31"/>
      <c r="E26" s="31"/>
      <c r="F26" s="31"/>
      <c r="G26" s="31"/>
      <c r="H26" s="31"/>
      <c r="I26" s="31"/>
      <c r="J26" s="31"/>
      <c r="K26" s="31"/>
      <c r="L26" s="32"/>
      <c r="N26" s="46">
        <v>24</v>
      </c>
      <c r="O26" s="34"/>
      <c r="P26" s="31"/>
      <c r="Q26" s="31"/>
      <c r="R26" s="31"/>
      <c r="S26" s="31"/>
      <c r="T26" s="31"/>
      <c r="U26" s="31"/>
      <c r="V26" s="31"/>
      <c r="W26" s="31"/>
      <c r="X26" s="31"/>
      <c r="Y26" s="32"/>
      <c r="AA26" s="47">
        <v>24</v>
      </c>
      <c r="AB26" s="34">
        <f>IF(ISNUMBER([1]System!$C27),[1]PlotData!B27+[1]SensA!$E$2* $AF$1*B26,[1]PlotData!$CB$3)</f>
        <v>4.5</v>
      </c>
      <c r="AC26" s="31">
        <f>IF(ISNUMBER([1]System!$C27),[1]PlotData!C27+[1]SensA!$E$2* $AF$1*C26,[1]PlotData!$CB$3)</f>
        <v>4.5</v>
      </c>
      <c r="AD26" s="31">
        <f>IF(ISNUMBER([1]System!$C27),[1]PlotData!D27+[1]SensA!$E$2* $AF$1*D26,[1]PlotData!$CB$3)</f>
        <v>4.5</v>
      </c>
      <c r="AE26" s="31">
        <f>IF(ISNUMBER([1]System!$C27),[1]PlotData!E27+[1]SensA!$E$2* $AF$1*E26,[1]PlotData!$CB$3)</f>
        <v>4.5</v>
      </c>
      <c r="AF26" s="31">
        <f>IF(ISNUMBER([1]System!$C27),[1]PlotData!F27+[1]SensA!$E$2* $AF$1*F26,[1]PlotData!$CB$3)</f>
        <v>4.5</v>
      </c>
      <c r="AG26" s="31">
        <f>IF(ISNUMBER([1]System!$C27),[1]PlotData!G27+[1]SensA!$E$2* $AF$1*G26,[1]PlotData!$CB$3)</f>
        <v>4.5</v>
      </c>
      <c r="AH26" s="31">
        <f>IF(ISNUMBER([1]System!$C27),[1]PlotData!H27+[1]SensA!$E$2* $AF$1*H26,[1]PlotData!$CB$3)</f>
        <v>4.5</v>
      </c>
      <c r="AI26" s="31">
        <f>IF(ISNUMBER([1]System!$C27),[1]PlotData!I27+[1]SensA!$E$2* $AF$1*I26,[1]PlotData!$CB$3)</f>
        <v>4.5</v>
      </c>
      <c r="AJ26" s="31">
        <f>IF(ISNUMBER([1]System!$C27),[1]PlotData!J27+[1]SensA!$E$2* $AF$1*J26,[1]PlotData!$CB$3)</f>
        <v>4.5</v>
      </c>
      <c r="AK26" s="31">
        <f>IF(ISNUMBER([1]System!$C27),[1]PlotData!K27+[1]SensA!$E$2* $AF$1*K26,[1]PlotData!$CB$3)</f>
        <v>4.5</v>
      </c>
      <c r="AL26" s="32">
        <f>IF(ISNUMBER([1]System!$C27),[1]PlotData!L27+[1]SensA!$E$2* $AF$1*L26,[1]PlotData!$CB$3)</f>
        <v>4.5</v>
      </c>
      <c r="AM26" s="36">
        <f>IF(ISNUMBER([1]System!$C27),[1]PlotData!L27,[1]PlotData!$CB$3)</f>
        <v>4.5</v>
      </c>
      <c r="AN26" s="31">
        <f>IF(ISNUMBER([1]System!$C27),[1]PlotData!B27,[1]PlotData!$CB$3)</f>
        <v>4.5</v>
      </c>
      <c r="AO26" s="37">
        <f>IF(ISNUMBER([1]System!$C27),AB26,[1]PlotData!$CB$3)</f>
        <v>4.5</v>
      </c>
      <c r="AQ26" s="47">
        <v>24</v>
      </c>
      <c r="AR26" s="34">
        <f>IF(ISNUMBER([1]System!$C27),[1]PlotData!O27+ [1]SensA!$E$2*$AF$1*O26,[1]PlotData!$CB$4)</f>
        <v>4.5</v>
      </c>
      <c r="AS26" s="31">
        <f>IF(ISNUMBER([1]System!$C27),[1]PlotData!P27+ [1]SensA!$E$2*$AF$1*P26,[1]PlotData!$CB$4)</f>
        <v>4.5</v>
      </c>
      <c r="AT26" s="31">
        <f>IF(ISNUMBER([1]System!$C27),[1]PlotData!Q27+ [1]SensA!$E$2*$AF$1*Q26,[1]PlotData!$CB$4)</f>
        <v>4.5</v>
      </c>
      <c r="AU26" s="31">
        <f>IF(ISNUMBER([1]System!$C27),[1]PlotData!R27+ [1]SensA!$E$2*$AF$1*R26,[1]PlotData!$CB$4)</f>
        <v>4.5</v>
      </c>
      <c r="AV26" s="31">
        <f>IF(ISNUMBER([1]System!$C27),[1]PlotData!S27+ [1]SensA!$E$2*$AF$1*S26,[1]PlotData!$CB$4)</f>
        <v>4.5</v>
      </c>
      <c r="AW26" s="31">
        <f>IF(ISNUMBER([1]System!$C27),[1]PlotData!T27+ [1]SensA!$E$2*$AF$1*T26,[1]PlotData!$CB$4)</f>
        <v>4.5</v>
      </c>
      <c r="AX26" s="31">
        <f>IF(ISNUMBER([1]System!$C27),[1]PlotData!U27+ [1]SensA!$E$2*$AF$1*U26,[1]PlotData!$CB$4)</f>
        <v>4.5</v>
      </c>
      <c r="AY26" s="31">
        <f>IF(ISNUMBER([1]System!$C27),[1]PlotData!V27+ [1]SensA!$E$2*$AF$1*V26,[1]PlotData!$CB$4)</f>
        <v>4.5</v>
      </c>
      <c r="AZ26" s="31">
        <f>IF(ISNUMBER([1]System!$C27),[1]PlotData!W27+ [1]SensA!$E$2*$AF$1*W26,[1]PlotData!$CB$4)</f>
        <v>4.5</v>
      </c>
      <c r="BA26" s="31">
        <f>IF(ISNUMBER([1]System!$C27),[1]PlotData!X27+ [1]SensA!$E$2*$AF$1*X26,[1]PlotData!$CB$4)</f>
        <v>4.5</v>
      </c>
      <c r="BB26" s="32">
        <f>IF(ISNUMBER([1]System!$C27),[1]PlotData!Y27+ [1]SensA!$E$2*$AF$1*Y26,[1]PlotData!$CB$4)</f>
        <v>4.5</v>
      </c>
      <c r="BC26" s="36">
        <f>IF(ISNUMBER([1]System!$C27),[1]PlotData!Y27, [1]PlotData!CB$4)</f>
        <v>4.5</v>
      </c>
      <c r="BD26" s="31">
        <f>IF(ISNUMBER([1]System!$C27),[1]PlotData!O27, [1]PlotData!$CB$4)</f>
        <v>4.5</v>
      </c>
      <c r="BE26" s="32">
        <f>IF(ISNUMBER([1]System!$C27), AR26,[1]PlotData!$CB$4)</f>
        <v>4.5</v>
      </c>
    </row>
    <row r="27" spans="1:57" x14ac:dyDescent="0.25">
      <c r="A27" s="46">
        <v>25</v>
      </c>
      <c r="B27" s="34"/>
      <c r="C27" s="31"/>
      <c r="D27" s="31"/>
      <c r="E27" s="31"/>
      <c r="F27" s="31"/>
      <c r="G27" s="31"/>
      <c r="H27" s="31"/>
      <c r="I27" s="31"/>
      <c r="J27" s="31"/>
      <c r="K27" s="31"/>
      <c r="L27" s="32"/>
      <c r="N27" s="46">
        <v>25</v>
      </c>
      <c r="O27" s="34"/>
      <c r="P27" s="31"/>
      <c r="Q27" s="31"/>
      <c r="R27" s="31"/>
      <c r="S27" s="31"/>
      <c r="T27" s="31"/>
      <c r="U27" s="31"/>
      <c r="V27" s="31"/>
      <c r="W27" s="31"/>
      <c r="X27" s="31"/>
      <c r="Y27" s="32"/>
      <c r="AA27" s="47">
        <v>25</v>
      </c>
      <c r="AB27" s="34">
        <f>IF(ISNUMBER([1]System!$C28),[1]PlotData!B28+[1]SensA!$E$2* $AF$1*B27,[1]PlotData!$CB$3)</f>
        <v>4.5</v>
      </c>
      <c r="AC27" s="31">
        <f>IF(ISNUMBER([1]System!$C28),[1]PlotData!C28+[1]SensA!$E$2* $AF$1*C27,[1]PlotData!$CB$3)</f>
        <v>4.5</v>
      </c>
      <c r="AD27" s="31">
        <f>IF(ISNUMBER([1]System!$C28),[1]PlotData!D28+[1]SensA!$E$2* $AF$1*D27,[1]PlotData!$CB$3)</f>
        <v>4.5</v>
      </c>
      <c r="AE27" s="31">
        <f>IF(ISNUMBER([1]System!$C28),[1]PlotData!E28+[1]SensA!$E$2* $AF$1*E27,[1]PlotData!$CB$3)</f>
        <v>4.5</v>
      </c>
      <c r="AF27" s="31">
        <f>IF(ISNUMBER([1]System!$C28),[1]PlotData!F28+[1]SensA!$E$2* $AF$1*F27,[1]PlotData!$CB$3)</f>
        <v>4.5</v>
      </c>
      <c r="AG27" s="31">
        <f>IF(ISNUMBER([1]System!$C28),[1]PlotData!G28+[1]SensA!$E$2* $AF$1*G27,[1]PlotData!$CB$3)</f>
        <v>4.5</v>
      </c>
      <c r="AH27" s="31">
        <f>IF(ISNUMBER([1]System!$C28),[1]PlotData!H28+[1]SensA!$E$2* $AF$1*H27,[1]PlotData!$CB$3)</f>
        <v>4.5</v>
      </c>
      <c r="AI27" s="31">
        <f>IF(ISNUMBER([1]System!$C28),[1]PlotData!I28+[1]SensA!$E$2* $AF$1*I27,[1]PlotData!$CB$3)</f>
        <v>4.5</v>
      </c>
      <c r="AJ27" s="31">
        <f>IF(ISNUMBER([1]System!$C28),[1]PlotData!J28+[1]SensA!$E$2* $AF$1*J27,[1]PlotData!$CB$3)</f>
        <v>4.5</v>
      </c>
      <c r="AK27" s="31">
        <f>IF(ISNUMBER([1]System!$C28),[1]PlotData!K28+[1]SensA!$E$2* $AF$1*K27,[1]PlotData!$CB$3)</f>
        <v>4.5</v>
      </c>
      <c r="AL27" s="32">
        <f>IF(ISNUMBER([1]System!$C28),[1]PlotData!L28+[1]SensA!$E$2* $AF$1*L27,[1]PlotData!$CB$3)</f>
        <v>4.5</v>
      </c>
      <c r="AM27" s="36">
        <f>IF(ISNUMBER([1]System!$C28),[1]PlotData!L28,[1]PlotData!$CB$3)</f>
        <v>4.5</v>
      </c>
      <c r="AN27" s="31">
        <f>IF(ISNUMBER([1]System!$C28),[1]PlotData!B28,[1]PlotData!$CB$3)</f>
        <v>4.5</v>
      </c>
      <c r="AO27" s="37">
        <f>IF(ISNUMBER([1]System!$C28),AB27,[1]PlotData!$CB$3)</f>
        <v>4.5</v>
      </c>
      <c r="AQ27" s="47">
        <v>25</v>
      </c>
      <c r="AR27" s="34">
        <f>IF(ISNUMBER([1]System!$C28),[1]PlotData!O28+ [1]SensA!$E$2*$AF$1*O27,[1]PlotData!$CB$4)</f>
        <v>4.5</v>
      </c>
      <c r="AS27" s="31">
        <f>IF(ISNUMBER([1]System!$C28),[1]PlotData!P28+ [1]SensA!$E$2*$AF$1*P27,[1]PlotData!$CB$4)</f>
        <v>4.5</v>
      </c>
      <c r="AT27" s="31">
        <f>IF(ISNUMBER([1]System!$C28),[1]PlotData!Q28+ [1]SensA!$E$2*$AF$1*Q27,[1]PlotData!$CB$4)</f>
        <v>4.5</v>
      </c>
      <c r="AU27" s="31">
        <f>IF(ISNUMBER([1]System!$C28),[1]PlotData!R28+ [1]SensA!$E$2*$AF$1*R27,[1]PlotData!$CB$4)</f>
        <v>4.5</v>
      </c>
      <c r="AV27" s="31">
        <f>IF(ISNUMBER([1]System!$C28),[1]PlotData!S28+ [1]SensA!$E$2*$AF$1*S27,[1]PlotData!$CB$4)</f>
        <v>4.5</v>
      </c>
      <c r="AW27" s="31">
        <f>IF(ISNUMBER([1]System!$C28),[1]PlotData!T28+ [1]SensA!$E$2*$AF$1*T27,[1]PlotData!$CB$4)</f>
        <v>4.5</v>
      </c>
      <c r="AX27" s="31">
        <f>IF(ISNUMBER([1]System!$C28),[1]PlotData!U28+ [1]SensA!$E$2*$AF$1*U27,[1]PlotData!$CB$4)</f>
        <v>4.5</v>
      </c>
      <c r="AY27" s="31">
        <f>IF(ISNUMBER([1]System!$C28),[1]PlotData!V28+ [1]SensA!$E$2*$AF$1*V27,[1]PlotData!$CB$4)</f>
        <v>4.5</v>
      </c>
      <c r="AZ27" s="31">
        <f>IF(ISNUMBER([1]System!$C28),[1]PlotData!W28+ [1]SensA!$E$2*$AF$1*W27,[1]PlotData!$CB$4)</f>
        <v>4.5</v>
      </c>
      <c r="BA27" s="31">
        <f>IF(ISNUMBER([1]System!$C28),[1]PlotData!X28+ [1]SensA!$E$2*$AF$1*X27,[1]PlotData!$CB$4)</f>
        <v>4.5</v>
      </c>
      <c r="BB27" s="32">
        <f>IF(ISNUMBER([1]System!$C28),[1]PlotData!Y28+ [1]SensA!$E$2*$AF$1*Y27,[1]PlotData!$CB$4)</f>
        <v>4.5</v>
      </c>
      <c r="BC27" s="36">
        <f>IF(ISNUMBER([1]System!$C28),[1]PlotData!Y28, [1]PlotData!CB$4)</f>
        <v>4.5</v>
      </c>
      <c r="BD27" s="31">
        <f>IF(ISNUMBER([1]System!$C28),[1]PlotData!O28, [1]PlotData!$CB$4)</f>
        <v>4.5</v>
      </c>
      <c r="BE27" s="32">
        <f>IF(ISNUMBER([1]System!$C28), AR27,[1]PlotData!$CB$4)</f>
        <v>4.5</v>
      </c>
    </row>
    <row r="28" spans="1:57" x14ac:dyDescent="0.25">
      <c r="A28" s="46">
        <v>26</v>
      </c>
      <c r="B28" s="34"/>
      <c r="C28" s="31"/>
      <c r="D28" s="31"/>
      <c r="E28" s="31"/>
      <c r="F28" s="31"/>
      <c r="G28" s="31"/>
      <c r="H28" s="31"/>
      <c r="I28" s="31"/>
      <c r="J28" s="31"/>
      <c r="K28" s="31"/>
      <c r="L28" s="32"/>
      <c r="N28" s="46">
        <v>26</v>
      </c>
      <c r="O28" s="34"/>
      <c r="P28" s="31"/>
      <c r="Q28" s="31"/>
      <c r="R28" s="31"/>
      <c r="S28" s="31"/>
      <c r="T28" s="31"/>
      <c r="U28" s="31"/>
      <c r="V28" s="31"/>
      <c r="W28" s="31"/>
      <c r="X28" s="31"/>
      <c r="Y28" s="32"/>
      <c r="AA28" s="47">
        <v>26</v>
      </c>
      <c r="AB28" s="34">
        <f>IF(ISNUMBER([1]System!$C29),[1]PlotData!B29+[1]SensA!$E$2* $AF$1*B28,[1]PlotData!$CB$3)</f>
        <v>4.5</v>
      </c>
      <c r="AC28" s="31">
        <f>IF(ISNUMBER([1]System!$C29),[1]PlotData!C29+[1]SensA!$E$2* $AF$1*C28,[1]PlotData!$CB$3)</f>
        <v>4.5</v>
      </c>
      <c r="AD28" s="31">
        <f>IF(ISNUMBER([1]System!$C29),[1]PlotData!D29+[1]SensA!$E$2* $AF$1*D28,[1]PlotData!$CB$3)</f>
        <v>4.5</v>
      </c>
      <c r="AE28" s="31">
        <f>IF(ISNUMBER([1]System!$C29),[1]PlotData!E29+[1]SensA!$E$2* $AF$1*E28,[1]PlotData!$CB$3)</f>
        <v>4.5</v>
      </c>
      <c r="AF28" s="31">
        <f>IF(ISNUMBER([1]System!$C29),[1]PlotData!F29+[1]SensA!$E$2* $AF$1*F28,[1]PlotData!$CB$3)</f>
        <v>4.5</v>
      </c>
      <c r="AG28" s="31">
        <f>IF(ISNUMBER([1]System!$C29),[1]PlotData!G29+[1]SensA!$E$2* $AF$1*G28,[1]PlotData!$CB$3)</f>
        <v>4.5</v>
      </c>
      <c r="AH28" s="31">
        <f>IF(ISNUMBER([1]System!$C29),[1]PlotData!H29+[1]SensA!$E$2* $AF$1*H28,[1]PlotData!$CB$3)</f>
        <v>4.5</v>
      </c>
      <c r="AI28" s="31">
        <f>IF(ISNUMBER([1]System!$C29),[1]PlotData!I29+[1]SensA!$E$2* $AF$1*I28,[1]PlotData!$CB$3)</f>
        <v>4.5</v>
      </c>
      <c r="AJ28" s="31">
        <f>IF(ISNUMBER([1]System!$C29),[1]PlotData!J29+[1]SensA!$E$2* $AF$1*J28,[1]PlotData!$CB$3)</f>
        <v>4.5</v>
      </c>
      <c r="AK28" s="31">
        <f>IF(ISNUMBER([1]System!$C29),[1]PlotData!K29+[1]SensA!$E$2* $AF$1*K28,[1]PlotData!$CB$3)</f>
        <v>4.5</v>
      </c>
      <c r="AL28" s="32">
        <f>IF(ISNUMBER([1]System!$C29),[1]PlotData!L29+[1]SensA!$E$2* $AF$1*L28,[1]PlotData!$CB$3)</f>
        <v>4.5</v>
      </c>
      <c r="AM28" s="36">
        <f>IF(ISNUMBER([1]System!$C29),[1]PlotData!L29,[1]PlotData!$CB$3)</f>
        <v>4.5</v>
      </c>
      <c r="AN28" s="31">
        <f>IF(ISNUMBER([1]System!$C29),[1]PlotData!B29,[1]PlotData!$CB$3)</f>
        <v>4.5</v>
      </c>
      <c r="AO28" s="37">
        <f>IF(ISNUMBER([1]System!$C29),AB28,[1]PlotData!$CB$3)</f>
        <v>4.5</v>
      </c>
      <c r="AQ28" s="47">
        <v>26</v>
      </c>
      <c r="AR28" s="34">
        <f>IF(ISNUMBER([1]System!$C29),[1]PlotData!O29+ [1]SensA!$E$2*$AF$1*O28,[1]PlotData!$CB$4)</f>
        <v>4.5</v>
      </c>
      <c r="AS28" s="31">
        <f>IF(ISNUMBER([1]System!$C29),[1]PlotData!P29+ [1]SensA!$E$2*$AF$1*P28,[1]PlotData!$CB$4)</f>
        <v>4.5</v>
      </c>
      <c r="AT28" s="31">
        <f>IF(ISNUMBER([1]System!$C29),[1]PlotData!Q29+ [1]SensA!$E$2*$AF$1*Q28,[1]PlotData!$CB$4)</f>
        <v>4.5</v>
      </c>
      <c r="AU28" s="31">
        <f>IF(ISNUMBER([1]System!$C29),[1]PlotData!R29+ [1]SensA!$E$2*$AF$1*R28,[1]PlotData!$CB$4)</f>
        <v>4.5</v>
      </c>
      <c r="AV28" s="31">
        <f>IF(ISNUMBER([1]System!$C29),[1]PlotData!S29+ [1]SensA!$E$2*$AF$1*S28,[1]PlotData!$CB$4)</f>
        <v>4.5</v>
      </c>
      <c r="AW28" s="31">
        <f>IF(ISNUMBER([1]System!$C29),[1]PlotData!T29+ [1]SensA!$E$2*$AF$1*T28,[1]PlotData!$CB$4)</f>
        <v>4.5</v>
      </c>
      <c r="AX28" s="31">
        <f>IF(ISNUMBER([1]System!$C29),[1]PlotData!U29+ [1]SensA!$E$2*$AF$1*U28,[1]PlotData!$CB$4)</f>
        <v>4.5</v>
      </c>
      <c r="AY28" s="31">
        <f>IF(ISNUMBER([1]System!$C29),[1]PlotData!V29+ [1]SensA!$E$2*$AF$1*V28,[1]PlotData!$CB$4)</f>
        <v>4.5</v>
      </c>
      <c r="AZ28" s="31">
        <f>IF(ISNUMBER([1]System!$C29),[1]PlotData!W29+ [1]SensA!$E$2*$AF$1*W28,[1]PlotData!$CB$4)</f>
        <v>4.5</v>
      </c>
      <c r="BA28" s="31">
        <f>IF(ISNUMBER([1]System!$C29),[1]PlotData!X29+ [1]SensA!$E$2*$AF$1*X28,[1]PlotData!$CB$4)</f>
        <v>4.5</v>
      </c>
      <c r="BB28" s="32">
        <f>IF(ISNUMBER([1]System!$C29),[1]PlotData!Y29+ [1]SensA!$E$2*$AF$1*Y28,[1]PlotData!$CB$4)</f>
        <v>4.5</v>
      </c>
      <c r="BC28" s="36">
        <f>IF(ISNUMBER([1]System!$C29),[1]PlotData!Y29, [1]PlotData!CB$4)</f>
        <v>4.5</v>
      </c>
      <c r="BD28" s="31">
        <f>IF(ISNUMBER([1]System!$C29),[1]PlotData!O29, [1]PlotData!$CB$4)</f>
        <v>4.5</v>
      </c>
      <c r="BE28" s="32">
        <f>IF(ISNUMBER([1]System!$C29), AR28,[1]PlotData!$CB$4)</f>
        <v>4.5</v>
      </c>
    </row>
    <row r="29" spans="1:57" x14ac:dyDescent="0.25">
      <c r="A29" s="46">
        <v>27</v>
      </c>
      <c r="B29" s="34"/>
      <c r="C29" s="31"/>
      <c r="D29" s="31"/>
      <c r="E29" s="31"/>
      <c r="F29" s="31"/>
      <c r="G29" s="31"/>
      <c r="H29" s="31"/>
      <c r="I29" s="31"/>
      <c r="J29" s="31"/>
      <c r="K29" s="31"/>
      <c r="L29" s="32"/>
      <c r="N29" s="46">
        <v>27</v>
      </c>
      <c r="O29" s="34"/>
      <c r="P29" s="31"/>
      <c r="Q29" s="31"/>
      <c r="R29" s="31"/>
      <c r="S29" s="31"/>
      <c r="T29" s="31"/>
      <c r="U29" s="31"/>
      <c r="V29" s="31"/>
      <c r="W29" s="31"/>
      <c r="X29" s="31"/>
      <c r="Y29" s="32"/>
      <c r="AA29" s="47">
        <v>27</v>
      </c>
      <c r="AB29" s="34">
        <f>IF(ISNUMBER([1]System!$C30),[1]PlotData!B30+[1]SensA!$E$2* $AF$1*B29,[1]PlotData!$CB$3)</f>
        <v>4.5</v>
      </c>
      <c r="AC29" s="31">
        <f>IF(ISNUMBER([1]System!$C30),[1]PlotData!C30+[1]SensA!$E$2* $AF$1*C29,[1]PlotData!$CB$3)</f>
        <v>4.5</v>
      </c>
      <c r="AD29" s="31">
        <f>IF(ISNUMBER([1]System!$C30),[1]PlotData!D30+[1]SensA!$E$2* $AF$1*D29,[1]PlotData!$CB$3)</f>
        <v>4.5</v>
      </c>
      <c r="AE29" s="31">
        <f>IF(ISNUMBER([1]System!$C30),[1]PlotData!E30+[1]SensA!$E$2* $AF$1*E29,[1]PlotData!$CB$3)</f>
        <v>4.5</v>
      </c>
      <c r="AF29" s="31">
        <f>IF(ISNUMBER([1]System!$C30),[1]PlotData!F30+[1]SensA!$E$2* $AF$1*F29,[1]PlotData!$CB$3)</f>
        <v>4.5</v>
      </c>
      <c r="AG29" s="31">
        <f>IF(ISNUMBER([1]System!$C30),[1]PlotData!G30+[1]SensA!$E$2* $AF$1*G29,[1]PlotData!$CB$3)</f>
        <v>4.5</v>
      </c>
      <c r="AH29" s="31">
        <f>IF(ISNUMBER([1]System!$C30),[1]PlotData!H30+[1]SensA!$E$2* $AF$1*H29,[1]PlotData!$CB$3)</f>
        <v>4.5</v>
      </c>
      <c r="AI29" s="31">
        <f>IF(ISNUMBER([1]System!$C30),[1]PlotData!I30+[1]SensA!$E$2* $AF$1*I29,[1]PlotData!$CB$3)</f>
        <v>4.5</v>
      </c>
      <c r="AJ29" s="31">
        <f>IF(ISNUMBER([1]System!$C30),[1]PlotData!J30+[1]SensA!$E$2* $AF$1*J29,[1]PlotData!$CB$3)</f>
        <v>4.5</v>
      </c>
      <c r="AK29" s="31">
        <f>IF(ISNUMBER([1]System!$C30),[1]PlotData!K30+[1]SensA!$E$2* $AF$1*K29,[1]PlotData!$CB$3)</f>
        <v>4.5</v>
      </c>
      <c r="AL29" s="32">
        <f>IF(ISNUMBER([1]System!$C30),[1]PlotData!L30+[1]SensA!$E$2* $AF$1*L29,[1]PlotData!$CB$3)</f>
        <v>4.5</v>
      </c>
      <c r="AM29" s="36">
        <f>IF(ISNUMBER([1]System!$C30),[1]PlotData!L30,[1]PlotData!$CB$3)</f>
        <v>4.5</v>
      </c>
      <c r="AN29" s="31">
        <f>IF(ISNUMBER([1]System!$C30),[1]PlotData!B30,[1]PlotData!$CB$3)</f>
        <v>4.5</v>
      </c>
      <c r="AO29" s="37">
        <f>IF(ISNUMBER([1]System!$C30),AB29,[1]PlotData!$CB$3)</f>
        <v>4.5</v>
      </c>
      <c r="AQ29" s="47">
        <v>27</v>
      </c>
      <c r="AR29" s="34">
        <f>IF(ISNUMBER([1]System!$C30),[1]PlotData!O30+ [1]SensA!$E$2*$AF$1*O29,[1]PlotData!$CB$4)</f>
        <v>4.5</v>
      </c>
      <c r="AS29" s="31">
        <f>IF(ISNUMBER([1]System!$C30),[1]PlotData!P30+ [1]SensA!$E$2*$AF$1*P29,[1]PlotData!$CB$4)</f>
        <v>4.5</v>
      </c>
      <c r="AT29" s="31">
        <f>IF(ISNUMBER([1]System!$C30),[1]PlotData!Q30+ [1]SensA!$E$2*$AF$1*Q29,[1]PlotData!$CB$4)</f>
        <v>4.5</v>
      </c>
      <c r="AU29" s="31">
        <f>IF(ISNUMBER([1]System!$C30),[1]PlotData!R30+ [1]SensA!$E$2*$AF$1*R29,[1]PlotData!$CB$4)</f>
        <v>4.5</v>
      </c>
      <c r="AV29" s="31">
        <f>IF(ISNUMBER([1]System!$C30),[1]PlotData!S30+ [1]SensA!$E$2*$AF$1*S29,[1]PlotData!$CB$4)</f>
        <v>4.5</v>
      </c>
      <c r="AW29" s="31">
        <f>IF(ISNUMBER([1]System!$C30),[1]PlotData!T30+ [1]SensA!$E$2*$AF$1*T29,[1]PlotData!$CB$4)</f>
        <v>4.5</v>
      </c>
      <c r="AX29" s="31">
        <f>IF(ISNUMBER([1]System!$C30),[1]PlotData!U30+ [1]SensA!$E$2*$AF$1*U29,[1]PlotData!$CB$4)</f>
        <v>4.5</v>
      </c>
      <c r="AY29" s="31">
        <f>IF(ISNUMBER([1]System!$C30),[1]PlotData!V30+ [1]SensA!$E$2*$AF$1*V29,[1]PlotData!$CB$4)</f>
        <v>4.5</v>
      </c>
      <c r="AZ29" s="31">
        <f>IF(ISNUMBER([1]System!$C30),[1]PlotData!W30+ [1]SensA!$E$2*$AF$1*W29,[1]PlotData!$CB$4)</f>
        <v>4.5</v>
      </c>
      <c r="BA29" s="31">
        <f>IF(ISNUMBER([1]System!$C30),[1]PlotData!X30+ [1]SensA!$E$2*$AF$1*X29,[1]PlotData!$CB$4)</f>
        <v>4.5</v>
      </c>
      <c r="BB29" s="32">
        <f>IF(ISNUMBER([1]System!$C30),[1]PlotData!Y30+ [1]SensA!$E$2*$AF$1*Y29,[1]PlotData!$CB$4)</f>
        <v>4.5</v>
      </c>
      <c r="BC29" s="36">
        <f>IF(ISNUMBER([1]System!$C30),[1]PlotData!Y30, [1]PlotData!CB$4)</f>
        <v>4.5</v>
      </c>
      <c r="BD29" s="31">
        <f>IF(ISNUMBER([1]System!$C30),[1]PlotData!O30, [1]PlotData!$CB$4)</f>
        <v>4.5</v>
      </c>
      <c r="BE29" s="32">
        <f>IF(ISNUMBER([1]System!$C30), AR29,[1]PlotData!$CB$4)</f>
        <v>4.5</v>
      </c>
    </row>
    <row r="30" spans="1:57" x14ac:dyDescent="0.25">
      <c r="A30" s="46">
        <v>28</v>
      </c>
      <c r="B30" s="34"/>
      <c r="C30" s="31"/>
      <c r="D30" s="31"/>
      <c r="E30" s="31"/>
      <c r="F30" s="31"/>
      <c r="G30" s="31"/>
      <c r="H30" s="31"/>
      <c r="I30" s="31"/>
      <c r="J30" s="31"/>
      <c r="K30" s="31"/>
      <c r="L30" s="32"/>
      <c r="N30" s="46">
        <v>28</v>
      </c>
      <c r="O30" s="34"/>
      <c r="P30" s="31"/>
      <c r="Q30" s="31"/>
      <c r="R30" s="31"/>
      <c r="S30" s="31"/>
      <c r="T30" s="31"/>
      <c r="U30" s="31"/>
      <c r="V30" s="31"/>
      <c r="W30" s="31"/>
      <c r="X30" s="31"/>
      <c r="Y30" s="32"/>
      <c r="AA30" s="47">
        <v>28</v>
      </c>
      <c r="AB30" s="34">
        <f>IF(ISNUMBER([1]System!$C31),[1]PlotData!B31+[1]SensA!$E$2* $AF$1*B30,[1]PlotData!$CB$3)</f>
        <v>4.5</v>
      </c>
      <c r="AC30" s="31">
        <f>IF(ISNUMBER([1]System!$C31),[1]PlotData!C31+[1]SensA!$E$2* $AF$1*C30,[1]PlotData!$CB$3)</f>
        <v>4.5</v>
      </c>
      <c r="AD30" s="31">
        <f>IF(ISNUMBER([1]System!$C31),[1]PlotData!D31+[1]SensA!$E$2* $AF$1*D30,[1]PlotData!$CB$3)</f>
        <v>4.5</v>
      </c>
      <c r="AE30" s="31">
        <f>IF(ISNUMBER([1]System!$C31),[1]PlotData!E31+[1]SensA!$E$2* $AF$1*E30,[1]PlotData!$CB$3)</f>
        <v>4.5</v>
      </c>
      <c r="AF30" s="31">
        <f>IF(ISNUMBER([1]System!$C31),[1]PlotData!F31+[1]SensA!$E$2* $AF$1*F30,[1]PlotData!$CB$3)</f>
        <v>4.5</v>
      </c>
      <c r="AG30" s="31">
        <f>IF(ISNUMBER([1]System!$C31),[1]PlotData!G31+[1]SensA!$E$2* $AF$1*G30,[1]PlotData!$CB$3)</f>
        <v>4.5</v>
      </c>
      <c r="AH30" s="31">
        <f>IF(ISNUMBER([1]System!$C31),[1]PlotData!H31+[1]SensA!$E$2* $AF$1*H30,[1]PlotData!$CB$3)</f>
        <v>4.5</v>
      </c>
      <c r="AI30" s="31">
        <f>IF(ISNUMBER([1]System!$C31),[1]PlotData!I31+[1]SensA!$E$2* $AF$1*I30,[1]PlotData!$CB$3)</f>
        <v>4.5</v>
      </c>
      <c r="AJ30" s="31">
        <f>IF(ISNUMBER([1]System!$C31),[1]PlotData!J31+[1]SensA!$E$2* $AF$1*J30,[1]PlotData!$CB$3)</f>
        <v>4.5</v>
      </c>
      <c r="AK30" s="31">
        <f>IF(ISNUMBER([1]System!$C31),[1]PlotData!K31+[1]SensA!$E$2* $AF$1*K30,[1]PlotData!$CB$3)</f>
        <v>4.5</v>
      </c>
      <c r="AL30" s="32">
        <f>IF(ISNUMBER([1]System!$C31),[1]PlotData!L31+[1]SensA!$E$2* $AF$1*L30,[1]PlotData!$CB$3)</f>
        <v>4.5</v>
      </c>
      <c r="AM30" s="36">
        <f>IF(ISNUMBER([1]System!$C31),[1]PlotData!L31,[1]PlotData!$CB$3)</f>
        <v>4.5</v>
      </c>
      <c r="AN30" s="31">
        <f>IF(ISNUMBER([1]System!$C31),[1]PlotData!B31,[1]PlotData!$CB$3)</f>
        <v>4.5</v>
      </c>
      <c r="AO30" s="37">
        <f>IF(ISNUMBER([1]System!$C31),AB30,[1]PlotData!$CB$3)</f>
        <v>4.5</v>
      </c>
      <c r="AQ30" s="47">
        <v>28</v>
      </c>
      <c r="AR30" s="34">
        <f>IF(ISNUMBER([1]System!$C31),[1]PlotData!O31+ [1]SensA!$E$2*$AF$1*O30,[1]PlotData!$CB$4)</f>
        <v>4.5</v>
      </c>
      <c r="AS30" s="31">
        <f>IF(ISNUMBER([1]System!$C31),[1]PlotData!P31+ [1]SensA!$E$2*$AF$1*P30,[1]PlotData!$CB$4)</f>
        <v>4.5</v>
      </c>
      <c r="AT30" s="31">
        <f>IF(ISNUMBER([1]System!$C31),[1]PlotData!Q31+ [1]SensA!$E$2*$AF$1*Q30,[1]PlotData!$CB$4)</f>
        <v>4.5</v>
      </c>
      <c r="AU30" s="31">
        <f>IF(ISNUMBER([1]System!$C31),[1]PlotData!R31+ [1]SensA!$E$2*$AF$1*R30,[1]PlotData!$CB$4)</f>
        <v>4.5</v>
      </c>
      <c r="AV30" s="31">
        <f>IF(ISNUMBER([1]System!$C31),[1]PlotData!S31+ [1]SensA!$E$2*$AF$1*S30,[1]PlotData!$CB$4)</f>
        <v>4.5</v>
      </c>
      <c r="AW30" s="31">
        <f>IF(ISNUMBER([1]System!$C31),[1]PlotData!T31+ [1]SensA!$E$2*$AF$1*T30,[1]PlotData!$CB$4)</f>
        <v>4.5</v>
      </c>
      <c r="AX30" s="31">
        <f>IF(ISNUMBER([1]System!$C31),[1]PlotData!U31+ [1]SensA!$E$2*$AF$1*U30,[1]PlotData!$CB$4)</f>
        <v>4.5</v>
      </c>
      <c r="AY30" s="31">
        <f>IF(ISNUMBER([1]System!$C31),[1]PlotData!V31+ [1]SensA!$E$2*$AF$1*V30,[1]PlotData!$CB$4)</f>
        <v>4.5</v>
      </c>
      <c r="AZ30" s="31">
        <f>IF(ISNUMBER([1]System!$C31),[1]PlotData!W31+ [1]SensA!$E$2*$AF$1*W30,[1]PlotData!$CB$4)</f>
        <v>4.5</v>
      </c>
      <c r="BA30" s="31">
        <f>IF(ISNUMBER([1]System!$C31),[1]PlotData!X31+ [1]SensA!$E$2*$AF$1*X30,[1]PlotData!$CB$4)</f>
        <v>4.5</v>
      </c>
      <c r="BB30" s="32">
        <f>IF(ISNUMBER([1]System!$C31),[1]PlotData!Y31+ [1]SensA!$E$2*$AF$1*Y30,[1]PlotData!$CB$4)</f>
        <v>4.5</v>
      </c>
      <c r="BC30" s="36">
        <f>IF(ISNUMBER([1]System!$C31),[1]PlotData!Y31, [1]PlotData!CB$4)</f>
        <v>4.5</v>
      </c>
      <c r="BD30" s="31">
        <f>IF(ISNUMBER([1]System!$C31),[1]PlotData!O31, [1]PlotData!$CB$4)</f>
        <v>4.5</v>
      </c>
      <c r="BE30" s="32">
        <f>IF(ISNUMBER([1]System!$C31), AR30,[1]PlotData!$CB$4)</f>
        <v>4.5</v>
      </c>
    </row>
    <row r="31" spans="1:57" x14ac:dyDescent="0.25">
      <c r="A31" s="46">
        <v>29</v>
      </c>
      <c r="B31" s="34"/>
      <c r="C31" s="31"/>
      <c r="D31" s="31"/>
      <c r="E31" s="31"/>
      <c r="F31" s="31"/>
      <c r="G31" s="31"/>
      <c r="H31" s="31"/>
      <c r="I31" s="31"/>
      <c r="J31" s="31"/>
      <c r="K31" s="31"/>
      <c r="L31" s="32"/>
      <c r="N31" s="46">
        <v>29</v>
      </c>
      <c r="O31" s="34"/>
      <c r="P31" s="31"/>
      <c r="Q31" s="31"/>
      <c r="R31" s="31"/>
      <c r="S31" s="31"/>
      <c r="T31" s="31"/>
      <c r="U31" s="31"/>
      <c r="V31" s="31"/>
      <c r="W31" s="31"/>
      <c r="X31" s="31"/>
      <c r="Y31" s="32"/>
      <c r="AA31" s="47">
        <v>29</v>
      </c>
      <c r="AB31" s="34">
        <f>IF(ISNUMBER([1]System!$C32),[1]PlotData!B32+[1]SensA!$E$2* $AF$1*B31,[1]PlotData!$CB$3)</f>
        <v>4.5</v>
      </c>
      <c r="AC31" s="31">
        <f>IF(ISNUMBER([1]System!$C32),[1]PlotData!C32+[1]SensA!$E$2* $AF$1*C31,[1]PlotData!$CB$3)</f>
        <v>4.5</v>
      </c>
      <c r="AD31" s="31">
        <f>IF(ISNUMBER([1]System!$C32),[1]PlotData!D32+[1]SensA!$E$2* $AF$1*D31,[1]PlotData!$CB$3)</f>
        <v>4.5</v>
      </c>
      <c r="AE31" s="31">
        <f>IF(ISNUMBER([1]System!$C32),[1]PlotData!E32+[1]SensA!$E$2* $AF$1*E31,[1]PlotData!$CB$3)</f>
        <v>4.5</v>
      </c>
      <c r="AF31" s="31">
        <f>IF(ISNUMBER([1]System!$C32),[1]PlotData!F32+[1]SensA!$E$2* $AF$1*F31,[1]PlotData!$CB$3)</f>
        <v>4.5</v>
      </c>
      <c r="AG31" s="31">
        <f>IF(ISNUMBER([1]System!$C32),[1]PlotData!G32+[1]SensA!$E$2* $AF$1*G31,[1]PlotData!$CB$3)</f>
        <v>4.5</v>
      </c>
      <c r="AH31" s="31">
        <f>IF(ISNUMBER([1]System!$C32),[1]PlotData!H32+[1]SensA!$E$2* $AF$1*H31,[1]PlotData!$CB$3)</f>
        <v>4.5</v>
      </c>
      <c r="AI31" s="31">
        <f>IF(ISNUMBER([1]System!$C32),[1]PlotData!I32+[1]SensA!$E$2* $AF$1*I31,[1]PlotData!$CB$3)</f>
        <v>4.5</v>
      </c>
      <c r="AJ31" s="31">
        <f>IF(ISNUMBER([1]System!$C32),[1]PlotData!J32+[1]SensA!$E$2* $AF$1*J31,[1]PlotData!$CB$3)</f>
        <v>4.5</v>
      </c>
      <c r="AK31" s="31">
        <f>IF(ISNUMBER([1]System!$C32),[1]PlotData!K32+[1]SensA!$E$2* $AF$1*K31,[1]PlotData!$CB$3)</f>
        <v>4.5</v>
      </c>
      <c r="AL31" s="32">
        <f>IF(ISNUMBER([1]System!$C32),[1]PlotData!L32+[1]SensA!$E$2* $AF$1*L31,[1]PlotData!$CB$3)</f>
        <v>4.5</v>
      </c>
      <c r="AM31" s="36">
        <f>IF(ISNUMBER([1]System!$C32),[1]PlotData!L32,[1]PlotData!$CB$3)</f>
        <v>4.5</v>
      </c>
      <c r="AN31" s="31">
        <f>IF(ISNUMBER([1]System!$C32),[1]PlotData!B32,[1]PlotData!$CB$3)</f>
        <v>4.5</v>
      </c>
      <c r="AO31" s="37">
        <f>IF(ISNUMBER([1]System!$C32),AB31,[1]PlotData!$CB$3)</f>
        <v>4.5</v>
      </c>
      <c r="AQ31" s="47">
        <v>29</v>
      </c>
      <c r="AR31" s="34">
        <f>IF(ISNUMBER([1]System!$C32),[1]PlotData!O32+ [1]SensA!$E$2*$AF$1*O31,[1]PlotData!$CB$4)</f>
        <v>4.5</v>
      </c>
      <c r="AS31" s="31">
        <f>IF(ISNUMBER([1]System!$C32),[1]PlotData!P32+ [1]SensA!$E$2*$AF$1*P31,[1]PlotData!$CB$4)</f>
        <v>4.5</v>
      </c>
      <c r="AT31" s="31">
        <f>IF(ISNUMBER([1]System!$C32),[1]PlotData!Q32+ [1]SensA!$E$2*$AF$1*Q31,[1]PlotData!$CB$4)</f>
        <v>4.5</v>
      </c>
      <c r="AU31" s="31">
        <f>IF(ISNUMBER([1]System!$C32),[1]PlotData!R32+ [1]SensA!$E$2*$AF$1*R31,[1]PlotData!$CB$4)</f>
        <v>4.5</v>
      </c>
      <c r="AV31" s="31">
        <f>IF(ISNUMBER([1]System!$C32),[1]PlotData!S32+ [1]SensA!$E$2*$AF$1*S31,[1]PlotData!$CB$4)</f>
        <v>4.5</v>
      </c>
      <c r="AW31" s="31">
        <f>IF(ISNUMBER([1]System!$C32),[1]PlotData!T32+ [1]SensA!$E$2*$AF$1*T31,[1]PlotData!$CB$4)</f>
        <v>4.5</v>
      </c>
      <c r="AX31" s="31">
        <f>IF(ISNUMBER([1]System!$C32),[1]PlotData!U32+ [1]SensA!$E$2*$AF$1*U31,[1]PlotData!$CB$4)</f>
        <v>4.5</v>
      </c>
      <c r="AY31" s="31">
        <f>IF(ISNUMBER([1]System!$C32),[1]PlotData!V32+ [1]SensA!$E$2*$AF$1*V31,[1]PlotData!$CB$4)</f>
        <v>4.5</v>
      </c>
      <c r="AZ31" s="31">
        <f>IF(ISNUMBER([1]System!$C32),[1]PlotData!W32+ [1]SensA!$E$2*$AF$1*W31,[1]PlotData!$CB$4)</f>
        <v>4.5</v>
      </c>
      <c r="BA31" s="31">
        <f>IF(ISNUMBER([1]System!$C32),[1]PlotData!X32+ [1]SensA!$E$2*$AF$1*X31,[1]PlotData!$CB$4)</f>
        <v>4.5</v>
      </c>
      <c r="BB31" s="32">
        <f>IF(ISNUMBER([1]System!$C32),[1]PlotData!Y32+ [1]SensA!$E$2*$AF$1*Y31,[1]PlotData!$CB$4)</f>
        <v>4.5</v>
      </c>
      <c r="BC31" s="36">
        <f>IF(ISNUMBER([1]System!$C32),[1]PlotData!Y32, [1]PlotData!CB$4)</f>
        <v>4.5</v>
      </c>
      <c r="BD31" s="31">
        <f>IF(ISNUMBER([1]System!$C32),[1]PlotData!O32, [1]PlotData!$CB$4)</f>
        <v>4.5</v>
      </c>
      <c r="BE31" s="32">
        <f>IF(ISNUMBER([1]System!$C32), AR31,[1]PlotData!$CB$4)</f>
        <v>4.5</v>
      </c>
    </row>
    <row r="32" spans="1:57" x14ac:dyDescent="0.25">
      <c r="A32" s="46">
        <v>30</v>
      </c>
      <c r="B32" s="34"/>
      <c r="C32" s="31"/>
      <c r="D32" s="31"/>
      <c r="E32" s="31"/>
      <c r="F32" s="31"/>
      <c r="G32" s="31"/>
      <c r="H32" s="31"/>
      <c r="I32" s="31"/>
      <c r="J32" s="31"/>
      <c r="K32" s="31"/>
      <c r="L32" s="32"/>
      <c r="N32" s="46">
        <v>30</v>
      </c>
      <c r="O32" s="34"/>
      <c r="P32" s="31"/>
      <c r="Q32" s="31"/>
      <c r="R32" s="31"/>
      <c r="S32" s="31"/>
      <c r="T32" s="31"/>
      <c r="U32" s="31"/>
      <c r="V32" s="31"/>
      <c r="W32" s="31"/>
      <c r="X32" s="31"/>
      <c r="Y32" s="32"/>
      <c r="AA32" s="47">
        <v>30</v>
      </c>
      <c r="AB32" s="34">
        <f>IF(ISNUMBER([1]System!$C33),[1]PlotData!B33+[1]SensA!$E$2* $AF$1*B32,[1]PlotData!$CB$3)</f>
        <v>4.5</v>
      </c>
      <c r="AC32" s="31">
        <f>IF(ISNUMBER([1]System!$C33),[1]PlotData!C33+[1]SensA!$E$2* $AF$1*C32,[1]PlotData!$CB$3)</f>
        <v>4.5</v>
      </c>
      <c r="AD32" s="31">
        <f>IF(ISNUMBER([1]System!$C33),[1]PlotData!D33+[1]SensA!$E$2* $AF$1*D32,[1]PlotData!$CB$3)</f>
        <v>4.5</v>
      </c>
      <c r="AE32" s="31">
        <f>IF(ISNUMBER([1]System!$C33),[1]PlotData!E33+[1]SensA!$E$2* $AF$1*E32,[1]PlotData!$CB$3)</f>
        <v>4.5</v>
      </c>
      <c r="AF32" s="31">
        <f>IF(ISNUMBER([1]System!$C33),[1]PlotData!F33+[1]SensA!$E$2* $AF$1*F32,[1]PlotData!$CB$3)</f>
        <v>4.5</v>
      </c>
      <c r="AG32" s="31">
        <f>IF(ISNUMBER([1]System!$C33),[1]PlotData!G33+[1]SensA!$E$2* $AF$1*G32,[1]PlotData!$CB$3)</f>
        <v>4.5</v>
      </c>
      <c r="AH32" s="31">
        <f>IF(ISNUMBER([1]System!$C33),[1]PlotData!H33+[1]SensA!$E$2* $AF$1*H32,[1]PlotData!$CB$3)</f>
        <v>4.5</v>
      </c>
      <c r="AI32" s="31">
        <f>IF(ISNUMBER([1]System!$C33),[1]PlotData!I33+[1]SensA!$E$2* $AF$1*I32,[1]PlotData!$CB$3)</f>
        <v>4.5</v>
      </c>
      <c r="AJ32" s="31">
        <f>IF(ISNUMBER([1]System!$C33),[1]PlotData!J33+[1]SensA!$E$2* $AF$1*J32,[1]PlotData!$CB$3)</f>
        <v>4.5</v>
      </c>
      <c r="AK32" s="31">
        <f>IF(ISNUMBER([1]System!$C33),[1]PlotData!K33+[1]SensA!$E$2* $AF$1*K32,[1]PlotData!$CB$3)</f>
        <v>4.5</v>
      </c>
      <c r="AL32" s="32">
        <f>IF(ISNUMBER([1]System!$C33),[1]PlotData!L33+[1]SensA!$E$2* $AF$1*L32,[1]PlotData!$CB$3)</f>
        <v>4.5</v>
      </c>
      <c r="AM32" s="36">
        <f>IF(ISNUMBER([1]System!$C33),[1]PlotData!L33,[1]PlotData!$CB$3)</f>
        <v>4.5</v>
      </c>
      <c r="AN32" s="31">
        <f>IF(ISNUMBER([1]System!$C33),[1]PlotData!B33,[1]PlotData!$CB$3)</f>
        <v>4.5</v>
      </c>
      <c r="AO32" s="37">
        <f>IF(ISNUMBER([1]System!$C33),AB32,[1]PlotData!$CB$3)</f>
        <v>4.5</v>
      </c>
      <c r="AQ32" s="47">
        <v>30</v>
      </c>
      <c r="AR32" s="34">
        <f>IF(ISNUMBER([1]System!$C33),[1]PlotData!O33+ [1]SensA!$E$2*$AF$1*O32,[1]PlotData!$CB$4)</f>
        <v>4.5</v>
      </c>
      <c r="AS32" s="31">
        <f>IF(ISNUMBER([1]System!$C33),[1]PlotData!P33+ [1]SensA!$E$2*$AF$1*P32,[1]PlotData!$CB$4)</f>
        <v>4.5</v>
      </c>
      <c r="AT32" s="31">
        <f>IF(ISNUMBER([1]System!$C33),[1]PlotData!Q33+ [1]SensA!$E$2*$AF$1*Q32,[1]PlotData!$CB$4)</f>
        <v>4.5</v>
      </c>
      <c r="AU32" s="31">
        <f>IF(ISNUMBER([1]System!$C33),[1]PlotData!R33+ [1]SensA!$E$2*$AF$1*R32,[1]PlotData!$CB$4)</f>
        <v>4.5</v>
      </c>
      <c r="AV32" s="31">
        <f>IF(ISNUMBER([1]System!$C33),[1]PlotData!S33+ [1]SensA!$E$2*$AF$1*S32,[1]PlotData!$CB$4)</f>
        <v>4.5</v>
      </c>
      <c r="AW32" s="31">
        <f>IF(ISNUMBER([1]System!$C33),[1]PlotData!T33+ [1]SensA!$E$2*$AF$1*T32,[1]PlotData!$CB$4)</f>
        <v>4.5</v>
      </c>
      <c r="AX32" s="31">
        <f>IF(ISNUMBER([1]System!$C33),[1]PlotData!U33+ [1]SensA!$E$2*$AF$1*U32,[1]PlotData!$CB$4)</f>
        <v>4.5</v>
      </c>
      <c r="AY32" s="31">
        <f>IF(ISNUMBER([1]System!$C33),[1]PlotData!V33+ [1]SensA!$E$2*$AF$1*V32,[1]PlotData!$CB$4)</f>
        <v>4.5</v>
      </c>
      <c r="AZ32" s="31">
        <f>IF(ISNUMBER([1]System!$C33),[1]PlotData!W33+ [1]SensA!$E$2*$AF$1*W32,[1]PlotData!$CB$4)</f>
        <v>4.5</v>
      </c>
      <c r="BA32" s="31">
        <f>IF(ISNUMBER([1]System!$C33),[1]PlotData!X33+ [1]SensA!$E$2*$AF$1*X32,[1]PlotData!$CB$4)</f>
        <v>4.5</v>
      </c>
      <c r="BB32" s="32">
        <f>IF(ISNUMBER([1]System!$C33),[1]PlotData!Y33+ [1]SensA!$E$2*$AF$1*Y32,[1]PlotData!$CB$4)</f>
        <v>4.5</v>
      </c>
      <c r="BC32" s="36">
        <f>IF(ISNUMBER([1]System!$C33),[1]PlotData!Y33, [1]PlotData!CB$4)</f>
        <v>4.5</v>
      </c>
      <c r="BD32" s="31">
        <f>IF(ISNUMBER([1]System!$C33),[1]PlotData!O33, [1]PlotData!$CB$4)</f>
        <v>4.5</v>
      </c>
      <c r="BE32" s="32">
        <f>IF(ISNUMBER([1]System!$C33), AR32,[1]PlotData!$CB$4)</f>
        <v>4.5</v>
      </c>
    </row>
    <row r="33" spans="1:57" x14ac:dyDescent="0.25">
      <c r="A33" s="46">
        <v>31</v>
      </c>
      <c r="B33" s="34"/>
      <c r="C33" s="31"/>
      <c r="D33" s="31"/>
      <c r="E33" s="31"/>
      <c r="F33" s="31"/>
      <c r="G33" s="31"/>
      <c r="H33" s="31"/>
      <c r="I33" s="31"/>
      <c r="J33" s="31"/>
      <c r="K33" s="31"/>
      <c r="L33" s="32"/>
      <c r="N33" s="46">
        <v>31</v>
      </c>
      <c r="O33" s="34"/>
      <c r="P33" s="31"/>
      <c r="Q33" s="31"/>
      <c r="R33" s="31"/>
      <c r="S33" s="31"/>
      <c r="T33" s="31"/>
      <c r="U33" s="31"/>
      <c r="V33" s="31"/>
      <c r="W33" s="31"/>
      <c r="X33" s="31"/>
      <c r="Y33" s="32"/>
      <c r="AA33" s="47">
        <v>31</v>
      </c>
      <c r="AB33" s="34">
        <f>IF(ISNUMBER([1]System!$C34),[1]PlotData!B34+[1]SensA!$E$2* $AF$1*B33,[1]PlotData!$CB$3)</f>
        <v>4.5</v>
      </c>
      <c r="AC33" s="31">
        <f>IF(ISNUMBER([1]System!$C34),[1]PlotData!C34+[1]SensA!$E$2* $AF$1*C33,[1]PlotData!$CB$3)</f>
        <v>4.5</v>
      </c>
      <c r="AD33" s="31">
        <f>IF(ISNUMBER([1]System!$C34),[1]PlotData!D34+[1]SensA!$E$2* $AF$1*D33,[1]PlotData!$CB$3)</f>
        <v>4.5</v>
      </c>
      <c r="AE33" s="31">
        <f>IF(ISNUMBER([1]System!$C34),[1]PlotData!E34+[1]SensA!$E$2* $AF$1*E33,[1]PlotData!$CB$3)</f>
        <v>4.5</v>
      </c>
      <c r="AF33" s="31">
        <f>IF(ISNUMBER([1]System!$C34),[1]PlotData!F34+[1]SensA!$E$2* $AF$1*F33,[1]PlotData!$CB$3)</f>
        <v>4.5</v>
      </c>
      <c r="AG33" s="31">
        <f>IF(ISNUMBER([1]System!$C34),[1]PlotData!G34+[1]SensA!$E$2* $AF$1*G33,[1]PlotData!$CB$3)</f>
        <v>4.5</v>
      </c>
      <c r="AH33" s="31">
        <f>IF(ISNUMBER([1]System!$C34),[1]PlotData!H34+[1]SensA!$E$2* $AF$1*H33,[1]PlotData!$CB$3)</f>
        <v>4.5</v>
      </c>
      <c r="AI33" s="31">
        <f>IF(ISNUMBER([1]System!$C34),[1]PlotData!I34+[1]SensA!$E$2* $AF$1*I33,[1]PlotData!$CB$3)</f>
        <v>4.5</v>
      </c>
      <c r="AJ33" s="31">
        <f>IF(ISNUMBER([1]System!$C34),[1]PlotData!J34+[1]SensA!$E$2* $AF$1*J33,[1]PlotData!$CB$3)</f>
        <v>4.5</v>
      </c>
      <c r="AK33" s="31">
        <f>IF(ISNUMBER([1]System!$C34),[1]PlotData!K34+[1]SensA!$E$2* $AF$1*K33,[1]PlotData!$CB$3)</f>
        <v>4.5</v>
      </c>
      <c r="AL33" s="32">
        <f>IF(ISNUMBER([1]System!$C34),[1]PlotData!L34+[1]SensA!$E$2* $AF$1*L33,[1]PlotData!$CB$3)</f>
        <v>4.5</v>
      </c>
      <c r="AM33" s="36">
        <f>IF(ISNUMBER([1]System!$C34),[1]PlotData!L34,[1]PlotData!$CB$3)</f>
        <v>4.5</v>
      </c>
      <c r="AN33" s="31">
        <f>IF(ISNUMBER([1]System!$C34),[1]PlotData!B34,[1]PlotData!$CB$3)</f>
        <v>4.5</v>
      </c>
      <c r="AO33" s="37">
        <f>IF(ISNUMBER([1]System!$C34),AB33,[1]PlotData!$CB$3)</f>
        <v>4.5</v>
      </c>
      <c r="AQ33" s="47">
        <v>31</v>
      </c>
      <c r="AR33" s="34">
        <f>IF(ISNUMBER([1]System!$C34),[1]PlotData!O34+ [1]SensA!$E$2*$AF$1*O33,[1]PlotData!$CB$4)</f>
        <v>4.5</v>
      </c>
      <c r="AS33" s="31">
        <f>IF(ISNUMBER([1]System!$C34),[1]PlotData!P34+ [1]SensA!$E$2*$AF$1*P33,[1]PlotData!$CB$4)</f>
        <v>4.5</v>
      </c>
      <c r="AT33" s="31">
        <f>IF(ISNUMBER([1]System!$C34),[1]PlotData!Q34+ [1]SensA!$E$2*$AF$1*Q33,[1]PlotData!$CB$4)</f>
        <v>4.5</v>
      </c>
      <c r="AU33" s="31">
        <f>IF(ISNUMBER([1]System!$C34),[1]PlotData!R34+ [1]SensA!$E$2*$AF$1*R33,[1]PlotData!$CB$4)</f>
        <v>4.5</v>
      </c>
      <c r="AV33" s="31">
        <f>IF(ISNUMBER([1]System!$C34),[1]PlotData!S34+ [1]SensA!$E$2*$AF$1*S33,[1]PlotData!$CB$4)</f>
        <v>4.5</v>
      </c>
      <c r="AW33" s="31">
        <f>IF(ISNUMBER([1]System!$C34),[1]PlotData!T34+ [1]SensA!$E$2*$AF$1*T33,[1]PlotData!$CB$4)</f>
        <v>4.5</v>
      </c>
      <c r="AX33" s="31">
        <f>IF(ISNUMBER([1]System!$C34),[1]PlotData!U34+ [1]SensA!$E$2*$AF$1*U33,[1]PlotData!$CB$4)</f>
        <v>4.5</v>
      </c>
      <c r="AY33" s="31">
        <f>IF(ISNUMBER([1]System!$C34),[1]PlotData!V34+ [1]SensA!$E$2*$AF$1*V33,[1]PlotData!$CB$4)</f>
        <v>4.5</v>
      </c>
      <c r="AZ33" s="31">
        <f>IF(ISNUMBER([1]System!$C34),[1]PlotData!W34+ [1]SensA!$E$2*$AF$1*W33,[1]PlotData!$CB$4)</f>
        <v>4.5</v>
      </c>
      <c r="BA33" s="31">
        <f>IF(ISNUMBER([1]System!$C34),[1]PlotData!X34+ [1]SensA!$E$2*$AF$1*X33,[1]PlotData!$CB$4)</f>
        <v>4.5</v>
      </c>
      <c r="BB33" s="32">
        <f>IF(ISNUMBER([1]System!$C34),[1]PlotData!Y34+ [1]SensA!$E$2*$AF$1*Y33,[1]PlotData!$CB$4)</f>
        <v>4.5</v>
      </c>
      <c r="BC33" s="36">
        <f>IF(ISNUMBER([1]System!$C34),[1]PlotData!Y34, [1]PlotData!CB$4)</f>
        <v>4.5</v>
      </c>
      <c r="BD33" s="31">
        <f>IF(ISNUMBER([1]System!$C34),[1]PlotData!O34, [1]PlotData!$CB$4)</f>
        <v>4.5</v>
      </c>
      <c r="BE33" s="32">
        <f>IF(ISNUMBER([1]System!$C34), AR33,[1]PlotData!$CB$4)</f>
        <v>4.5</v>
      </c>
    </row>
    <row r="34" spans="1:57" x14ac:dyDescent="0.25">
      <c r="A34" s="46">
        <v>32</v>
      </c>
      <c r="B34" s="34"/>
      <c r="C34" s="31"/>
      <c r="D34" s="31"/>
      <c r="E34" s="31"/>
      <c r="F34" s="31"/>
      <c r="G34" s="31"/>
      <c r="H34" s="31"/>
      <c r="I34" s="31"/>
      <c r="J34" s="31"/>
      <c r="K34" s="31"/>
      <c r="L34" s="32"/>
      <c r="N34" s="46">
        <v>32</v>
      </c>
      <c r="O34" s="34"/>
      <c r="P34" s="31"/>
      <c r="Q34" s="31"/>
      <c r="R34" s="31"/>
      <c r="S34" s="31"/>
      <c r="T34" s="31"/>
      <c r="U34" s="31"/>
      <c r="V34" s="31"/>
      <c r="W34" s="31"/>
      <c r="X34" s="31"/>
      <c r="Y34" s="32"/>
      <c r="AA34" s="47">
        <v>32</v>
      </c>
      <c r="AB34" s="34">
        <f>IF(ISNUMBER([1]System!$C35),[1]PlotData!B35+[1]SensA!$E$2* $AF$1*B34,[1]PlotData!$CB$3)</f>
        <v>4.5</v>
      </c>
      <c r="AC34" s="31">
        <f>IF(ISNUMBER([1]System!$C35),[1]PlotData!C35+[1]SensA!$E$2* $AF$1*C34,[1]PlotData!$CB$3)</f>
        <v>4.5</v>
      </c>
      <c r="AD34" s="31">
        <f>IF(ISNUMBER([1]System!$C35),[1]PlotData!D35+[1]SensA!$E$2* $AF$1*D34,[1]PlotData!$CB$3)</f>
        <v>4.5</v>
      </c>
      <c r="AE34" s="31">
        <f>IF(ISNUMBER([1]System!$C35),[1]PlotData!E35+[1]SensA!$E$2* $AF$1*E34,[1]PlotData!$CB$3)</f>
        <v>4.5</v>
      </c>
      <c r="AF34" s="31">
        <f>IF(ISNUMBER([1]System!$C35),[1]PlotData!F35+[1]SensA!$E$2* $AF$1*F34,[1]PlotData!$CB$3)</f>
        <v>4.5</v>
      </c>
      <c r="AG34" s="31">
        <f>IF(ISNUMBER([1]System!$C35),[1]PlotData!G35+[1]SensA!$E$2* $AF$1*G34,[1]PlotData!$CB$3)</f>
        <v>4.5</v>
      </c>
      <c r="AH34" s="31">
        <f>IF(ISNUMBER([1]System!$C35),[1]PlotData!H35+[1]SensA!$E$2* $AF$1*H34,[1]PlotData!$CB$3)</f>
        <v>4.5</v>
      </c>
      <c r="AI34" s="31">
        <f>IF(ISNUMBER([1]System!$C35),[1]PlotData!I35+[1]SensA!$E$2* $AF$1*I34,[1]PlotData!$CB$3)</f>
        <v>4.5</v>
      </c>
      <c r="AJ34" s="31">
        <f>IF(ISNUMBER([1]System!$C35),[1]PlotData!J35+[1]SensA!$E$2* $AF$1*J34,[1]PlotData!$CB$3)</f>
        <v>4.5</v>
      </c>
      <c r="AK34" s="31">
        <f>IF(ISNUMBER([1]System!$C35),[1]PlotData!K35+[1]SensA!$E$2* $AF$1*K34,[1]PlotData!$CB$3)</f>
        <v>4.5</v>
      </c>
      <c r="AL34" s="32">
        <f>IF(ISNUMBER([1]System!$C35),[1]PlotData!L35+[1]SensA!$E$2* $AF$1*L34,[1]PlotData!$CB$3)</f>
        <v>4.5</v>
      </c>
      <c r="AM34" s="36">
        <f>IF(ISNUMBER([1]System!$C35),[1]PlotData!L35,[1]PlotData!$CB$3)</f>
        <v>4.5</v>
      </c>
      <c r="AN34" s="31">
        <f>IF(ISNUMBER([1]System!$C35),[1]PlotData!B35,[1]PlotData!$CB$3)</f>
        <v>4.5</v>
      </c>
      <c r="AO34" s="37">
        <f>IF(ISNUMBER([1]System!$C35),AB34,[1]PlotData!$CB$3)</f>
        <v>4.5</v>
      </c>
      <c r="AQ34" s="47">
        <v>32</v>
      </c>
      <c r="AR34" s="34">
        <f>IF(ISNUMBER([1]System!$C35),[1]PlotData!O35+ [1]SensA!$E$2*$AF$1*O34,[1]PlotData!$CB$4)</f>
        <v>4.5</v>
      </c>
      <c r="AS34" s="31">
        <f>IF(ISNUMBER([1]System!$C35),[1]PlotData!P35+ [1]SensA!$E$2*$AF$1*P34,[1]PlotData!$CB$4)</f>
        <v>4.5</v>
      </c>
      <c r="AT34" s="31">
        <f>IF(ISNUMBER([1]System!$C35),[1]PlotData!Q35+ [1]SensA!$E$2*$AF$1*Q34,[1]PlotData!$CB$4)</f>
        <v>4.5</v>
      </c>
      <c r="AU34" s="31">
        <f>IF(ISNUMBER([1]System!$C35),[1]PlotData!R35+ [1]SensA!$E$2*$AF$1*R34,[1]PlotData!$CB$4)</f>
        <v>4.5</v>
      </c>
      <c r="AV34" s="31">
        <f>IF(ISNUMBER([1]System!$C35),[1]PlotData!S35+ [1]SensA!$E$2*$AF$1*S34,[1]PlotData!$CB$4)</f>
        <v>4.5</v>
      </c>
      <c r="AW34" s="31">
        <f>IF(ISNUMBER([1]System!$C35),[1]PlotData!T35+ [1]SensA!$E$2*$AF$1*T34,[1]PlotData!$CB$4)</f>
        <v>4.5</v>
      </c>
      <c r="AX34" s="31">
        <f>IF(ISNUMBER([1]System!$C35),[1]PlotData!U35+ [1]SensA!$E$2*$AF$1*U34,[1]PlotData!$CB$4)</f>
        <v>4.5</v>
      </c>
      <c r="AY34" s="31">
        <f>IF(ISNUMBER([1]System!$C35),[1]PlotData!V35+ [1]SensA!$E$2*$AF$1*V34,[1]PlotData!$CB$4)</f>
        <v>4.5</v>
      </c>
      <c r="AZ34" s="31">
        <f>IF(ISNUMBER([1]System!$C35),[1]PlotData!W35+ [1]SensA!$E$2*$AF$1*W34,[1]PlotData!$CB$4)</f>
        <v>4.5</v>
      </c>
      <c r="BA34" s="31">
        <f>IF(ISNUMBER([1]System!$C35),[1]PlotData!X35+ [1]SensA!$E$2*$AF$1*X34,[1]PlotData!$CB$4)</f>
        <v>4.5</v>
      </c>
      <c r="BB34" s="32">
        <f>IF(ISNUMBER([1]System!$C35),[1]PlotData!Y35+ [1]SensA!$E$2*$AF$1*Y34,[1]PlotData!$CB$4)</f>
        <v>4.5</v>
      </c>
      <c r="BC34" s="36">
        <f>IF(ISNUMBER([1]System!$C35),[1]PlotData!Y35, [1]PlotData!CB$4)</f>
        <v>4.5</v>
      </c>
      <c r="BD34" s="31">
        <f>IF(ISNUMBER([1]System!$C35),[1]PlotData!O35, [1]PlotData!$CB$4)</f>
        <v>4.5</v>
      </c>
      <c r="BE34" s="32">
        <f>IF(ISNUMBER([1]System!$C35), AR34,[1]PlotData!$CB$4)</f>
        <v>4.5</v>
      </c>
    </row>
    <row r="35" spans="1:57" x14ac:dyDescent="0.25">
      <c r="A35" s="46">
        <v>33</v>
      </c>
      <c r="B35" s="34"/>
      <c r="C35" s="31"/>
      <c r="D35" s="31"/>
      <c r="E35" s="31"/>
      <c r="F35" s="31"/>
      <c r="G35" s="31"/>
      <c r="H35" s="31"/>
      <c r="I35" s="31"/>
      <c r="J35" s="31"/>
      <c r="K35" s="31"/>
      <c r="L35" s="32"/>
      <c r="N35" s="46">
        <v>33</v>
      </c>
      <c r="O35" s="34"/>
      <c r="P35" s="31"/>
      <c r="Q35" s="31"/>
      <c r="R35" s="31"/>
      <c r="S35" s="31"/>
      <c r="T35" s="31"/>
      <c r="U35" s="31"/>
      <c r="V35" s="31"/>
      <c r="W35" s="31"/>
      <c r="X35" s="31"/>
      <c r="Y35" s="32"/>
      <c r="AA35" s="47">
        <v>33</v>
      </c>
      <c r="AB35" s="34">
        <f>IF(ISNUMBER([1]System!$C36),[1]PlotData!B36+[1]SensA!$E$2* $AF$1*B35,[1]PlotData!$CB$3)</f>
        <v>4.5</v>
      </c>
      <c r="AC35" s="31">
        <f>IF(ISNUMBER([1]System!$C36),[1]PlotData!C36+[1]SensA!$E$2* $AF$1*C35,[1]PlotData!$CB$3)</f>
        <v>4.5</v>
      </c>
      <c r="AD35" s="31">
        <f>IF(ISNUMBER([1]System!$C36),[1]PlotData!D36+[1]SensA!$E$2* $AF$1*D35,[1]PlotData!$CB$3)</f>
        <v>4.5</v>
      </c>
      <c r="AE35" s="31">
        <f>IF(ISNUMBER([1]System!$C36),[1]PlotData!E36+[1]SensA!$E$2* $AF$1*E35,[1]PlotData!$CB$3)</f>
        <v>4.5</v>
      </c>
      <c r="AF35" s="31">
        <f>IF(ISNUMBER([1]System!$C36),[1]PlotData!F36+[1]SensA!$E$2* $AF$1*F35,[1]PlotData!$CB$3)</f>
        <v>4.5</v>
      </c>
      <c r="AG35" s="31">
        <f>IF(ISNUMBER([1]System!$C36),[1]PlotData!G36+[1]SensA!$E$2* $AF$1*G35,[1]PlotData!$CB$3)</f>
        <v>4.5</v>
      </c>
      <c r="AH35" s="31">
        <f>IF(ISNUMBER([1]System!$C36),[1]PlotData!H36+[1]SensA!$E$2* $AF$1*H35,[1]PlotData!$CB$3)</f>
        <v>4.5</v>
      </c>
      <c r="AI35" s="31">
        <f>IF(ISNUMBER([1]System!$C36),[1]PlotData!I36+[1]SensA!$E$2* $AF$1*I35,[1]PlotData!$CB$3)</f>
        <v>4.5</v>
      </c>
      <c r="AJ35" s="31">
        <f>IF(ISNUMBER([1]System!$C36),[1]PlotData!J36+[1]SensA!$E$2* $AF$1*J35,[1]PlotData!$CB$3)</f>
        <v>4.5</v>
      </c>
      <c r="AK35" s="31">
        <f>IF(ISNUMBER([1]System!$C36),[1]PlotData!K36+[1]SensA!$E$2* $AF$1*K35,[1]PlotData!$CB$3)</f>
        <v>4.5</v>
      </c>
      <c r="AL35" s="32">
        <f>IF(ISNUMBER([1]System!$C36),[1]PlotData!L36+[1]SensA!$E$2* $AF$1*L35,[1]PlotData!$CB$3)</f>
        <v>4.5</v>
      </c>
      <c r="AM35" s="36">
        <f>IF(ISNUMBER([1]System!$C36),[1]PlotData!L36,[1]PlotData!$CB$3)</f>
        <v>4.5</v>
      </c>
      <c r="AN35" s="31">
        <f>IF(ISNUMBER([1]System!$C36),[1]PlotData!B36,[1]PlotData!$CB$3)</f>
        <v>4.5</v>
      </c>
      <c r="AO35" s="37">
        <f>IF(ISNUMBER([1]System!$C36),AB35,[1]PlotData!$CB$3)</f>
        <v>4.5</v>
      </c>
      <c r="AQ35" s="47">
        <v>33</v>
      </c>
      <c r="AR35" s="34">
        <f>IF(ISNUMBER([1]System!$C36),[1]PlotData!O36+ [1]SensA!$E$2*$AF$1*O35,[1]PlotData!$CB$4)</f>
        <v>4.5</v>
      </c>
      <c r="AS35" s="31">
        <f>IF(ISNUMBER([1]System!$C36),[1]PlotData!P36+ [1]SensA!$E$2*$AF$1*P35,[1]PlotData!$CB$4)</f>
        <v>4.5</v>
      </c>
      <c r="AT35" s="31">
        <f>IF(ISNUMBER([1]System!$C36),[1]PlotData!Q36+ [1]SensA!$E$2*$AF$1*Q35,[1]PlotData!$CB$4)</f>
        <v>4.5</v>
      </c>
      <c r="AU35" s="31">
        <f>IF(ISNUMBER([1]System!$C36),[1]PlotData!R36+ [1]SensA!$E$2*$AF$1*R35,[1]PlotData!$CB$4)</f>
        <v>4.5</v>
      </c>
      <c r="AV35" s="31">
        <f>IF(ISNUMBER([1]System!$C36),[1]PlotData!S36+ [1]SensA!$E$2*$AF$1*S35,[1]PlotData!$CB$4)</f>
        <v>4.5</v>
      </c>
      <c r="AW35" s="31">
        <f>IF(ISNUMBER([1]System!$C36),[1]PlotData!T36+ [1]SensA!$E$2*$AF$1*T35,[1]PlotData!$CB$4)</f>
        <v>4.5</v>
      </c>
      <c r="AX35" s="31">
        <f>IF(ISNUMBER([1]System!$C36),[1]PlotData!U36+ [1]SensA!$E$2*$AF$1*U35,[1]PlotData!$CB$4)</f>
        <v>4.5</v>
      </c>
      <c r="AY35" s="31">
        <f>IF(ISNUMBER([1]System!$C36),[1]PlotData!V36+ [1]SensA!$E$2*$AF$1*V35,[1]PlotData!$CB$4)</f>
        <v>4.5</v>
      </c>
      <c r="AZ35" s="31">
        <f>IF(ISNUMBER([1]System!$C36),[1]PlotData!W36+ [1]SensA!$E$2*$AF$1*W35,[1]PlotData!$CB$4)</f>
        <v>4.5</v>
      </c>
      <c r="BA35" s="31">
        <f>IF(ISNUMBER([1]System!$C36),[1]PlotData!X36+ [1]SensA!$E$2*$AF$1*X35,[1]PlotData!$CB$4)</f>
        <v>4.5</v>
      </c>
      <c r="BB35" s="32">
        <f>IF(ISNUMBER([1]System!$C36),[1]PlotData!Y36+ [1]SensA!$E$2*$AF$1*Y35,[1]PlotData!$CB$4)</f>
        <v>4.5</v>
      </c>
      <c r="BC35" s="36">
        <f>IF(ISNUMBER([1]System!$C36),[1]PlotData!Y36, [1]PlotData!CB$4)</f>
        <v>4.5</v>
      </c>
      <c r="BD35" s="31">
        <f>IF(ISNUMBER([1]System!$C36),[1]PlotData!O36, [1]PlotData!$CB$4)</f>
        <v>4.5</v>
      </c>
      <c r="BE35" s="32">
        <f>IF(ISNUMBER([1]System!$C36), AR35,[1]PlotData!$CB$4)</f>
        <v>4.5</v>
      </c>
    </row>
    <row r="36" spans="1:57" x14ac:dyDescent="0.25">
      <c r="A36" s="46">
        <v>34</v>
      </c>
      <c r="B36" s="34"/>
      <c r="C36" s="31"/>
      <c r="D36" s="31"/>
      <c r="E36" s="31"/>
      <c r="F36" s="31"/>
      <c r="G36" s="31"/>
      <c r="H36" s="31"/>
      <c r="I36" s="31"/>
      <c r="J36" s="31"/>
      <c r="K36" s="31"/>
      <c r="L36" s="32"/>
      <c r="N36" s="46">
        <v>34</v>
      </c>
      <c r="O36" s="34"/>
      <c r="P36" s="31"/>
      <c r="Q36" s="31"/>
      <c r="R36" s="31"/>
      <c r="S36" s="31"/>
      <c r="T36" s="31"/>
      <c r="U36" s="31"/>
      <c r="V36" s="31"/>
      <c r="W36" s="31"/>
      <c r="X36" s="31"/>
      <c r="Y36" s="32"/>
      <c r="AA36" s="47">
        <v>34</v>
      </c>
      <c r="AB36" s="34">
        <f>IF(ISNUMBER([1]System!$C37),[1]PlotData!B37+[1]SensA!$E$2* $AF$1*B36,[1]PlotData!$CB$3)</f>
        <v>4.5</v>
      </c>
      <c r="AC36" s="31">
        <f>IF(ISNUMBER([1]System!$C37),[1]PlotData!C37+[1]SensA!$E$2* $AF$1*C36,[1]PlotData!$CB$3)</f>
        <v>4.5</v>
      </c>
      <c r="AD36" s="31">
        <f>IF(ISNUMBER([1]System!$C37),[1]PlotData!D37+[1]SensA!$E$2* $AF$1*D36,[1]PlotData!$CB$3)</f>
        <v>4.5</v>
      </c>
      <c r="AE36" s="31">
        <f>IF(ISNUMBER([1]System!$C37),[1]PlotData!E37+[1]SensA!$E$2* $AF$1*E36,[1]PlotData!$CB$3)</f>
        <v>4.5</v>
      </c>
      <c r="AF36" s="31">
        <f>IF(ISNUMBER([1]System!$C37),[1]PlotData!F37+[1]SensA!$E$2* $AF$1*F36,[1]PlotData!$CB$3)</f>
        <v>4.5</v>
      </c>
      <c r="AG36" s="31">
        <f>IF(ISNUMBER([1]System!$C37),[1]PlotData!G37+[1]SensA!$E$2* $AF$1*G36,[1]PlotData!$CB$3)</f>
        <v>4.5</v>
      </c>
      <c r="AH36" s="31">
        <f>IF(ISNUMBER([1]System!$C37),[1]PlotData!H37+[1]SensA!$E$2* $AF$1*H36,[1]PlotData!$CB$3)</f>
        <v>4.5</v>
      </c>
      <c r="AI36" s="31">
        <f>IF(ISNUMBER([1]System!$C37),[1]PlotData!I37+[1]SensA!$E$2* $AF$1*I36,[1]PlotData!$CB$3)</f>
        <v>4.5</v>
      </c>
      <c r="AJ36" s="31">
        <f>IF(ISNUMBER([1]System!$C37),[1]PlotData!J37+[1]SensA!$E$2* $AF$1*J36,[1]PlotData!$CB$3)</f>
        <v>4.5</v>
      </c>
      <c r="AK36" s="31">
        <f>IF(ISNUMBER([1]System!$C37),[1]PlotData!K37+[1]SensA!$E$2* $AF$1*K36,[1]PlotData!$CB$3)</f>
        <v>4.5</v>
      </c>
      <c r="AL36" s="32">
        <f>IF(ISNUMBER([1]System!$C37),[1]PlotData!L37+[1]SensA!$E$2* $AF$1*L36,[1]PlotData!$CB$3)</f>
        <v>4.5</v>
      </c>
      <c r="AM36" s="36">
        <f>IF(ISNUMBER([1]System!$C37),[1]PlotData!L37,[1]PlotData!$CB$3)</f>
        <v>4.5</v>
      </c>
      <c r="AN36" s="31">
        <f>IF(ISNUMBER([1]System!$C37),[1]PlotData!B37,[1]PlotData!$CB$3)</f>
        <v>4.5</v>
      </c>
      <c r="AO36" s="37">
        <f>IF(ISNUMBER([1]System!$C37),AB36,[1]PlotData!$CB$3)</f>
        <v>4.5</v>
      </c>
      <c r="AQ36" s="47">
        <v>34</v>
      </c>
      <c r="AR36" s="34">
        <f>IF(ISNUMBER([1]System!$C37),[1]PlotData!O37+ [1]SensA!$E$2*$AF$1*O36,[1]PlotData!$CB$4)</f>
        <v>4.5</v>
      </c>
      <c r="AS36" s="31">
        <f>IF(ISNUMBER([1]System!$C37),[1]PlotData!P37+ [1]SensA!$E$2*$AF$1*P36,[1]PlotData!$CB$4)</f>
        <v>4.5</v>
      </c>
      <c r="AT36" s="31">
        <f>IF(ISNUMBER([1]System!$C37),[1]PlotData!Q37+ [1]SensA!$E$2*$AF$1*Q36,[1]PlotData!$CB$4)</f>
        <v>4.5</v>
      </c>
      <c r="AU36" s="31">
        <f>IF(ISNUMBER([1]System!$C37),[1]PlotData!R37+ [1]SensA!$E$2*$AF$1*R36,[1]PlotData!$CB$4)</f>
        <v>4.5</v>
      </c>
      <c r="AV36" s="31">
        <f>IF(ISNUMBER([1]System!$C37),[1]PlotData!S37+ [1]SensA!$E$2*$AF$1*S36,[1]PlotData!$CB$4)</f>
        <v>4.5</v>
      </c>
      <c r="AW36" s="31">
        <f>IF(ISNUMBER([1]System!$C37),[1]PlotData!T37+ [1]SensA!$E$2*$AF$1*T36,[1]PlotData!$CB$4)</f>
        <v>4.5</v>
      </c>
      <c r="AX36" s="31">
        <f>IF(ISNUMBER([1]System!$C37),[1]PlotData!U37+ [1]SensA!$E$2*$AF$1*U36,[1]PlotData!$CB$4)</f>
        <v>4.5</v>
      </c>
      <c r="AY36" s="31">
        <f>IF(ISNUMBER([1]System!$C37),[1]PlotData!V37+ [1]SensA!$E$2*$AF$1*V36,[1]PlotData!$CB$4)</f>
        <v>4.5</v>
      </c>
      <c r="AZ36" s="31">
        <f>IF(ISNUMBER([1]System!$C37),[1]PlotData!W37+ [1]SensA!$E$2*$AF$1*W36,[1]PlotData!$CB$4)</f>
        <v>4.5</v>
      </c>
      <c r="BA36" s="31">
        <f>IF(ISNUMBER([1]System!$C37),[1]PlotData!X37+ [1]SensA!$E$2*$AF$1*X36,[1]PlotData!$CB$4)</f>
        <v>4.5</v>
      </c>
      <c r="BB36" s="32">
        <f>IF(ISNUMBER([1]System!$C37),[1]PlotData!Y37+ [1]SensA!$E$2*$AF$1*Y36,[1]PlotData!$CB$4)</f>
        <v>4.5</v>
      </c>
      <c r="BC36" s="36">
        <f>IF(ISNUMBER([1]System!$C37),[1]PlotData!Y37, [1]PlotData!CB$4)</f>
        <v>4.5</v>
      </c>
      <c r="BD36" s="31">
        <f>IF(ISNUMBER([1]System!$C37),[1]PlotData!O37, [1]PlotData!$CB$4)</f>
        <v>4.5</v>
      </c>
      <c r="BE36" s="32">
        <f>IF(ISNUMBER([1]System!$C37), AR36,[1]PlotData!$CB$4)</f>
        <v>4.5</v>
      </c>
    </row>
    <row r="37" spans="1:57" x14ac:dyDescent="0.25">
      <c r="A37" s="46">
        <v>35</v>
      </c>
      <c r="B37" s="34"/>
      <c r="C37" s="31"/>
      <c r="D37" s="31"/>
      <c r="E37" s="31"/>
      <c r="F37" s="31"/>
      <c r="G37" s="31"/>
      <c r="H37" s="31"/>
      <c r="I37" s="31"/>
      <c r="J37" s="31"/>
      <c r="K37" s="31"/>
      <c r="L37" s="32"/>
      <c r="N37" s="46">
        <v>35</v>
      </c>
      <c r="O37" s="34"/>
      <c r="P37" s="31"/>
      <c r="Q37" s="31"/>
      <c r="R37" s="31"/>
      <c r="S37" s="31"/>
      <c r="T37" s="31"/>
      <c r="U37" s="31"/>
      <c r="V37" s="31"/>
      <c r="W37" s="31"/>
      <c r="X37" s="31"/>
      <c r="Y37" s="32"/>
      <c r="AA37" s="47">
        <v>35</v>
      </c>
      <c r="AB37" s="34">
        <f>IF(ISNUMBER([1]System!$C38),[1]PlotData!B38+[1]SensA!$E$2* $AF$1*B37,[1]PlotData!$CB$3)</f>
        <v>4.5</v>
      </c>
      <c r="AC37" s="31">
        <f>IF(ISNUMBER([1]System!$C38),[1]PlotData!C38+[1]SensA!$E$2* $AF$1*C37,[1]PlotData!$CB$3)</f>
        <v>4.5</v>
      </c>
      <c r="AD37" s="31">
        <f>IF(ISNUMBER([1]System!$C38),[1]PlotData!D38+[1]SensA!$E$2* $AF$1*D37,[1]PlotData!$CB$3)</f>
        <v>4.5</v>
      </c>
      <c r="AE37" s="31">
        <f>IF(ISNUMBER([1]System!$C38),[1]PlotData!E38+[1]SensA!$E$2* $AF$1*E37,[1]PlotData!$CB$3)</f>
        <v>4.5</v>
      </c>
      <c r="AF37" s="31">
        <f>IF(ISNUMBER([1]System!$C38),[1]PlotData!F38+[1]SensA!$E$2* $AF$1*F37,[1]PlotData!$CB$3)</f>
        <v>4.5</v>
      </c>
      <c r="AG37" s="31">
        <f>IF(ISNUMBER([1]System!$C38),[1]PlotData!G38+[1]SensA!$E$2* $AF$1*G37,[1]PlotData!$CB$3)</f>
        <v>4.5</v>
      </c>
      <c r="AH37" s="31">
        <f>IF(ISNUMBER([1]System!$C38),[1]PlotData!H38+[1]SensA!$E$2* $AF$1*H37,[1]PlotData!$CB$3)</f>
        <v>4.5</v>
      </c>
      <c r="AI37" s="31">
        <f>IF(ISNUMBER([1]System!$C38),[1]PlotData!I38+[1]SensA!$E$2* $AF$1*I37,[1]PlotData!$CB$3)</f>
        <v>4.5</v>
      </c>
      <c r="AJ37" s="31">
        <f>IF(ISNUMBER([1]System!$C38),[1]PlotData!J38+[1]SensA!$E$2* $AF$1*J37,[1]PlotData!$CB$3)</f>
        <v>4.5</v>
      </c>
      <c r="AK37" s="31">
        <f>IF(ISNUMBER([1]System!$C38),[1]PlotData!K38+[1]SensA!$E$2* $AF$1*K37,[1]PlotData!$CB$3)</f>
        <v>4.5</v>
      </c>
      <c r="AL37" s="32">
        <f>IF(ISNUMBER([1]System!$C38),[1]PlotData!L38+[1]SensA!$E$2* $AF$1*L37,[1]PlotData!$CB$3)</f>
        <v>4.5</v>
      </c>
      <c r="AM37" s="36">
        <f>IF(ISNUMBER([1]System!$C38),[1]PlotData!L38,[1]PlotData!$CB$3)</f>
        <v>4.5</v>
      </c>
      <c r="AN37" s="31">
        <f>IF(ISNUMBER([1]System!$C38),[1]PlotData!B38,[1]PlotData!$CB$3)</f>
        <v>4.5</v>
      </c>
      <c r="AO37" s="37">
        <f>IF(ISNUMBER([1]System!$C38),AB37,[1]PlotData!$CB$3)</f>
        <v>4.5</v>
      </c>
      <c r="AQ37" s="47">
        <v>35</v>
      </c>
      <c r="AR37" s="34">
        <f>IF(ISNUMBER([1]System!$C38),[1]PlotData!O38+ [1]SensA!$E$2*$AF$1*O37,[1]PlotData!$CB$4)</f>
        <v>4.5</v>
      </c>
      <c r="AS37" s="31">
        <f>IF(ISNUMBER([1]System!$C38),[1]PlotData!P38+ [1]SensA!$E$2*$AF$1*P37,[1]PlotData!$CB$4)</f>
        <v>4.5</v>
      </c>
      <c r="AT37" s="31">
        <f>IF(ISNUMBER([1]System!$C38),[1]PlotData!Q38+ [1]SensA!$E$2*$AF$1*Q37,[1]PlotData!$CB$4)</f>
        <v>4.5</v>
      </c>
      <c r="AU37" s="31">
        <f>IF(ISNUMBER([1]System!$C38),[1]PlotData!R38+ [1]SensA!$E$2*$AF$1*R37,[1]PlotData!$CB$4)</f>
        <v>4.5</v>
      </c>
      <c r="AV37" s="31">
        <f>IF(ISNUMBER([1]System!$C38),[1]PlotData!S38+ [1]SensA!$E$2*$AF$1*S37,[1]PlotData!$CB$4)</f>
        <v>4.5</v>
      </c>
      <c r="AW37" s="31">
        <f>IF(ISNUMBER([1]System!$C38),[1]PlotData!T38+ [1]SensA!$E$2*$AF$1*T37,[1]PlotData!$CB$4)</f>
        <v>4.5</v>
      </c>
      <c r="AX37" s="31">
        <f>IF(ISNUMBER([1]System!$C38),[1]PlotData!U38+ [1]SensA!$E$2*$AF$1*U37,[1]PlotData!$CB$4)</f>
        <v>4.5</v>
      </c>
      <c r="AY37" s="31">
        <f>IF(ISNUMBER([1]System!$C38),[1]PlotData!V38+ [1]SensA!$E$2*$AF$1*V37,[1]PlotData!$CB$4)</f>
        <v>4.5</v>
      </c>
      <c r="AZ37" s="31">
        <f>IF(ISNUMBER([1]System!$C38),[1]PlotData!W38+ [1]SensA!$E$2*$AF$1*W37,[1]PlotData!$CB$4)</f>
        <v>4.5</v>
      </c>
      <c r="BA37" s="31">
        <f>IF(ISNUMBER([1]System!$C38),[1]PlotData!X38+ [1]SensA!$E$2*$AF$1*X37,[1]PlotData!$CB$4)</f>
        <v>4.5</v>
      </c>
      <c r="BB37" s="32">
        <f>IF(ISNUMBER([1]System!$C38),[1]PlotData!Y38+ [1]SensA!$E$2*$AF$1*Y37,[1]PlotData!$CB$4)</f>
        <v>4.5</v>
      </c>
      <c r="BC37" s="36">
        <f>IF(ISNUMBER([1]System!$C38),[1]PlotData!Y38, [1]PlotData!CB$4)</f>
        <v>4.5</v>
      </c>
      <c r="BD37" s="31">
        <f>IF(ISNUMBER([1]System!$C38),[1]PlotData!O38, [1]PlotData!$CB$4)</f>
        <v>4.5</v>
      </c>
      <c r="BE37" s="32">
        <f>IF(ISNUMBER([1]System!$C38), AR37,[1]PlotData!$CB$4)</f>
        <v>4.5</v>
      </c>
    </row>
    <row r="38" spans="1:57" x14ac:dyDescent="0.25">
      <c r="A38" s="46">
        <v>36</v>
      </c>
      <c r="B38" s="34"/>
      <c r="C38" s="31"/>
      <c r="D38" s="31"/>
      <c r="E38" s="31"/>
      <c r="F38" s="31"/>
      <c r="G38" s="31"/>
      <c r="H38" s="31"/>
      <c r="I38" s="31"/>
      <c r="J38" s="31"/>
      <c r="K38" s="31"/>
      <c r="L38" s="32"/>
      <c r="N38" s="46">
        <v>36</v>
      </c>
      <c r="O38" s="34"/>
      <c r="P38" s="31"/>
      <c r="Q38" s="31"/>
      <c r="R38" s="31"/>
      <c r="S38" s="31"/>
      <c r="T38" s="31"/>
      <c r="U38" s="31"/>
      <c r="V38" s="31"/>
      <c r="W38" s="31"/>
      <c r="X38" s="31"/>
      <c r="Y38" s="32"/>
      <c r="AA38" s="47">
        <v>36</v>
      </c>
      <c r="AB38" s="34">
        <f>IF(ISNUMBER([1]System!$C39),[1]PlotData!B39+[1]SensA!$E$2* $AF$1*B38,[1]PlotData!$CB$3)</f>
        <v>4.5</v>
      </c>
      <c r="AC38" s="31">
        <f>IF(ISNUMBER([1]System!$C39),[1]PlotData!C39+[1]SensA!$E$2* $AF$1*C38,[1]PlotData!$CB$3)</f>
        <v>4.5</v>
      </c>
      <c r="AD38" s="31">
        <f>IF(ISNUMBER([1]System!$C39),[1]PlotData!D39+[1]SensA!$E$2* $AF$1*D38,[1]PlotData!$CB$3)</f>
        <v>4.5</v>
      </c>
      <c r="AE38" s="31">
        <f>IF(ISNUMBER([1]System!$C39),[1]PlotData!E39+[1]SensA!$E$2* $AF$1*E38,[1]PlotData!$CB$3)</f>
        <v>4.5</v>
      </c>
      <c r="AF38" s="31">
        <f>IF(ISNUMBER([1]System!$C39),[1]PlotData!F39+[1]SensA!$E$2* $AF$1*F38,[1]PlotData!$CB$3)</f>
        <v>4.5</v>
      </c>
      <c r="AG38" s="31">
        <f>IF(ISNUMBER([1]System!$C39),[1]PlotData!G39+[1]SensA!$E$2* $AF$1*G38,[1]PlotData!$CB$3)</f>
        <v>4.5</v>
      </c>
      <c r="AH38" s="31">
        <f>IF(ISNUMBER([1]System!$C39),[1]PlotData!H39+[1]SensA!$E$2* $AF$1*H38,[1]PlotData!$CB$3)</f>
        <v>4.5</v>
      </c>
      <c r="AI38" s="31">
        <f>IF(ISNUMBER([1]System!$C39),[1]PlotData!I39+[1]SensA!$E$2* $AF$1*I38,[1]PlotData!$CB$3)</f>
        <v>4.5</v>
      </c>
      <c r="AJ38" s="31">
        <f>IF(ISNUMBER([1]System!$C39),[1]PlotData!J39+[1]SensA!$E$2* $AF$1*J38,[1]PlotData!$CB$3)</f>
        <v>4.5</v>
      </c>
      <c r="AK38" s="31">
        <f>IF(ISNUMBER([1]System!$C39),[1]PlotData!K39+[1]SensA!$E$2* $AF$1*K38,[1]PlotData!$CB$3)</f>
        <v>4.5</v>
      </c>
      <c r="AL38" s="32">
        <f>IF(ISNUMBER([1]System!$C39),[1]PlotData!L39+[1]SensA!$E$2* $AF$1*L38,[1]PlotData!$CB$3)</f>
        <v>4.5</v>
      </c>
      <c r="AM38" s="36">
        <f>IF(ISNUMBER([1]System!$C39),[1]PlotData!L39,[1]PlotData!$CB$3)</f>
        <v>4.5</v>
      </c>
      <c r="AN38" s="31">
        <f>IF(ISNUMBER([1]System!$C39),[1]PlotData!B39,[1]PlotData!$CB$3)</f>
        <v>4.5</v>
      </c>
      <c r="AO38" s="37">
        <f>IF(ISNUMBER([1]System!$C39),AB38,[1]PlotData!$CB$3)</f>
        <v>4.5</v>
      </c>
      <c r="AQ38" s="47">
        <v>36</v>
      </c>
      <c r="AR38" s="34">
        <f>IF(ISNUMBER([1]System!$C39),[1]PlotData!O39+ [1]SensA!$E$2*$AF$1*O38,[1]PlotData!$CB$4)</f>
        <v>4.5</v>
      </c>
      <c r="AS38" s="31">
        <f>IF(ISNUMBER([1]System!$C39),[1]PlotData!P39+ [1]SensA!$E$2*$AF$1*P38,[1]PlotData!$CB$4)</f>
        <v>4.5</v>
      </c>
      <c r="AT38" s="31">
        <f>IF(ISNUMBER([1]System!$C39),[1]PlotData!Q39+ [1]SensA!$E$2*$AF$1*Q38,[1]PlotData!$CB$4)</f>
        <v>4.5</v>
      </c>
      <c r="AU38" s="31">
        <f>IF(ISNUMBER([1]System!$C39),[1]PlotData!R39+ [1]SensA!$E$2*$AF$1*R38,[1]PlotData!$CB$4)</f>
        <v>4.5</v>
      </c>
      <c r="AV38" s="31">
        <f>IF(ISNUMBER([1]System!$C39),[1]PlotData!S39+ [1]SensA!$E$2*$AF$1*S38,[1]PlotData!$CB$4)</f>
        <v>4.5</v>
      </c>
      <c r="AW38" s="31">
        <f>IF(ISNUMBER([1]System!$C39),[1]PlotData!T39+ [1]SensA!$E$2*$AF$1*T38,[1]PlotData!$CB$4)</f>
        <v>4.5</v>
      </c>
      <c r="AX38" s="31">
        <f>IF(ISNUMBER([1]System!$C39),[1]PlotData!U39+ [1]SensA!$E$2*$AF$1*U38,[1]PlotData!$CB$4)</f>
        <v>4.5</v>
      </c>
      <c r="AY38" s="31">
        <f>IF(ISNUMBER([1]System!$C39),[1]PlotData!V39+ [1]SensA!$E$2*$AF$1*V38,[1]PlotData!$CB$4)</f>
        <v>4.5</v>
      </c>
      <c r="AZ38" s="31">
        <f>IF(ISNUMBER([1]System!$C39),[1]PlotData!W39+ [1]SensA!$E$2*$AF$1*W38,[1]PlotData!$CB$4)</f>
        <v>4.5</v>
      </c>
      <c r="BA38" s="31">
        <f>IF(ISNUMBER([1]System!$C39),[1]PlotData!X39+ [1]SensA!$E$2*$AF$1*X38,[1]PlotData!$CB$4)</f>
        <v>4.5</v>
      </c>
      <c r="BB38" s="32">
        <f>IF(ISNUMBER([1]System!$C39),[1]PlotData!Y39+ [1]SensA!$E$2*$AF$1*Y38,[1]PlotData!$CB$4)</f>
        <v>4.5</v>
      </c>
      <c r="BC38" s="36">
        <f>IF(ISNUMBER([1]System!$C39),[1]PlotData!Y39, [1]PlotData!CB$4)</f>
        <v>4.5</v>
      </c>
      <c r="BD38" s="31">
        <f>IF(ISNUMBER([1]System!$C39),[1]PlotData!O39, [1]PlotData!$CB$4)</f>
        <v>4.5</v>
      </c>
      <c r="BE38" s="32">
        <f>IF(ISNUMBER([1]System!$C39), AR38,[1]PlotData!$CB$4)</f>
        <v>4.5</v>
      </c>
    </row>
    <row r="39" spans="1:57" x14ac:dyDescent="0.25">
      <c r="A39" s="46">
        <v>37</v>
      </c>
      <c r="B39" s="34"/>
      <c r="C39" s="31"/>
      <c r="D39" s="31"/>
      <c r="E39" s="31"/>
      <c r="F39" s="31"/>
      <c r="G39" s="31"/>
      <c r="H39" s="31"/>
      <c r="I39" s="31"/>
      <c r="J39" s="31"/>
      <c r="K39" s="31"/>
      <c r="L39" s="32"/>
      <c r="N39" s="46">
        <v>37</v>
      </c>
      <c r="O39" s="34"/>
      <c r="P39" s="31"/>
      <c r="Q39" s="31"/>
      <c r="R39" s="31"/>
      <c r="S39" s="31"/>
      <c r="T39" s="31"/>
      <c r="U39" s="31"/>
      <c r="V39" s="31"/>
      <c r="W39" s="31"/>
      <c r="X39" s="31"/>
      <c r="Y39" s="32"/>
      <c r="AA39" s="47">
        <v>37</v>
      </c>
      <c r="AB39" s="34">
        <f>IF(ISNUMBER([1]System!$C40),[1]PlotData!B40+[1]SensA!$E$2* $AF$1*B39,[1]PlotData!$CB$3)</f>
        <v>4.5</v>
      </c>
      <c r="AC39" s="31">
        <f>IF(ISNUMBER([1]System!$C40),[1]PlotData!C40+[1]SensA!$E$2* $AF$1*C39,[1]PlotData!$CB$3)</f>
        <v>4.5</v>
      </c>
      <c r="AD39" s="31">
        <f>IF(ISNUMBER([1]System!$C40),[1]PlotData!D40+[1]SensA!$E$2* $AF$1*D39,[1]PlotData!$CB$3)</f>
        <v>4.5</v>
      </c>
      <c r="AE39" s="31">
        <f>IF(ISNUMBER([1]System!$C40),[1]PlotData!E40+[1]SensA!$E$2* $AF$1*E39,[1]PlotData!$CB$3)</f>
        <v>4.5</v>
      </c>
      <c r="AF39" s="31">
        <f>IF(ISNUMBER([1]System!$C40),[1]PlotData!F40+[1]SensA!$E$2* $AF$1*F39,[1]PlotData!$CB$3)</f>
        <v>4.5</v>
      </c>
      <c r="AG39" s="31">
        <f>IF(ISNUMBER([1]System!$C40),[1]PlotData!G40+[1]SensA!$E$2* $AF$1*G39,[1]PlotData!$CB$3)</f>
        <v>4.5</v>
      </c>
      <c r="AH39" s="31">
        <f>IF(ISNUMBER([1]System!$C40),[1]PlotData!H40+[1]SensA!$E$2* $AF$1*H39,[1]PlotData!$CB$3)</f>
        <v>4.5</v>
      </c>
      <c r="AI39" s="31">
        <f>IF(ISNUMBER([1]System!$C40),[1]PlotData!I40+[1]SensA!$E$2* $AF$1*I39,[1]PlotData!$CB$3)</f>
        <v>4.5</v>
      </c>
      <c r="AJ39" s="31">
        <f>IF(ISNUMBER([1]System!$C40),[1]PlotData!J40+[1]SensA!$E$2* $AF$1*J39,[1]PlotData!$CB$3)</f>
        <v>4.5</v>
      </c>
      <c r="AK39" s="31">
        <f>IF(ISNUMBER([1]System!$C40),[1]PlotData!K40+[1]SensA!$E$2* $AF$1*K39,[1]PlotData!$CB$3)</f>
        <v>4.5</v>
      </c>
      <c r="AL39" s="32">
        <f>IF(ISNUMBER([1]System!$C40),[1]PlotData!L40+[1]SensA!$E$2* $AF$1*L39,[1]PlotData!$CB$3)</f>
        <v>4.5</v>
      </c>
      <c r="AM39" s="36">
        <f>IF(ISNUMBER([1]System!$C40),[1]PlotData!L40,[1]PlotData!$CB$3)</f>
        <v>4.5</v>
      </c>
      <c r="AN39" s="31">
        <f>IF(ISNUMBER([1]System!$C40),[1]PlotData!B40,[1]PlotData!$CB$3)</f>
        <v>4.5</v>
      </c>
      <c r="AO39" s="37">
        <f>IF(ISNUMBER([1]System!$C40),AB39,[1]PlotData!$CB$3)</f>
        <v>4.5</v>
      </c>
      <c r="AQ39" s="47">
        <v>37</v>
      </c>
      <c r="AR39" s="34">
        <f>IF(ISNUMBER([1]System!$C40),[1]PlotData!O40+ [1]SensA!$E$2*$AF$1*O39,[1]PlotData!$CB$4)</f>
        <v>4.5</v>
      </c>
      <c r="AS39" s="31">
        <f>IF(ISNUMBER([1]System!$C40),[1]PlotData!P40+ [1]SensA!$E$2*$AF$1*P39,[1]PlotData!$CB$4)</f>
        <v>4.5</v>
      </c>
      <c r="AT39" s="31">
        <f>IF(ISNUMBER([1]System!$C40),[1]PlotData!Q40+ [1]SensA!$E$2*$AF$1*Q39,[1]PlotData!$CB$4)</f>
        <v>4.5</v>
      </c>
      <c r="AU39" s="31">
        <f>IF(ISNUMBER([1]System!$C40),[1]PlotData!R40+ [1]SensA!$E$2*$AF$1*R39,[1]PlotData!$CB$4)</f>
        <v>4.5</v>
      </c>
      <c r="AV39" s="31">
        <f>IF(ISNUMBER([1]System!$C40),[1]PlotData!S40+ [1]SensA!$E$2*$AF$1*S39,[1]PlotData!$CB$4)</f>
        <v>4.5</v>
      </c>
      <c r="AW39" s="31">
        <f>IF(ISNUMBER([1]System!$C40),[1]PlotData!T40+ [1]SensA!$E$2*$AF$1*T39,[1]PlotData!$CB$4)</f>
        <v>4.5</v>
      </c>
      <c r="AX39" s="31">
        <f>IF(ISNUMBER([1]System!$C40),[1]PlotData!U40+ [1]SensA!$E$2*$AF$1*U39,[1]PlotData!$CB$4)</f>
        <v>4.5</v>
      </c>
      <c r="AY39" s="31">
        <f>IF(ISNUMBER([1]System!$C40),[1]PlotData!V40+ [1]SensA!$E$2*$AF$1*V39,[1]PlotData!$CB$4)</f>
        <v>4.5</v>
      </c>
      <c r="AZ39" s="31">
        <f>IF(ISNUMBER([1]System!$C40),[1]PlotData!W40+ [1]SensA!$E$2*$AF$1*W39,[1]PlotData!$CB$4)</f>
        <v>4.5</v>
      </c>
      <c r="BA39" s="31">
        <f>IF(ISNUMBER([1]System!$C40),[1]PlotData!X40+ [1]SensA!$E$2*$AF$1*X39,[1]PlotData!$CB$4)</f>
        <v>4.5</v>
      </c>
      <c r="BB39" s="32">
        <f>IF(ISNUMBER([1]System!$C40),[1]PlotData!Y40+ [1]SensA!$E$2*$AF$1*Y39,[1]PlotData!$CB$4)</f>
        <v>4.5</v>
      </c>
      <c r="BC39" s="36">
        <f>IF(ISNUMBER([1]System!$C40),[1]PlotData!Y40, [1]PlotData!CB$4)</f>
        <v>4.5</v>
      </c>
      <c r="BD39" s="31">
        <f>IF(ISNUMBER([1]System!$C40),[1]PlotData!O40, [1]PlotData!$CB$4)</f>
        <v>4.5</v>
      </c>
      <c r="BE39" s="32">
        <f>IF(ISNUMBER([1]System!$C40), AR39,[1]PlotData!$CB$4)</f>
        <v>4.5</v>
      </c>
    </row>
    <row r="40" spans="1:57" x14ac:dyDescent="0.25">
      <c r="A40" s="46">
        <v>38</v>
      </c>
      <c r="B40" s="34"/>
      <c r="C40" s="31"/>
      <c r="D40" s="31"/>
      <c r="E40" s="31"/>
      <c r="F40" s="31"/>
      <c r="G40" s="31"/>
      <c r="H40" s="31"/>
      <c r="I40" s="31"/>
      <c r="J40" s="31"/>
      <c r="K40" s="31"/>
      <c r="L40" s="32"/>
      <c r="N40" s="46">
        <v>38</v>
      </c>
      <c r="O40" s="34"/>
      <c r="P40" s="31"/>
      <c r="Q40" s="31"/>
      <c r="R40" s="31"/>
      <c r="S40" s="31"/>
      <c r="T40" s="31"/>
      <c r="U40" s="31"/>
      <c r="V40" s="31"/>
      <c r="W40" s="31"/>
      <c r="X40" s="31"/>
      <c r="Y40" s="32"/>
      <c r="AA40" s="47">
        <v>38</v>
      </c>
      <c r="AB40" s="34">
        <f>IF(ISNUMBER([1]System!$C41),[1]PlotData!B41+[1]SensA!$E$2* $AF$1*B40,[1]PlotData!$CB$3)</f>
        <v>4.5</v>
      </c>
      <c r="AC40" s="31">
        <f>IF(ISNUMBER([1]System!$C41),[1]PlotData!C41+[1]SensA!$E$2* $AF$1*C40,[1]PlotData!$CB$3)</f>
        <v>4.5</v>
      </c>
      <c r="AD40" s="31">
        <f>IF(ISNUMBER([1]System!$C41),[1]PlotData!D41+[1]SensA!$E$2* $AF$1*D40,[1]PlotData!$CB$3)</f>
        <v>4.5</v>
      </c>
      <c r="AE40" s="31">
        <f>IF(ISNUMBER([1]System!$C41),[1]PlotData!E41+[1]SensA!$E$2* $AF$1*E40,[1]PlotData!$CB$3)</f>
        <v>4.5</v>
      </c>
      <c r="AF40" s="31">
        <f>IF(ISNUMBER([1]System!$C41),[1]PlotData!F41+[1]SensA!$E$2* $AF$1*F40,[1]PlotData!$CB$3)</f>
        <v>4.5</v>
      </c>
      <c r="AG40" s="31">
        <f>IF(ISNUMBER([1]System!$C41),[1]PlotData!G41+[1]SensA!$E$2* $AF$1*G40,[1]PlotData!$CB$3)</f>
        <v>4.5</v>
      </c>
      <c r="AH40" s="31">
        <f>IF(ISNUMBER([1]System!$C41),[1]PlotData!H41+[1]SensA!$E$2* $AF$1*H40,[1]PlotData!$CB$3)</f>
        <v>4.5</v>
      </c>
      <c r="AI40" s="31">
        <f>IF(ISNUMBER([1]System!$C41),[1]PlotData!I41+[1]SensA!$E$2* $AF$1*I40,[1]PlotData!$CB$3)</f>
        <v>4.5</v>
      </c>
      <c r="AJ40" s="31">
        <f>IF(ISNUMBER([1]System!$C41),[1]PlotData!J41+[1]SensA!$E$2* $AF$1*J40,[1]PlotData!$CB$3)</f>
        <v>4.5</v>
      </c>
      <c r="AK40" s="31">
        <f>IF(ISNUMBER([1]System!$C41),[1]PlotData!K41+[1]SensA!$E$2* $AF$1*K40,[1]PlotData!$CB$3)</f>
        <v>4.5</v>
      </c>
      <c r="AL40" s="32">
        <f>IF(ISNUMBER([1]System!$C41),[1]PlotData!L41+[1]SensA!$E$2* $AF$1*L40,[1]PlotData!$CB$3)</f>
        <v>4.5</v>
      </c>
      <c r="AM40" s="36">
        <f>IF(ISNUMBER([1]System!$C41),[1]PlotData!L41,[1]PlotData!$CB$3)</f>
        <v>4.5</v>
      </c>
      <c r="AN40" s="31">
        <f>IF(ISNUMBER([1]System!$C41),[1]PlotData!B41,[1]PlotData!$CB$3)</f>
        <v>4.5</v>
      </c>
      <c r="AO40" s="37">
        <f>IF(ISNUMBER([1]System!$C41),AB40,[1]PlotData!$CB$3)</f>
        <v>4.5</v>
      </c>
      <c r="AQ40" s="47">
        <v>38</v>
      </c>
      <c r="AR40" s="34">
        <f>IF(ISNUMBER([1]System!$C41),[1]PlotData!O41+ [1]SensA!$E$2*$AF$1*O40,[1]PlotData!$CB$4)</f>
        <v>4.5</v>
      </c>
      <c r="AS40" s="31">
        <f>IF(ISNUMBER([1]System!$C41),[1]PlotData!P41+ [1]SensA!$E$2*$AF$1*P40,[1]PlotData!$CB$4)</f>
        <v>4.5</v>
      </c>
      <c r="AT40" s="31">
        <f>IF(ISNUMBER([1]System!$C41),[1]PlotData!Q41+ [1]SensA!$E$2*$AF$1*Q40,[1]PlotData!$CB$4)</f>
        <v>4.5</v>
      </c>
      <c r="AU40" s="31">
        <f>IF(ISNUMBER([1]System!$C41),[1]PlotData!R41+ [1]SensA!$E$2*$AF$1*R40,[1]PlotData!$CB$4)</f>
        <v>4.5</v>
      </c>
      <c r="AV40" s="31">
        <f>IF(ISNUMBER([1]System!$C41),[1]PlotData!S41+ [1]SensA!$E$2*$AF$1*S40,[1]PlotData!$CB$4)</f>
        <v>4.5</v>
      </c>
      <c r="AW40" s="31">
        <f>IF(ISNUMBER([1]System!$C41),[1]PlotData!T41+ [1]SensA!$E$2*$AF$1*T40,[1]PlotData!$CB$4)</f>
        <v>4.5</v>
      </c>
      <c r="AX40" s="31">
        <f>IF(ISNUMBER([1]System!$C41),[1]PlotData!U41+ [1]SensA!$E$2*$AF$1*U40,[1]PlotData!$CB$4)</f>
        <v>4.5</v>
      </c>
      <c r="AY40" s="31">
        <f>IF(ISNUMBER([1]System!$C41),[1]PlotData!V41+ [1]SensA!$E$2*$AF$1*V40,[1]PlotData!$CB$4)</f>
        <v>4.5</v>
      </c>
      <c r="AZ40" s="31">
        <f>IF(ISNUMBER([1]System!$C41),[1]PlotData!W41+ [1]SensA!$E$2*$AF$1*W40,[1]PlotData!$CB$4)</f>
        <v>4.5</v>
      </c>
      <c r="BA40" s="31">
        <f>IF(ISNUMBER([1]System!$C41),[1]PlotData!X41+ [1]SensA!$E$2*$AF$1*X40,[1]PlotData!$CB$4)</f>
        <v>4.5</v>
      </c>
      <c r="BB40" s="32">
        <f>IF(ISNUMBER([1]System!$C41),[1]PlotData!Y41+ [1]SensA!$E$2*$AF$1*Y40,[1]PlotData!$CB$4)</f>
        <v>4.5</v>
      </c>
      <c r="BC40" s="36">
        <f>IF(ISNUMBER([1]System!$C41),[1]PlotData!Y41, [1]PlotData!CB$4)</f>
        <v>4.5</v>
      </c>
      <c r="BD40" s="31">
        <f>IF(ISNUMBER([1]System!$C41),[1]PlotData!O41, [1]PlotData!$CB$4)</f>
        <v>4.5</v>
      </c>
      <c r="BE40" s="32">
        <f>IF(ISNUMBER([1]System!$C41), AR40,[1]PlotData!$CB$4)</f>
        <v>4.5</v>
      </c>
    </row>
    <row r="41" spans="1:57" x14ac:dyDescent="0.25">
      <c r="A41" s="46">
        <v>39</v>
      </c>
      <c r="B41" s="34"/>
      <c r="C41" s="31"/>
      <c r="D41" s="31"/>
      <c r="E41" s="31"/>
      <c r="F41" s="31"/>
      <c r="G41" s="31"/>
      <c r="H41" s="31"/>
      <c r="I41" s="31"/>
      <c r="J41" s="31"/>
      <c r="K41" s="31"/>
      <c r="L41" s="32"/>
      <c r="N41" s="46">
        <v>39</v>
      </c>
      <c r="O41" s="34"/>
      <c r="P41" s="31"/>
      <c r="Q41" s="31"/>
      <c r="R41" s="31"/>
      <c r="S41" s="31"/>
      <c r="T41" s="31"/>
      <c r="U41" s="31"/>
      <c r="V41" s="31"/>
      <c r="W41" s="31"/>
      <c r="X41" s="31"/>
      <c r="Y41" s="32"/>
      <c r="AA41" s="47">
        <v>39</v>
      </c>
      <c r="AB41" s="34">
        <f>IF(ISNUMBER([1]System!$C42),[1]PlotData!B42+[1]SensA!$E$2* $AF$1*B41,[1]PlotData!$CB$3)</f>
        <v>4.5</v>
      </c>
      <c r="AC41" s="31">
        <f>IF(ISNUMBER([1]System!$C42),[1]PlotData!C42+[1]SensA!$E$2* $AF$1*C41,[1]PlotData!$CB$3)</f>
        <v>4.5</v>
      </c>
      <c r="AD41" s="31">
        <f>IF(ISNUMBER([1]System!$C42),[1]PlotData!D42+[1]SensA!$E$2* $AF$1*D41,[1]PlotData!$CB$3)</f>
        <v>4.5</v>
      </c>
      <c r="AE41" s="31">
        <f>IF(ISNUMBER([1]System!$C42),[1]PlotData!E42+[1]SensA!$E$2* $AF$1*E41,[1]PlotData!$CB$3)</f>
        <v>4.5</v>
      </c>
      <c r="AF41" s="31">
        <f>IF(ISNUMBER([1]System!$C42),[1]PlotData!F42+[1]SensA!$E$2* $AF$1*F41,[1]PlotData!$CB$3)</f>
        <v>4.5</v>
      </c>
      <c r="AG41" s="31">
        <f>IF(ISNUMBER([1]System!$C42),[1]PlotData!G42+[1]SensA!$E$2* $AF$1*G41,[1]PlotData!$CB$3)</f>
        <v>4.5</v>
      </c>
      <c r="AH41" s="31">
        <f>IF(ISNUMBER([1]System!$C42),[1]PlotData!H42+[1]SensA!$E$2* $AF$1*H41,[1]PlotData!$CB$3)</f>
        <v>4.5</v>
      </c>
      <c r="AI41" s="31">
        <f>IF(ISNUMBER([1]System!$C42),[1]PlotData!I42+[1]SensA!$E$2* $AF$1*I41,[1]PlotData!$CB$3)</f>
        <v>4.5</v>
      </c>
      <c r="AJ41" s="31">
        <f>IF(ISNUMBER([1]System!$C42),[1]PlotData!J42+[1]SensA!$E$2* $AF$1*J41,[1]PlotData!$CB$3)</f>
        <v>4.5</v>
      </c>
      <c r="AK41" s="31">
        <f>IF(ISNUMBER([1]System!$C42),[1]PlotData!K42+[1]SensA!$E$2* $AF$1*K41,[1]PlotData!$CB$3)</f>
        <v>4.5</v>
      </c>
      <c r="AL41" s="32">
        <f>IF(ISNUMBER([1]System!$C42),[1]PlotData!L42+[1]SensA!$E$2* $AF$1*L41,[1]PlotData!$CB$3)</f>
        <v>4.5</v>
      </c>
      <c r="AM41" s="36">
        <f>IF(ISNUMBER([1]System!$C42),[1]PlotData!L42,[1]PlotData!$CB$3)</f>
        <v>4.5</v>
      </c>
      <c r="AN41" s="31">
        <f>IF(ISNUMBER([1]System!$C42),[1]PlotData!B42,[1]PlotData!$CB$3)</f>
        <v>4.5</v>
      </c>
      <c r="AO41" s="37">
        <f>IF(ISNUMBER([1]System!$C42),AB41,[1]PlotData!$CB$3)</f>
        <v>4.5</v>
      </c>
      <c r="AQ41" s="47">
        <v>39</v>
      </c>
      <c r="AR41" s="34">
        <f>IF(ISNUMBER([1]System!$C42),[1]PlotData!O42+ [1]SensA!$E$2*$AF$1*O41,[1]PlotData!$CB$4)</f>
        <v>4.5</v>
      </c>
      <c r="AS41" s="31">
        <f>IF(ISNUMBER([1]System!$C42),[1]PlotData!P42+ [1]SensA!$E$2*$AF$1*P41,[1]PlotData!$CB$4)</f>
        <v>4.5</v>
      </c>
      <c r="AT41" s="31">
        <f>IF(ISNUMBER([1]System!$C42),[1]PlotData!Q42+ [1]SensA!$E$2*$AF$1*Q41,[1]PlotData!$CB$4)</f>
        <v>4.5</v>
      </c>
      <c r="AU41" s="31">
        <f>IF(ISNUMBER([1]System!$C42),[1]PlotData!R42+ [1]SensA!$E$2*$AF$1*R41,[1]PlotData!$CB$4)</f>
        <v>4.5</v>
      </c>
      <c r="AV41" s="31">
        <f>IF(ISNUMBER([1]System!$C42),[1]PlotData!S42+ [1]SensA!$E$2*$AF$1*S41,[1]PlotData!$CB$4)</f>
        <v>4.5</v>
      </c>
      <c r="AW41" s="31">
        <f>IF(ISNUMBER([1]System!$C42),[1]PlotData!T42+ [1]SensA!$E$2*$AF$1*T41,[1]PlotData!$CB$4)</f>
        <v>4.5</v>
      </c>
      <c r="AX41" s="31">
        <f>IF(ISNUMBER([1]System!$C42),[1]PlotData!U42+ [1]SensA!$E$2*$AF$1*U41,[1]PlotData!$CB$4)</f>
        <v>4.5</v>
      </c>
      <c r="AY41" s="31">
        <f>IF(ISNUMBER([1]System!$C42),[1]PlotData!V42+ [1]SensA!$E$2*$AF$1*V41,[1]PlotData!$CB$4)</f>
        <v>4.5</v>
      </c>
      <c r="AZ41" s="31">
        <f>IF(ISNUMBER([1]System!$C42),[1]PlotData!W42+ [1]SensA!$E$2*$AF$1*W41,[1]PlotData!$CB$4)</f>
        <v>4.5</v>
      </c>
      <c r="BA41" s="31">
        <f>IF(ISNUMBER([1]System!$C42),[1]PlotData!X42+ [1]SensA!$E$2*$AF$1*X41,[1]PlotData!$CB$4)</f>
        <v>4.5</v>
      </c>
      <c r="BB41" s="32">
        <f>IF(ISNUMBER([1]System!$C42),[1]PlotData!Y42+ [1]SensA!$E$2*$AF$1*Y41,[1]PlotData!$CB$4)</f>
        <v>4.5</v>
      </c>
      <c r="BC41" s="36">
        <f>IF(ISNUMBER([1]System!$C42),[1]PlotData!Y42, [1]PlotData!CB$4)</f>
        <v>4.5</v>
      </c>
      <c r="BD41" s="31">
        <f>IF(ISNUMBER([1]System!$C42),[1]PlotData!O42, [1]PlotData!$CB$4)</f>
        <v>4.5</v>
      </c>
      <c r="BE41" s="32">
        <f>IF(ISNUMBER([1]System!$C42), AR41,[1]PlotData!$CB$4)</f>
        <v>4.5</v>
      </c>
    </row>
    <row r="42" spans="1:57" ht="13.8" thickBot="1" x14ac:dyDescent="0.3">
      <c r="A42" s="48">
        <v>40</v>
      </c>
      <c r="B42" s="49"/>
      <c r="C42" s="39"/>
      <c r="D42" s="39"/>
      <c r="E42" s="39"/>
      <c r="F42" s="39"/>
      <c r="G42" s="39"/>
      <c r="H42" s="39"/>
      <c r="I42" s="39"/>
      <c r="J42" s="39"/>
      <c r="K42" s="39"/>
      <c r="L42" s="40"/>
      <c r="N42" s="48">
        <v>40</v>
      </c>
      <c r="O42" s="49"/>
      <c r="P42" s="39"/>
      <c r="Q42" s="39"/>
      <c r="R42" s="39"/>
      <c r="S42" s="39"/>
      <c r="T42" s="39"/>
      <c r="U42" s="39"/>
      <c r="V42" s="39"/>
      <c r="W42" s="39"/>
      <c r="X42" s="39"/>
      <c r="Y42" s="40"/>
      <c r="AA42" s="50">
        <v>40</v>
      </c>
      <c r="AB42" s="49">
        <f>IF(ISNUMBER([1]System!$C43),[1]PlotData!B43+[1]SensA!$E$2* $AF$1*B42,[1]PlotData!$CB$3)</f>
        <v>4.5</v>
      </c>
      <c r="AC42" s="39">
        <f>IF(ISNUMBER([1]System!$C43),[1]PlotData!C43+[1]SensA!$E$2* $AF$1*C42,[1]PlotData!$CB$3)</f>
        <v>4.5</v>
      </c>
      <c r="AD42" s="39">
        <f>IF(ISNUMBER([1]System!$C43),[1]PlotData!D43+[1]SensA!$E$2* $AF$1*D42,[1]PlotData!$CB$3)</f>
        <v>4.5</v>
      </c>
      <c r="AE42" s="39">
        <f>IF(ISNUMBER([1]System!$C43),[1]PlotData!E43+[1]SensA!$E$2* $AF$1*E42,[1]PlotData!$CB$3)</f>
        <v>4.5</v>
      </c>
      <c r="AF42" s="39">
        <f>IF(ISNUMBER([1]System!$C43),[1]PlotData!F43+[1]SensA!$E$2* $AF$1*F42,[1]PlotData!$CB$3)</f>
        <v>4.5</v>
      </c>
      <c r="AG42" s="39">
        <f>IF(ISNUMBER([1]System!$C43),[1]PlotData!G43+[1]SensA!$E$2* $AF$1*G42,[1]PlotData!$CB$3)</f>
        <v>4.5</v>
      </c>
      <c r="AH42" s="39">
        <f>IF(ISNUMBER([1]System!$C43),[1]PlotData!H43+[1]SensA!$E$2* $AF$1*H42,[1]PlotData!$CB$3)</f>
        <v>4.5</v>
      </c>
      <c r="AI42" s="39">
        <f>IF(ISNUMBER([1]System!$C43),[1]PlotData!I43+[1]SensA!$E$2* $AF$1*I42,[1]PlotData!$CB$3)</f>
        <v>4.5</v>
      </c>
      <c r="AJ42" s="39">
        <f>IF(ISNUMBER([1]System!$C43),[1]PlotData!J43+[1]SensA!$E$2* $AF$1*J42,[1]PlotData!$CB$3)</f>
        <v>4.5</v>
      </c>
      <c r="AK42" s="39">
        <f>IF(ISNUMBER([1]System!$C43),[1]PlotData!K43+[1]SensA!$E$2* $AF$1*K42,[1]PlotData!$CB$3)</f>
        <v>4.5</v>
      </c>
      <c r="AL42" s="40">
        <f>IF(ISNUMBER([1]System!$C43),[1]PlotData!L43+[1]SensA!$E$2* $AF$1*L42,[1]PlotData!$CB$3)</f>
        <v>4.5</v>
      </c>
      <c r="AM42" s="51">
        <f>IF(ISNUMBER([1]System!$C43),[1]PlotData!L43,[1]PlotData!$CB$3)</f>
        <v>4.5</v>
      </c>
      <c r="AN42" s="39">
        <f>IF(ISNUMBER([1]System!$C43),[1]PlotData!B43,[1]PlotData!$CB$3)</f>
        <v>4.5</v>
      </c>
      <c r="AO42" s="52">
        <f>IF(ISNUMBER([1]System!$C43),AB42,[1]PlotData!$CB$3)</f>
        <v>4.5</v>
      </c>
      <c r="AQ42" s="50">
        <v>40</v>
      </c>
      <c r="AR42" s="49">
        <f>IF(ISNUMBER([1]System!$C43),[1]PlotData!O43+ [1]SensA!$E$2*$AF$1*O42,[1]PlotData!$CB$4)</f>
        <v>4.5</v>
      </c>
      <c r="AS42" s="39">
        <f>IF(ISNUMBER([1]System!$C43),[1]PlotData!P43+ [1]SensA!$E$2*$AF$1*P42,[1]PlotData!$CB$4)</f>
        <v>4.5</v>
      </c>
      <c r="AT42" s="39">
        <f>IF(ISNUMBER([1]System!$C43),[1]PlotData!Q43+ [1]SensA!$E$2*$AF$1*Q42,[1]PlotData!$CB$4)</f>
        <v>4.5</v>
      </c>
      <c r="AU42" s="39">
        <f>IF(ISNUMBER([1]System!$C43),[1]PlotData!R43+ [1]SensA!$E$2*$AF$1*R42,[1]PlotData!$CB$4)</f>
        <v>4.5</v>
      </c>
      <c r="AV42" s="39">
        <f>IF(ISNUMBER([1]System!$C43),[1]PlotData!S43+ [1]SensA!$E$2*$AF$1*S42,[1]PlotData!$CB$4)</f>
        <v>4.5</v>
      </c>
      <c r="AW42" s="39">
        <f>IF(ISNUMBER([1]System!$C43),[1]PlotData!T43+ [1]SensA!$E$2*$AF$1*T42,[1]PlotData!$CB$4)</f>
        <v>4.5</v>
      </c>
      <c r="AX42" s="39">
        <f>IF(ISNUMBER([1]System!$C43),[1]PlotData!U43+ [1]SensA!$E$2*$AF$1*U42,[1]PlotData!$CB$4)</f>
        <v>4.5</v>
      </c>
      <c r="AY42" s="39">
        <f>IF(ISNUMBER([1]System!$C43),[1]PlotData!V43+ [1]SensA!$E$2*$AF$1*V42,[1]PlotData!$CB$4)</f>
        <v>4.5</v>
      </c>
      <c r="AZ42" s="39">
        <f>IF(ISNUMBER([1]System!$C43),[1]PlotData!W43+ [1]SensA!$E$2*$AF$1*W42,[1]PlotData!$CB$4)</f>
        <v>4.5</v>
      </c>
      <c r="BA42" s="39">
        <f>IF(ISNUMBER([1]System!$C43),[1]PlotData!X43+ [1]SensA!$E$2*$AF$1*X42,[1]PlotData!$CB$4)</f>
        <v>4.5</v>
      </c>
      <c r="BB42" s="40">
        <f>IF(ISNUMBER([1]System!$C43),[1]PlotData!Y43+ [1]SensA!$E$2*$AF$1*Y42,[1]PlotData!$CB$4)</f>
        <v>4.5</v>
      </c>
      <c r="BC42" s="51">
        <f>IF(ISNUMBER([1]System!$C43),[1]PlotData!Y43, [1]PlotData!CB$4)</f>
        <v>4.5</v>
      </c>
      <c r="BD42" s="39">
        <f>IF(ISNUMBER([1]System!$C43),[1]PlotData!O43, [1]PlotData!$CB$4)</f>
        <v>4.5</v>
      </c>
      <c r="BE42" s="40">
        <f>IF(ISNUMBER([1]System!$C43), AR42,[1]PlotData!$CB$4)</f>
        <v>4.5</v>
      </c>
    </row>
    <row r="43" spans="1:57" x14ac:dyDescent="0.25">
      <c r="AR43" s="53"/>
    </row>
    <row r="68" spans="1:36" x14ac:dyDescent="0.25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5"/>
      <c r="AA68" s="54"/>
      <c r="AB68" s="54"/>
      <c r="AC68" s="54"/>
      <c r="AD68" s="54"/>
      <c r="AE68" s="54"/>
      <c r="AF68" s="54"/>
      <c r="AG68" s="54"/>
      <c r="AH68" s="54"/>
      <c r="AI68" s="54"/>
      <c r="AJ68" s="54"/>
    </row>
    <row r="69" spans="1:36" x14ac:dyDescent="0.2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5"/>
      <c r="AA69" s="54"/>
      <c r="AB69" s="54"/>
      <c r="AC69" s="54"/>
      <c r="AD69" s="54"/>
      <c r="AE69" s="54"/>
      <c r="AF69" s="54"/>
      <c r="AG69" s="54"/>
      <c r="AH69" s="54"/>
      <c r="AI69" s="54"/>
      <c r="AJ69" s="54"/>
    </row>
    <row r="70" spans="1:36" x14ac:dyDescent="0.2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5"/>
      <c r="AA70" s="54"/>
      <c r="AB70" s="54"/>
      <c r="AC70" s="54"/>
      <c r="AD70" s="54"/>
      <c r="AE70" s="54"/>
      <c r="AF70" s="54"/>
      <c r="AG70" s="54"/>
      <c r="AH70" s="54"/>
      <c r="AI70" s="54"/>
      <c r="AJ70" s="54"/>
    </row>
    <row r="71" spans="1:36" x14ac:dyDescent="0.25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5"/>
      <c r="AA71" s="54"/>
      <c r="AB71" s="54"/>
      <c r="AC71" s="54"/>
      <c r="AD71" s="54"/>
      <c r="AE71" s="54"/>
      <c r="AF71" s="54"/>
      <c r="AG71" s="54"/>
      <c r="AH71" s="54"/>
      <c r="AI71" s="54"/>
      <c r="AJ71" s="54"/>
    </row>
    <row r="72" spans="1:36" x14ac:dyDescent="0.25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5"/>
      <c r="AA72" s="54"/>
      <c r="AB72" s="54"/>
      <c r="AC72" s="54"/>
      <c r="AD72" s="54"/>
      <c r="AE72" s="54"/>
      <c r="AF72" s="54"/>
      <c r="AG72" s="54"/>
      <c r="AH72" s="54"/>
      <c r="AI72" s="54"/>
      <c r="AJ72" s="54"/>
    </row>
    <row r="73" spans="1:36" x14ac:dyDescent="0.25">
      <c r="A73" s="54"/>
      <c r="B73" s="56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5"/>
      <c r="AA73" s="54"/>
      <c r="AB73" s="54"/>
      <c r="AC73" s="54"/>
      <c r="AD73" s="54"/>
      <c r="AE73" s="54"/>
      <c r="AF73" s="54"/>
      <c r="AG73" s="54"/>
      <c r="AH73" s="54"/>
      <c r="AI73" s="54"/>
      <c r="AJ73" s="54"/>
    </row>
    <row r="74" spans="1:36" x14ac:dyDescent="0.25">
      <c r="A74" s="56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6"/>
      <c r="R74" s="54"/>
      <c r="S74" s="54"/>
      <c r="T74" s="54"/>
      <c r="U74" s="54"/>
      <c r="V74" s="54"/>
      <c r="W74" s="54"/>
      <c r="X74" s="54"/>
      <c r="Y74" s="54"/>
      <c r="Z74" s="55"/>
      <c r="AA74" s="54"/>
      <c r="AB74" s="54"/>
      <c r="AC74" s="54"/>
      <c r="AD74" s="54"/>
      <c r="AE74" s="54"/>
      <c r="AF74" s="54"/>
      <c r="AG74" s="54"/>
      <c r="AH74" s="54"/>
      <c r="AI74" s="54"/>
      <c r="AJ74" s="54"/>
    </row>
    <row r="75" spans="1:36" x14ac:dyDescent="0.2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5"/>
      <c r="AA75" s="54"/>
      <c r="AB75" s="54"/>
      <c r="AC75" s="54"/>
      <c r="AD75" s="54"/>
      <c r="AE75" s="54"/>
      <c r="AF75" s="54"/>
      <c r="AG75" s="54"/>
      <c r="AH75" s="54"/>
      <c r="AI75" s="54"/>
      <c r="AJ75" s="54"/>
    </row>
    <row r="76" spans="1:36" x14ac:dyDescent="0.25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5"/>
      <c r="AA76" s="54"/>
      <c r="AB76" s="54"/>
      <c r="AC76" s="54"/>
      <c r="AD76" s="54"/>
      <c r="AE76" s="54"/>
      <c r="AF76" s="54"/>
      <c r="AG76" s="54"/>
      <c r="AH76" s="54"/>
      <c r="AI76" s="54"/>
      <c r="AJ76" s="54"/>
    </row>
    <row r="77" spans="1:36" x14ac:dyDescent="0.25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5"/>
      <c r="AA77" s="54"/>
      <c r="AB77" s="54"/>
      <c r="AC77" s="54"/>
      <c r="AD77" s="54"/>
      <c r="AE77" s="54"/>
      <c r="AF77" s="54"/>
      <c r="AG77" s="54"/>
      <c r="AH77" s="54"/>
      <c r="AI77" s="54"/>
      <c r="AJ77" s="54"/>
    </row>
    <row r="78" spans="1:36" x14ac:dyDescent="0.25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5"/>
      <c r="AA78" s="54"/>
      <c r="AB78" s="54"/>
      <c r="AC78" s="54"/>
      <c r="AD78" s="54"/>
      <c r="AE78" s="54"/>
      <c r="AF78" s="54"/>
      <c r="AG78" s="54"/>
      <c r="AH78" s="54"/>
      <c r="AI78" s="54"/>
      <c r="AJ78" s="54"/>
    </row>
    <row r="79" spans="1:36" x14ac:dyDescent="0.25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5"/>
      <c r="AA79" s="54"/>
      <c r="AB79" s="54"/>
      <c r="AC79" s="54"/>
      <c r="AD79" s="54"/>
      <c r="AE79" s="54"/>
      <c r="AF79" s="54"/>
      <c r="AG79" s="54"/>
      <c r="AH79" s="54"/>
      <c r="AI79" s="54"/>
      <c r="AJ79" s="54"/>
    </row>
    <row r="80" spans="1:36" x14ac:dyDescent="0.25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5"/>
      <c r="AA80" s="54"/>
      <c r="AB80" s="54"/>
      <c r="AC80" s="54"/>
      <c r="AD80" s="54"/>
      <c r="AE80" s="54"/>
      <c r="AF80" s="54"/>
      <c r="AG80" s="54"/>
      <c r="AH80" s="54"/>
      <c r="AI80" s="54"/>
      <c r="AJ80" s="54"/>
    </row>
    <row r="81" spans="1:36" x14ac:dyDescent="0.25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5"/>
      <c r="AA81" s="54"/>
      <c r="AB81" s="54"/>
      <c r="AC81" s="54"/>
      <c r="AD81" s="54"/>
      <c r="AE81" s="54"/>
      <c r="AF81" s="54"/>
      <c r="AG81" s="54"/>
      <c r="AH81" s="54"/>
      <c r="AI81" s="54"/>
      <c r="AJ81" s="54"/>
    </row>
    <row r="82" spans="1:36" x14ac:dyDescent="0.25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5"/>
      <c r="AA82" s="54"/>
      <c r="AB82" s="54"/>
      <c r="AC82" s="54"/>
      <c r="AD82" s="54"/>
      <c r="AE82" s="54"/>
      <c r="AF82" s="54"/>
      <c r="AG82" s="54"/>
      <c r="AH82" s="54"/>
      <c r="AI82" s="54"/>
      <c r="AJ82" s="54"/>
    </row>
    <row r="83" spans="1:36" x14ac:dyDescent="0.25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5"/>
      <c r="AA83" s="54"/>
      <c r="AB83" s="54"/>
      <c r="AC83" s="54"/>
      <c r="AD83" s="54"/>
      <c r="AE83" s="54"/>
      <c r="AF83" s="54"/>
      <c r="AG83" s="54"/>
      <c r="AH83" s="54"/>
      <c r="AI83" s="54"/>
      <c r="AJ83" s="54"/>
    </row>
    <row r="84" spans="1:36" x14ac:dyDescent="0.25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5"/>
      <c r="AA84" s="54"/>
      <c r="AB84" s="54"/>
      <c r="AC84" s="54"/>
      <c r="AD84" s="54"/>
      <c r="AE84" s="54"/>
      <c r="AF84" s="54"/>
      <c r="AG84" s="54"/>
      <c r="AH84" s="54"/>
      <c r="AI84" s="54"/>
      <c r="AJ84" s="54"/>
    </row>
    <row r="85" spans="1:36" x14ac:dyDescent="0.25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5"/>
      <c r="AA85" s="54"/>
      <c r="AB85" s="54"/>
      <c r="AC85" s="54"/>
      <c r="AD85" s="54"/>
      <c r="AE85" s="54"/>
      <c r="AF85" s="54"/>
      <c r="AG85" s="54"/>
      <c r="AH85" s="54"/>
      <c r="AI85" s="54"/>
      <c r="AJ85" s="54"/>
    </row>
    <row r="86" spans="1:36" x14ac:dyDescent="0.25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5"/>
      <c r="AA86" s="54"/>
      <c r="AB86" s="54"/>
      <c r="AC86" s="54"/>
      <c r="AD86" s="54"/>
      <c r="AE86" s="54"/>
      <c r="AF86" s="54"/>
      <c r="AG86" s="54"/>
      <c r="AH86" s="54"/>
      <c r="AI86" s="54"/>
      <c r="AJ86" s="54"/>
    </row>
    <row r="87" spans="1:36" x14ac:dyDescent="0.25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5"/>
      <c r="AA87" s="54"/>
      <c r="AB87" s="54"/>
      <c r="AC87" s="54"/>
      <c r="AD87" s="54"/>
      <c r="AE87" s="54"/>
      <c r="AF87" s="54"/>
      <c r="AG87" s="54"/>
      <c r="AH87" s="54"/>
      <c r="AI87" s="54"/>
      <c r="AJ87" s="54"/>
    </row>
    <row r="88" spans="1:36" x14ac:dyDescent="0.25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5"/>
      <c r="AA88" s="54"/>
      <c r="AB88" s="54"/>
      <c r="AC88" s="54"/>
      <c r="AD88" s="54"/>
      <c r="AE88" s="54"/>
      <c r="AF88" s="54"/>
      <c r="AG88" s="54"/>
      <c r="AH88" s="54"/>
      <c r="AI88" s="54"/>
      <c r="AJ88" s="54"/>
    </row>
    <row r="89" spans="1:36" x14ac:dyDescent="0.25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5"/>
      <c r="AA89" s="54"/>
      <c r="AB89" s="54"/>
      <c r="AC89" s="54"/>
      <c r="AD89" s="54"/>
      <c r="AE89" s="54"/>
      <c r="AF89" s="54"/>
      <c r="AG89" s="54"/>
      <c r="AH89" s="54"/>
      <c r="AI89" s="54"/>
      <c r="AJ89" s="54"/>
    </row>
    <row r="90" spans="1:36" x14ac:dyDescent="0.25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5"/>
      <c r="AA90" s="54"/>
      <c r="AB90" s="54"/>
      <c r="AC90" s="54"/>
      <c r="AD90" s="54"/>
      <c r="AE90" s="54"/>
      <c r="AF90" s="54"/>
      <c r="AG90" s="54"/>
      <c r="AH90" s="54"/>
      <c r="AI90" s="54"/>
      <c r="AJ90" s="54"/>
    </row>
    <row r="91" spans="1:36" x14ac:dyDescent="0.25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5"/>
      <c r="AA91" s="54"/>
      <c r="AB91" s="54"/>
      <c r="AC91" s="54"/>
      <c r="AD91" s="54"/>
      <c r="AE91" s="54"/>
      <c r="AF91" s="54"/>
      <c r="AG91" s="54"/>
      <c r="AH91" s="54"/>
      <c r="AI91" s="54"/>
      <c r="AJ91" s="54"/>
    </row>
    <row r="92" spans="1:36" x14ac:dyDescent="0.25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5"/>
      <c r="AA92" s="54"/>
      <c r="AB92" s="54"/>
      <c r="AC92" s="54"/>
      <c r="AD92" s="54"/>
      <c r="AE92" s="54"/>
      <c r="AF92" s="54"/>
      <c r="AG92" s="54"/>
      <c r="AH92" s="54"/>
      <c r="AI92" s="54"/>
      <c r="AJ92" s="54"/>
    </row>
    <row r="93" spans="1:36" x14ac:dyDescent="0.25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5"/>
      <c r="AA93" s="54"/>
      <c r="AB93" s="54"/>
      <c r="AC93" s="54"/>
      <c r="AD93" s="54"/>
      <c r="AE93" s="54"/>
      <c r="AF93" s="54"/>
      <c r="AG93" s="54"/>
      <c r="AH93" s="54"/>
      <c r="AI93" s="54"/>
      <c r="AJ93" s="54"/>
    </row>
    <row r="94" spans="1:36" x14ac:dyDescent="0.25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5"/>
      <c r="AA94" s="54"/>
      <c r="AB94" s="54"/>
      <c r="AC94" s="54"/>
      <c r="AD94" s="54"/>
      <c r="AE94" s="54"/>
      <c r="AF94" s="54"/>
      <c r="AG94" s="54"/>
      <c r="AH94" s="54"/>
      <c r="AI94" s="54"/>
      <c r="AJ94" s="54"/>
    </row>
    <row r="95" spans="1:36" x14ac:dyDescent="0.25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5"/>
      <c r="AA95" s="54"/>
      <c r="AB95" s="54"/>
      <c r="AC95" s="54"/>
      <c r="AD95" s="54"/>
      <c r="AE95" s="54"/>
      <c r="AF95" s="54"/>
      <c r="AG95" s="54"/>
      <c r="AH95" s="54"/>
      <c r="AI95" s="54"/>
      <c r="AJ95" s="54"/>
    </row>
    <row r="96" spans="1:36" x14ac:dyDescent="0.25">
      <c r="A96" s="54"/>
      <c r="B96" s="56"/>
      <c r="C96" s="56"/>
      <c r="D96" s="54"/>
      <c r="E96" s="56"/>
      <c r="F96" s="54"/>
      <c r="G96" s="54"/>
      <c r="H96" s="56"/>
      <c r="I96" s="54"/>
      <c r="J96" s="54"/>
      <c r="K96" s="54"/>
      <c r="L96" s="54"/>
      <c r="M96" s="54"/>
      <c r="N96" s="54"/>
      <c r="O96" s="54"/>
      <c r="P96" s="54"/>
      <c r="Q96" s="54"/>
      <c r="R96" s="56"/>
      <c r="S96" s="54"/>
      <c r="T96" s="54"/>
      <c r="U96" s="54"/>
      <c r="V96" s="54"/>
      <c r="W96" s="54"/>
      <c r="X96" s="54"/>
      <c r="Y96" s="54"/>
      <c r="Z96" s="55"/>
      <c r="AA96" s="54"/>
      <c r="AB96" s="54"/>
      <c r="AC96" s="54"/>
      <c r="AD96" s="54"/>
      <c r="AE96" s="54"/>
      <c r="AF96" s="54"/>
      <c r="AG96" s="54"/>
      <c r="AH96" s="54"/>
      <c r="AI96" s="54"/>
      <c r="AJ96" s="54"/>
    </row>
    <row r="97" spans="1:36" x14ac:dyDescent="0.25">
      <c r="A97" s="56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6"/>
      <c r="R97" s="54"/>
      <c r="S97" s="54"/>
      <c r="T97" s="54"/>
      <c r="U97" s="54"/>
      <c r="V97" s="54"/>
      <c r="W97" s="54"/>
      <c r="X97" s="54"/>
      <c r="Y97" s="54"/>
      <c r="Z97" s="55"/>
      <c r="AA97" s="54"/>
      <c r="AB97" s="54"/>
      <c r="AC97" s="54"/>
      <c r="AD97" s="54"/>
      <c r="AE97" s="54"/>
      <c r="AF97" s="54"/>
      <c r="AG97" s="54"/>
      <c r="AH97" s="54"/>
      <c r="AI97" s="54"/>
      <c r="AJ97" s="54"/>
    </row>
    <row r="98" spans="1:36" x14ac:dyDescent="0.25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6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5"/>
      <c r="AA98" s="54"/>
      <c r="AB98" s="54"/>
      <c r="AC98" s="54"/>
      <c r="AD98" s="54"/>
      <c r="AE98" s="54"/>
      <c r="AF98" s="54"/>
      <c r="AG98" s="54"/>
      <c r="AH98" s="54"/>
      <c r="AI98" s="54"/>
      <c r="AJ98" s="54"/>
    </row>
    <row r="99" spans="1:36" x14ac:dyDescent="0.25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6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5"/>
      <c r="AA99" s="54"/>
      <c r="AB99" s="54"/>
      <c r="AC99" s="54"/>
      <c r="AD99" s="54"/>
      <c r="AE99" s="54"/>
      <c r="AF99" s="54"/>
      <c r="AG99" s="54"/>
      <c r="AH99" s="54"/>
      <c r="AI99" s="54"/>
      <c r="AJ99" s="54"/>
    </row>
    <row r="100" spans="1:36" x14ac:dyDescent="0.25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6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5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</row>
    <row r="101" spans="1:36" x14ac:dyDescent="0.25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6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5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</row>
    <row r="102" spans="1:36" x14ac:dyDescent="0.25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6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5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</row>
    <row r="103" spans="1:36" x14ac:dyDescent="0.25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6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5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</row>
    <row r="104" spans="1:36" x14ac:dyDescent="0.25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6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5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</row>
    <row r="105" spans="1:36" x14ac:dyDescent="0.25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6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5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</row>
    <row r="106" spans="1:36" x14ac:dyDescent="0.25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6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5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</row>
    <row r="107" spans="1:36" x14ac:dyDescent="0.25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6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5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</row>
    <row r="108" spans="1:36" x14ac:dyDescent="0.2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6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5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</row>
    <row r="109" spans="1:36" x14ac:dyDescent="0.25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6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5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</row>
    <row r="110" spans="1:36" x14ac:dyDescent="0.25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6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5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</row>
    <row r="111" spans="1:36" x14ac:dyDescent="0.25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6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5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</row>
    <row r="112" spans="1:36" x14ac:dyDescent="0.25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6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5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</row>
    <row r="113" spans="1:36" x14ac:dyDescent="0.25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6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5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</row>
    <row r="114" spans="1:36" x14ac:dyDescent="0.25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6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5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</row>
    <row r="115" spans="1:36" x14ac:dyDescent="0.25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6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5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</row>
    <row r="116" spans="1:36" x14ac:dyDescent="0.25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6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5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</row>
    <row r="117" spans="1:36" x14ac:dyDescent="0.25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6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5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</row>
    <row r="118" spans="1:36" x14ac:dyDescent="0.2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5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</row>
    <row r="119" spans="1:36" x14ac:dyDescent="0.25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5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</row>
    <row r="120" spans="1:36" x14ac:dyDescent="0.25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5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</row>
    <row r="121" spans="1:36" x14ac:dyDescent="0.25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5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0"/>
  <dimension ref="B1:BY161"/>
  <sheetViews>
    <sheetView zoomScale="70" zoomScaleNormal="70" workbookViewId="0">
      <pane xSplit="2" ySplit="3" topLeftCell="C34" activePane="bottomRight" state="frozen"/>
      <selection activeCell="U4" sqref="U4"/>
      <selection pane="topRight" activeCell="U4" sqref="U4"/>
      <selection pane="bottomLeft" activeCell="U4" sqref="U4"/>
      <selection pane="bottomRight" activeCell="L21" sqref="L21"/>
    </sheetView>
  </sheetViews>
  <sheetFormatPr baseColWidth="10" defaultColWidth="11.44140625" defaultRowHeight="13.2" x14ac:dyDescent="0.25"/>
  <cols>
    <col min="1" max="1" width="6.5546875" style="260" customWidth="1"/>
    <col min="2" max="2" width="9.44140625" style="260" customWidth="1"/>
    <col min="3" max="3" width="8.5546875" style="260" customWidth="1"/>
    <col min="4" max="4" width="8.6640625" style="260" customWidth="1"/>
    <col min="5" max="5" width="6.5546875" style="260" customWidth="1"/>
    <col min="6" max="6" width="8.5546875" style="260" customWidth="1"/>
    <col min="7" max="9" width="11.44140625" style="260" customWidth="1"/>
    <col min="10" max="10" width="8.5546875" style="260" customWidth="1"/>
    <col min="11" max="11" width="8.5546875" style="435" customWidth="1"/>
    <col min="12" max="13" width="7.6640625" style="260" customWidth="1"/>
    <col min="14" max="14" width="7.44140625" style="260" customWidth="1"/>
    <col min="15" max="15" width="7.6640625" style="260" customWidth="1"/>
    <col min="16" max="24" width="8.5546875" style="260" customWidth="1"/>
    <col min="25" max="26" width="9.6640625" style="260" customWidth="1"/>
    <col min="27" max="27" width="8.5546875" style="260" customWidth="1"/>
    <col min="28" max="28" width="10" style="260" customWidth="1"/>
    <col min="29" max="29" width="10.5546875" style="260" customWidth="1"/>
    <col min="30" max="30" width="9.6640625" style="260" customWidth="1"/>
    <col min="31" max="31" width="8.6640625" style="427" customWidth="1"/>
    <col min="32" max="32" width="10.5546875" style="260" customWidth="1"/>
    <col min="33" max="33" width="11.33203125" style="260" customWidth="1"/>
    <col min="34" max="37" width="13.44140625" style="260" customWidth="1"/>
    <col min="38" max="38" width="13.6640625" style="260" customWidth="1"/>
    <col min="39" max="39" width="14.33203125" style="260" customWidth="1"/>
    <col min="40" max="41" width="9.5546875" style="260" customWidth="1"/>
    <col min="42" max="42" width="15.5546875" style="260" customWidth="1"/>
    <col min="43" max="43" width="12.5546875" style="429" customWidth="1"/>
    <col min="44" max="44" width="15.5546875" style="260" customWidth="1"/>
    <col min="45" max="16384" width="11.44140625" style="260"/>
  </cols>
  <sheetData>
    <row r="1" spans="2:77" s="205" customFormat="1" ht="25.5" customHeight="1" thickBot="1" x14ac:dyDescent="0.3">
      <c r="E1" s="206" t="s">
        <v>31</v>
      </c>
      <c r="F1" s="207"/>
      <c r="K1" s="208"/>
      <c r="L1" s="209" t="s">
        <v>121</v>
      </c>
      <c r="M1" s="210"/>
      <c r="N1" s="210"/>
      <c r="O1" s="211"/>
      <c r="P1" s="212" t="s">
        <v>122</v>
      </c>
      <c r="Q1" s="213"/>
      <c r="R1" s="213"/>
      <c r="S1" s="213"/>
      <c r="T1" s="213"/>
      <c r="U1" s="213"/>
      <c r="V1" s="213"/>
      <c r="W1" s="214"/>
      <c r="X1" s="215" t="s">
        <v>40</v>
      </c>
      <c r="Y1" s="216"/>
      <c r="Z1" s="216"/>
      <c r="AA1" s="216"/>
      <c r="AB1" s="217" t="s">
        <v>123</v>
      </c>
      <c r="AC1" s="218"/>
      <c r="AD1" s="218"/>
      <c r="AE1" s="219"/>
      <c r="AF1" s="220" t="s">
        <v>124</v>
      </c>
      <c r="AG1" s="221"/>
      <c r="AH1" s="221"/>
      <c r="AI1" s="221"/>
      <c r="AJ1" s="221"/>
      <c r="AK1" s="221"/>
      <c r="AL1" s="222"/>
      <c r="AM1" s="223" t="s">
        <v>125</v>
      </c>
      <c r="AN1" s="223"/>
      <c r="AO1" s="224"/>
      <c r="AP1" s="225" t="s">
        <v>126</v>
      </c>
      <c r="AQ1" s="226"/>
      <c r="AR1" s="227" t="s">
        <v>127</v>
      </c>
      <c r="AU1" s="228" t="s">
        <v>101</v>
      </c>
      <c r="BD1" s="229"/>
      <c r="BE1" s="230"/>
      <c r="BF1" s="231"/>
      <c r="BG1" s="231"/>
      <c r="BH1" s="232"/>
      <c r="BI1" s="230"/>
    </row>
    <row r="2" spans="2:77" s="205" customFormat="1" ht="20.100000000000001" customHeight="1" thickBot="1" x14ac:dyDescent="0.3">
      <c r="C2" s="233" t="s">
        <v>128</v>
      </c>
      <c r="D2" s="234"/>
      <c r="E2" s="235" t="s">
        <v>112</v>
      </c>
      <c r="F2" s="236" t="s">
        <v>129</v>
      </c>
      <c r="G2" s="237" t="s">
        <v>130</v>
      </c>
      <c r="H2" s="238"/>
      <c r="I2" s="239"/>
      <c r="K2" s="208"/>
      <c r="L2" s="209" t="s">
        <v>131</v>
      </c>
      <c r="M2" s="211"/>
      <c r="N2" s="209" t="s">
        <v>132</v>
      </c>
      <c r="O2" s="211"/>
      <c r="P2" s="212" t="s">
        <v>131</v>
      </c>
      <c r="Q2" s="213"/>
      <c r="R2" s="213"/>
      <c r="S2" s="214"/>
      <c r="T2" s="212" t="s">
        <v>132</v>
      </c>
      <c r="U2" s="213"/>
      <c r="V2" s="213"/>
      <c r="W2" s="213"/>
      <c r="X2" s="240" t="s">
        <v>133</v>
      </c>
      <c r="Y2" s="241" t="s">
        <v>134</v>
      </c>
      <c r="Z2" s="241"/>
      <c r="AA2" s="242" t="s">
        <v>135</v>
      </c>
      <c r="AB2" s="243" t="s">
        <v>136</v>
      </c>
      <c r="AC2" s="244" t="s">
        <v>137</v>
      </c>
      <c r="AD2" s="244" t="s">
        <v>138</v>
      </c>
      <c r="AE2" s="245" t="s">
        <v>139</v>
      </c>
      <c r="AF2" s="246" t="s">
        <v>140</v>
      </c>
      <c r="AG2" s="247" t="s">
        <v>141</v>
      </c>
      <c r="AH2" s="248" t="s">
        <v>142</v>
      </c>
      <c r="AI2" s="249" t="s">
        <v>143</v>
      </c>
      <c r="AJ2" s="250"/>
      <c r="AK2" s="249" t="s">
        <v>144</v>
      </c>
      <c r="AL2" s="251"/>
      <c r="AM2" s="252" t="s">
        <v>145</v>
      </c>
      <c r="AN2" s="253" t="s">
        <v>146</v>
      </c>
      <c r="AO2" s="254"/>
      <c r="AP2" s="255" t="s">
        <v>147</v>
      </c>
      <c r="AQ2" s="256" t="s">
        <v>71</v>
      </c>
      <c r="AR2" s="227" t="s">
        <v>148</v>
      </c>
      <c r="AS2" s="257" t="s">
        <v>0</v>
      </c>
      <c r="AT2" s="258"/>
      <c r="AU2" s="259" t="s">
        <v>149</v>
      </c>
      <c r="AW2" s="260"/>
      <c r="AX2" s="260"/>
      <c r="AY2" s="260"/>
      <c r="AZ2" s="260"/>
      <c r="BA2" s="260"/>
      <c r="BB2" s="260"/>
      <c r="BC2" s="260"/>
      <c r="BD2" s="260"/>
      <c r="BE2" s="230"/>
      <c r="BF2" s="231"/>
      <c r="BG2" s="231"/>
      <c r="BH2" s="232"/>
      <c r="BI2" s="230"/>
    </row>
    <row r="3" spans="2:77" s="302" customFormat="1" ht="14.4" thickBot="1" x14ac:dyDescent="0.3">
      <c r="B3" s="261" t="s">
        <v>101</v>
      </c>
      <c r="C3" s="262" t="s">
        <v>150</v>
      </c>
      <c r="D3" s="263" t="s">
        <v>151</v>
      </c>
      <c r="E3" s="264" t="s">
        <v>152</v>
      </c>
      <c r="F3" s="265" t="s">
        <v>153</v>
      </c>
      <c r="G3" s="266" t="s">
        <v>154</v>
      </c>
      <c r="H3" s="267" t="s">
        <v>155</v>
      </c>
      <c r="I3" s="268" t="s">
        <v>156</v>
      </c>
      <c r="J3" s="269" t="s">
        <v>157</v>
      </c>
      <c r="K3" s="270" t="s">
        <v>48</v>
      </c>
      <c r="L3" s="271" t="s">
        <v>158</v>
      </c>
      <c r="M3" s="272" t="s">
        <v>159</v>
      </c>
      <c r="N3" s="273" t="s">
        <v>158</v>
      </c>
      <c r="O3" s="272" t="s">
        <v>159</v>
      </c>
      <c r="P3" s="274" t="s">
        <v>160</v>
      </c>
      <c r="Q3" s="275" t="s">
        <v>161</v>
      </c>
      <c r="R3" s="275" t="s">
        <v>162</v>
      </c>
      <c r="S3" s="276" t="s">
        <v>163</v>
      </c>
      <c r="T3" s="274" t="s">
        <v>160</v>
      </c>
      <c r="U3" s="277" t="s">
        <v>161</v>
      </c>
      <c r="V3" s="277" t="s">
        <v>162</v>
      </c>
      <c r="W3" s="275" t="s">
        <v>163</v>
      </c>
      <c r="X3" s="278" t="s">
        <v>164</v>
      </c>
      <c r="Y3" s="279" t="s">
        <v>165</v>
      </c>
      <c r="Z3" s="279" t="s">
        <v>166</v>
      </c>
      <c r="AA3" s="280" t="s">
        <v>167</v>
      </c>
      <c r="AB3" s="262" t="s">
        <v>168</v>
      </c>
      <c r="AC3" s="281" t="s">
        <v>169</v>
      </c>
      <c r="AD3" s="281" t="s">
        <v>170</v>
      </c>
      <c r="AE3" s="282" t="s">
        <v>171</v>
      </c>
      <c r="AF3" s="283" t="s">
        <v>172</v>
      </c>
      <c r="AG3" s="284" t="s">
        <v>173</v>
      </c>
      <c r="AH3" s="284" t="s">
        <v>174</v>
      </c>
      <c r="AI3" s="285" t="s">
        <v>175</v>
      </c>
      <c r="AJ3" s="285" t="s">
        <v>176</v>
      </c>
      <c r="AK3" s="285" t="s">
        <v>177</v>
      </c>
      <c r="AL3" s="286" t="s">
        <v>178</v>
      </c>
      <c r="AM3" s="287" t="s">
        <v>179</v>
      </c>
      <c r="AN3" s="288" t="s">
        <v>180</v>
      </c>
      <c r="AO3" s="289" t="s">
        <v>181</v>
      </c>
      <c r="AP3" s="290" t="s">
        <v>182</v>
      </c>
      <c r="AQ3" s="291" t="s">
        <v>183</v>
      </c>
      <c r="AR3" s="292" t="s">
        <v>184</v>
      </c>
      <c r="AS3" s="293" t="s">
        <v>185</v>
      </c>
      <c r="AT3" s="294" t="s">
        <v>103</v>
      </c>
      <c r="AU3" s="295" t="s">
        <v>186</v>
      </c>
      <c r="AV3" s="296"/>
      <c r="AW3" s="260"/>
      <c r="AX3" s="260"/>
      <c r="AY3" s="260"/>
      <c r="AZ3" s="260"/>
      <c r="BA3" s="260"/>
      <c r="BB3" s="260"/>
      <c r="BC3" s="260"/>
      <c r="BD3" s="260"/>
      <c r="BE3" s="297"/>
      <c r="BF3" s="298"/>
      <c r="BG3" s="298"/>
      <c r="BH3" s="299"/>
      <c r="BI3" s="297"/>
      <c r="BJ3" s="300"/>
      <c r="BK3" s="300"/>
      <c r="BL3" s="300"/>
      <c r="BM3" s="300"/>
      <c r="BN3" s="301"/>
      <c r="BO3" s="297"/>
      <c r="BP3" s="298"/>
      <c r="BQ3" s="298"/>
      <c r="BR3" s="298"/>
      <c r="BS3" s="298"/>
      <c r="BU3" s="298"/>
      <c r="BV3" s="298"/>
      <c r="BW3" s="298"/>
      <c r="BX3" s="298"/>
      <c r="BY3" s="298"/>
    </row>
    <row r="4" spans="2:77" x14ac:dyDescent="0.25">
      <c r="B4" s="303">
        <v>1</v>
      </c>
      <c r="C4" s="304">
        <v>1</v>
      </c>
      <c r="D4" s="305">
        <v>8</v>
      </c>
      <c r="E4" s="306">
        <v>4.022557855852666</v>
      </c>
      <c r="F4" s="307">
        <v>68.19858257872751</v>
      </c>
      <c r="G4" s="308">
        <v>4200</v>
      </c>
      <c r="H4" s="309">
        <v>10000</v>
      </c>
      <c r="I4" s="310">
        <v>0</v>
      </c>
      <c r="J4" s="311">
        <v>1</v>
      </c>
      <c r="K4" s="312">
        <v>1</v>
      </c>
      <c r="L4" s="313">
        <v>0</v>
      </c>
      <c r="M4" s="314">
        <v>0</v>
      </c>
      <c r="N4" s="315">
        <v>0</v>
      </c>
      <c r="O4" s="316">
        <v>0</v>
      </c>
      <c r="P4" s="317">
        <v>0</v>
      </c>
      <c r="Q4" s="318">
        <v>0</v>
      </c>
      <c r="R4" s="318">
        <v>0</v>
      </c>
      <c r="S4" s="319">
        <v>0</v>
      </c>
      <c r="T4" s="320">
        <v>0</v>
      </c>
      <c r="U4" s="321">
        <v>0</v>
      </c>
      <c r="V4" s="321">
        <v>0</v>
      </c>
      <c r="W4" s="322">
        <v>0</v>
      </c>
      <c r="X4" s="323">
        <v>0</v>
      </c>
      <c r="Y4" s="324">
        <v>0</v>
      </c>
      <c r="Z4" s="324">
        <v>0</v>
      </c>
      <c r="AA4" s="325">
        <v>0</v>
      </c>
      <c r="AB4" s="326">
        <v>0</v>
      </c>
      <c r="AC4" s="327">
        <v>0</v>
      </c>
      <c r="AD4" s="327">
        <v>0</v>
      </c>
      <c r="AE4" s="328">
        <v>0</v>
      </c>
      <c r="AF4" s="329">
        <v>0</v>
      </c>
      <c r="AG4" s="330">
        <v>0</v>
      </c>
      <c r="AH4" s="330">
        <v>0</v>
      </c>
      <c r="AI4" s="331">
        <v>0</v>
      </c>
      <c r="AJ4" s="331">
        <v>0</v>
      </c>
      <c r="AK4" s="331">
        <v>0</v>
      </c>
      <c r="AL4" s="331">
        <v>0</v>
      </c>
      <c r="AM4" s="332">
        <v>0</v>
      </c>
      <c r="AN4" s="333">
        <v>0</v>
      </c>
      <c r="AO4" s="334">
        <v>2</v>
      </c>
      <c r="AP4" s="335">
        <v>0</v>
      </c>
      <c r="AQ4" s="336">
        <v>0</v>
      </c>
      <c r="AR4" s="337">
        <v>0</v>
      </c>
      <c r="AS4" s="338">
        <v>0</v>
      </c>
      <c r="AT4" s="339">
        <v>0</v>
      </c>
      <c r="AU4" s="340" t="b">
        <v>0</v>
      </c>
      <c r="AV4" s="341"/>
      <c r="BE4" s="342"/>
      <c r="BF4" s="343"/>
      <c r="BG4" s="343"/>
      <c r="BH4" s="344"/>
      <c r="BI4" s="342"/>
      <c r="BJ4" s="344"/>
      <c r="BK4" s="342"/>
      <c r="BL4" s="342"/>
      <c r="BM4" s="342"/>
      <c r="BN4" s="345"/>
      <c r="BO4" s="342"/>
      <c r="BP4" s="343"/>
      <c r="BQ4" s="343"/>
      <c r="BR4" s="343"/>
      <c r="BS4" s="343"/>
      <c r="BU4" s="343"/>
      <c r="BV4" s="343"/>
      <c r="BW4" s="343"/>
      <c r="BX4" s="343"/>
      <c r="BY4" s="343"/>
    </row>
    <row r="5" spans="2:77" ht="14.1" customHeight="1" x14ac:dyDescent="0.25">
      <c r="B5" s="346">
        <v>2</v>
      </c>
      <c r="C5" s="347">
        <v>2</v>
      </c>
      <c r="D5" s="348">
        <v>7</v>
      </c>
      <c r="E5" s="349">
        <v>3.0966211424712577</v>
      </c>
      <c r="F5" s="350">
        <v>4.3987053549955295</v>
      </c>
      <c r="G5" s="308">
        <v>4200</v>
      </c>
      <c r="H5" s="309">
        <v>10000</v>
      </c>
      <c r="I5" s="310">
        <v>0</v>
      </c>
      <c r="J5" s="351">
        <v>1</v>
      </c>
      <c r="K5" s="352">
        <v>1</v>
      </c>
      <c r="L5" s="353">
        <v>0</v>
      </c>
      <c r="M5" s="354">
        <v>0</v>
      </c>
      <c r="N5" s="355">
        <v>0</v>
      </c>
      <c r="O5" s="356">
        <v>0</v>
      </c>
      <c r="P5" s="357">
        <v>0</v>
      </c>
      <c r="Q5" s="358">
        <v>0</v>
      </c>
      <c r="R5" s="358">
        <v>0</v>
      </c>
      <c r="S5" s="359">
        <v>0</v>
      </c>
      <c r="T5" s="360">
        <v>0</v>
      </c>
      <c r="U5" s="361">
        <v>0</v>
      </c>
      <c r="V5" s="361">
        <v>0</v>
      </c>
      <c r="W5" s="362">
        <v>0</v>
      </c>
      <c r="X5" s="363">
        <v>0</v>
      </c>
      <c r="Y5" s="364">
        <v>0</v>
      </c>
      <c r="Z5" s="364">
        <v>0</v>
      </c>
      <c r="AA5" s="365">
        <v>0</v>
      </c>
      <c r="AB5" s="347">
        <v>0</v>
      </c>
      <c r="AC5" s="366">
        <v>0</v>
      </c>
      <c r="AD5" s="366">
        <v>0</v>
      </c>
      <c r="AE5" s="367">
        <v>0</v>
      </c>
      <c r="AF5" s="368">
        <v>0</v>
      </c>
      <c r="AG5" s="369">
        <v>0</v>
      </c>
      <c r="AH5" s="369">
        <v>0</v>
      </c>
      <c r="AI5" s="370">
        <v>0</v>
      </c>
      <c r="AJ5" s="370">
        <v>0</v>
      </c>
      <c r="AK5" s="370">
        <v>0</v>
      </c>
      <c r="AL5" s="370">
        <v>0</v>
      </c>
      <c r="AM5" s="371">
        <v>0</v>
      </c>
      <c r="AN5" s="372">
        <v>2</v>
      </c>
      <c r="AO5" s="373">
        <v>0</v>
      </c>
      <c r="AP5" s="335">
        <v>0</v>
      </c>
      <c r="AQ5" s="336">
        <v>0</v>
      </c>
      <c r="AR5" s="337">
        <v>0</v>
      </c>
      <c r="AS5" s="374">
        <v>0</v>
      </c>
      <c r="AT5" s="339">
        <v>0</v>
      </c>
      <c r="AU5" s="375" t="b">
        <v>0</v>
      </c>
      <c r="AV5" s="341"/>
      <c r="BE5" s="342"/>
      <c r="BF5" s="343"/>
      <c r="BG5" s="343"/>
      <c r="BH5" s="344"/>
      <c r="BI5" s="342"/>
      <c r="BJ5" s="344"/>
      <c r="BK5" s="342"/>
      <c r="BL5" s="342"/>
      <c r="BM5" s="342"/>
      <c r="BN5" s="345"/>
      <c r="BO5" s="342"/>
      <c r="BP5" s="343"/>
      <c r="BQ5" s="343"/>
      <c r="BR5" s="343"/>
      <c r="BS5" s="343"/>
      <c r="BU5" s="343"/>
      <c r="BV5" s="343"/>
      <c r="BW5" s="343"/>
      <c r="BX5" s="343"/>
      <c r="BY5" s="343"/>
    </row>
    <row r="6" spans="2:77" ht="13.5" customHeight="1" x14ac:dyDescent="0.25">
      <c r="B6" s="346">
        <v>3</v>
      </c>
      <c r="C6" s="347">
        <v>3</v>
      </c>
      <c r="D6" s="348">
        <v>4</v>
      </c>
      <c r="E6" s="349">
        <v>11</v>
      </c>
      <c r="F6" s="350">
        <v>-90.000000000000171</v>
      </c>
      <c r="G6" s="376">
        <v>4200</v>
      </c>
      <c r="H6" s="309">
        <v>10000</v>
      </c>
      <c r="I6" s="310">
        <v>0</v>
      </c>
      <c r="J6" s="377">
        <v>3</v>
      </c>
      <c r="K6" s="352">
        <v>1</v>
      </c>
      <c r="L6" s="353">
        <v>0</v>
      </c>
      <c r="M6" s="354">
        <v>0</v>
      </c>
      <c r="N6" s="355">
        <v>0</v>
      </c>
      <c r="O6" s="356">
        <v>0</v>
      </c>
      <c r="P6" s="357">
        <v>0</v>
      </c>
      <c r="Q6" s="358">
        <v>0</v>
      </c>
      <c r="R6" s="358">
        <v>0</v>
      </c>
      <c r="S6" s="359">
        <v>0</v>
      </c>
      <c r="T6" s="360">
        <v>0</v>
      </c>
      <c r="U6" s="361">
        <v>0</v>
      </c>
      <c r="V6" s="361">
        <v>0</v>
      </c>
      <c r="W6" s="362">
        <v>0</v>
      </c>
      <c r="X6" s="363">
        <v>0</v>
      </c>
      <c r="Y6" s="364">
        <v>0</v>
      </c>
      <c r="Z6" s="364">
        <v>0</v>
      </c>
      <c r="AA6" s="365">
        <v>0</v>
      </c>
      <c r="AB6" s="347">
        <v>0</v>
      </c>
      <c r="AC6" s="366">
        <v>0</v>
      </c>
      <c r="AD6" s="366">
        <v>0</v>
      </c>
      <c r="AE6" s="367">
        <v>0</v>
      </c>
      <c r="AF6" s="368">
        <v>0</v>
      </c>
      <c r="AG6" s="369">
        <v>0</v>
      </c>
      <c r="AH6" s="369">
        <v>0</v>
      </c>
      <c r="AI6" s="370">
        <v>0</v>
      </c>
      <c r="AJ6" s="370">
        <v>0</v>
      </c>
      <c r="AK6" s="370">
        <v>0</v>
      </c>
      <c r="AL6" s="370">
        <v>0</v>
      </c>
      <c r="AM6" s="371">
        <v>0</v>
      </c>
      <c r="AN6" s="372">
        <v>0</v>
      </c>
      <c r="AO6" s="373">
        <v>0</v>
      </c>
      <c r="AP6" s="335">
        <v>0</v>
      </c>
      <c r="AQ6" s="336">
        <v>0</v>
      </c>
      <c r="AR6" s="337">
        <v>0</v>
      </c>
      <c r="AS6" s="378">
        <v>0</v>
      </c>
      <c r="AT6" s="379">
        <v>0</v>
      </c>
      <c r="AU6" s="375" t="b">
        <v>0</v>
      </c>
      <c r="AV6" s="341"/>
      <c r="BE6" s="342"/>
      <c r="BF6" s="345"/>
      <c r="BG6" s="342"/>
      <c r="BH6" s="343"/>
      <c r="BI6" s="343"/>
      <c r="BJ6" s="344"/>
      <c r="BK6" s="342"/>
      <c r="BL6" s="342"/>
      <c r="BM6" s="342"/>
      <c r="BN6" s="345"/>
      <c r="BO6" s="342"/>
      <c r="BP6" s="343"/>
      <c r="BQ6" s="343"/>
      <c r="BR6" s="343"/>
      <c r="BS6" s="343"/>
      <c r="BU6" s="343"/>
      <c r="BV6" s="343"/>
      <c r="BW6" s="343"/>
      <c r="BX6" s="343"/>
      <c r="BY6" s="343"/>
    </row>
    <row r="7" spans="2:77" ht="14.1" customHeight="1" x14ac:dyDescent="0.25">
      <c r="B7" s="346">
        <v>4</v>
      </c>
      <c r="C7" s="347">
        <v>1</v>
      </c>
      <c r="D7" s="348">
        <v>9</v>
      </c>
      <c r="E7" s="349">
        <v>4.947772296240097</v>
      </c>
      <c r="F7" s="350">
        <v>55.304851595502122</v>
      </c>
      <c r="G7" s="376">
        <v>4200</v>
      </c>
      <c r="H7" s="309">
        <v>10000</v>
      </c>
      <c r="I7" s="310">
        <v>0</v>
      </c>
      <c r="J7" s="377">
        <v>1</v>
      </c>
      <c r="K7" s="352">
        <v>1</v>
      </c>
      <c r="L7" s="353">
        <v>0</v>
      </c>
      <c r="M7" s="354">
        <v>0</v>
      </c>
      <c r="N7" s="355">
        <v>0</v>
      </c>
      <c r="O7" s="356">
        <v>0</v>
      </c>
      <c r="P7" s="357">
        <v>0</v>
      </c>
      <c r="Q7" s="358">
        <v>0</v>
      </c>
      <c r="R7" s="358">
        <v>0</v>
      </c>
      <c r="S7" s="359">
        <v>0</v>
      </c>
      <c r="T7" s="360">
        <v>0</v>
      </c>
      <c r="U7" s="361">
        <v>0</v>
      </c>
      <c r="V7" s="361">
        <v>0</v>
      </c>
      <c r="W7" s="362">
        <v>0</v>
      </c>
      <c r="X7" s="363">
        <v>0</v>
      </c>
      <c r="Y7" s="364">
        <v>0</v>
      </c>
      <c r="Z7" s="364">
        <v>0</v>
      </c>
      <c r="AA7" s="365">
        <v>0</v>
      </c>
      <c r="AB7" s="347">
        <v>0</v>
      </c>
      <c r="AC7" s="366">
        <v>0</v>
      </c>
      <c r="AD7" s="366">
        <v>0</v>
      </c>
      <c r="AE7" s="367">
        <v>0</v>
      </c>
      <c r="AF7" s="368">
        <v>0</v>
      </c>
      <c r="AG7" s="369">
        <v>0</v>
      </c>
      <c r="AH7" s="369">
        <v>0</v>
      </c>
      <c r="AI7" s="370">
        <v>0</v>
      </c>
      <c r="AJ7" s="370">
        <v>0</v>
      </c>
      <c r="AK7" s="370">
        <v>0</v>
      </c>
      <c r="AL7" s="370">
        <v>0</v>
      </c>
      <c r="AM7" s="371">
        <v>0</v>
      </c>
      <c r="AN7" s="372">
        <v>0</v>
      </c>
      <c r="AO7" s="373">
        <v>0</v>
      </c>
      <c r="AP7" s="335">
        <v>0</v>
      </c>
      <c r="AQ7" s="336">
        <v>0</v>
      </c>
      <c r="AR7" s="337">
        <v>0</v>
      </c>
      <c r="AS7" s="378">
        <v>0</v>
      </c>
      <c r="AT7" s="379">
        <v>0</v>
      </c>
      <c r="AU7" s="375" t="b">
        <v>0</v>
      </c>
      <c r="AV7" s="341"/>
      <c r="BE7" s="342"/>
      <c r="BF7" s="345"/>
      <c r="BG7" s="342"/>
      <c r="BH7" s="343"/>
      <c r="BI7" s="343"/>
      <c r="BJ7" s="344"/>
      <c r="BK7" s="342"/>
      <c r="BL7" s="342"/>
      <c r="BM7" s="342"/>
      <c r="BN7" s="345"/>
      <c r="BO7" s="342"/>
      <c r="BP7" s="343"/>
      <c r="BQ7" s="343"/>
      <c r="BR7" s="343"/>
      <c r="BS7" s="343"/>
      <c r="BU7" s="343"/>
      <c r="BV7" s="343"/>
      <c r="BW7" s="343"/>
      <c r="BX7" s="343"/>
      <c r="BY7" s="343"/>
    </row>
    <row r="8" spans="2:77" ht="14.1" customHeight="1" x14ac:dyDescent="0.25">
      <c r="B8" s="346">
        <v>5</v>
      </c>
      <c r="C8" s="347">
        <v>5</v>
      </c>
      <c r="D8" s="348">
        <v>7</v>
      </c>
      <c r="E8" s="349">
        <v>2.5559231252228614</v>
      </c>
      <c r="F8" s="350">
        <v>55.304845050999091</v>
      </c>
      <c r="G8" s="376">
        <v>4200</v>
      </c>
      <c r="H8" s="309">
        <v>10000</v>
      </c>
      <c r="I8" s="380">
        <v>0</v>
      </c>
      <c r="J8" s="377">
        <v>1</v>
      </c>
      <c r="K8" s="352">
        <v>1</v>
      </c>
      <c r="L8" s="353">
        <v>0</v>
      </c>
      <c r="M8" s="354">
        <v>0</v>
      </c>
      <c r="N8" s="355">
        <v>0</v>
      </c>
      <c r="O8" s="356">
        <v>0</v>
      </c>
      <c r="P8" s="357">
        <v>0</v>
      </c>
      <c r="Q8" s="358">
        <v>0</v>
      </c>
      <c r="R8" s="358">
        <v>0</v>
      </c>
      <c r="S8" s="359">
        <v>0</v>
      </c>
      <c r="T8" s="360">
        <v>0</v>
      </c>
      <c r="U8" s="361">
        <v>0</v>
      </c>
      <c r="V8" s="361">
        <v>0</v>
      </c>
      <c r="W8" s="362">
        <v>0</v>
      </c>
      <c r="X8" s="363">
        <v>0</v>
      </c>
      <c r="Y8" s="364">
        <v>0</v>
      </c>
      <c r="Z8" s="364">
        <v>0</v>
      </c>
      <c r="AA8" s="365">
        <v>0</v>
      </c>
      <c r="AB8" s="347">
        <v>0</v>
      </c>
      <c r="AC8" s="366">
        <v>0</v>
      </c>
      <c r="AD8" s="366">
        <v>0</v>
      </c>
      <c r="AE8" s="367">
        <v>0</v>
      </c>
      <c r="AF8" s="368">
        <v>0</v>
      </c>
      <c r="AG8" s="369">
        <v>0</v>
      </c>
      <c r="AH8" s="369">
        <v>0</v>
      </c>
      <c r="AI8" s="370">
        <v>0</v>
      </c>
      <c r="AJ8" s="370">
        <v>0</v>
      </c>
      <c r="AK8" s="370">
        <v>0</v>
      </c>
      <c r="AL8" s="370">
        <v>0</v>
      </c>
      <c r="AM8" s="371">
        <v>0</v>
      </c>
      <c r="AN8" s="372">
        <v>0</v>
      </c>
      <c r="AO8" s="373">
        <v>0</v>
      </c>
      <c r="AP8" s="335">
        <v>0</v>
      </c>
      <c r="AQ8" s="336">
        <v>0</v>
      </c>
      <c r="AR8" s="381">
        <v>0</v>
      </c>
      <c r="AS8" s="378">
        <v>0</v>
      </c>
      <c r="AT8" s="379">
        <v>0</v>
      </c>
      <c r="AU8" s="375" t="b">
        <v>0</v>
      </c>
      <c r="AV8" s="341"/>
      <c r="AW8" s="341"/>
      <c r="AX8" s="344"/>
      <c r="AY8" s="344"/>
      <c r="AZ8" s="344"/>
      <c r="BA8" s="344"/>
      <c r="BB8" s="344"/>
      <c r="BC8" s="344"/>
      <c r="BD8" s="344"/>
      <c r="BE8" s="342"/>
      <c r="BF8" s="345"/>
      <c r="BG8" s="342"/>
      <c r="BH8" s="343"/>
      <c r="BI8" s="343"/>
      <c r="BJ8" s="344"/>
      <c r="BK8" s="342"/>
      <c r="BL8" s="342"/>
      <c r="BM8" s="342"/>
      <c r="BN8" s="345"/>
      <c r="BO8" s="342"/>
      <c r="BP8" s="343"/>
      <c r="BQ8" s="343"/>
      <c r="BR8" s="343"/>
      <c r="BS8" s="343"/>
      <c r="BU8" s="343"/>
      <c r="BV8" s="343"/>
      <c r="BW8" s="343"/>
      <c r="BX8" s="343"/>
      <c r="BY8" s="343"/>
    </row>
    <row r="9" spans="2:77" ht="14.1" customHeight="1" x14ac:dyDescent="0.25">
      <c r="B9" s="346">
        <v>6</v>
      </c>
      <c r="C9" s="347">
        <v>5</v>
      </c>
      <c r="D9" s="348">
        <v>10</v>
      </c>
      <c r="E9" s="349">
        <v>5.8612935712250422</v>
      </c>
      <c r="F9" s="350">
        <v>14.141134821917625</v>
      </c>
      <c r="G9" s="382">
        <v>4200</v>
      </c>
      <c r="H9" s="383">
        <v>10000</v>
      </c>
      <c r="I9" s="384">
        <v>0</v>
      </c>
      <c r="J9" s="377">
        <v>1</v>
      </c>
      <c r="K9" s="352">
        <v>1</v>
      </c>
      <c r="L9" s="353">
        <v>0</v>
      </c>
      <c r="M9" s="354">
        <v>0</v>
      </c>
      <c r="N9" s="355">
        <v>0</v>
      </c>
      <c r="O9" s="356">
        <v>0</v>
      </c>
      <c r="P9" s="357">
        <v>0</v>
      </c>
      <c r="Q9" s="358">
        <v>0</v>
      </c>
      <c r="R9" s="358">
        <v>0</v>
      </c>
      <c r="S9" s="359">
        <v>0</v>
      </c>
      <c r="T9" s="360">
        <v>0</v>
      </c>
      <c r="U9" s="361">
        <v>0</v>
      </c>
      <c r="V9" s="361">
        <v>0</v>
      </c>
      <c r="W9" s="362">
        <v>0</v>
      </c>
      <c r="X9" s="363">
        <v>0</v>
      </c>
      <c r="Y9" s="364">
        <v>0</v>
      </c>
      <c r="Z9" s="364">
        <v>0</v>
      </c>
      <c r="AA9" s="365">
        <v>0</v>
      </c>
      <c r="AB9" s="347">
        <v>0</v>
      </c>
      <c r="AC9" s="366">
        <v>0</v>
      </c>
      <c r="AD9" s="366">
        <v>0</v>
      </c>
      <c r="AE9" s="367">
        <v>0</v>
      </c>
      <c r="AF9" s="368">
        <v>0</v>
      </c>
      <c r="AG9" s="369">
        <v>0</v>
      </c>
      <c r="AH9" s="369">
        <v>0</v>
      </c>
      <c r="AI9" s="370">
        <v>0</v>
      </c>
      <c r="AJ9" s="370">
        <v>0</v>
      </c>
      <c r="AK9" s="370">
        <v>0</v>
      </c>
      <c r="AL9" s="370">
        <v>0</v>
      </c>
      <c r="AM9" s="371">
        <v>0</v>
      </c>
      <c r="AN9" s="372">
        <v>0</v>
      </c>
      <c r="AO9" s="373">
        <v>0</v>
      </c>
      <c r="AP9" s="335">
        <v>0</v>
      </c>
      <c r="AQ9" s="336">
        <v>0</v>
      </c>
      <c r="AR9" s="381">
        <v>0</v>
      </c>
      <c r="AS9" s="378">
        <v>0</v>
      </c>
      <c r="AT9" s="379">
        <v>0</v>
      </c>
      <c r="AU9" s="375" t="b">
        <v>0</v>
      </c>
      <c r="AV9" s="341"/>
      <c r="AW9" s="341"/>
      <c r="AX9" s="344"/>
      <c r="AY9" s="344"/>
      <c r="AZ9" s="344"/>
      <c r="BA9" s="344"/>
      <c r="BB9" s="344"/>
      <c r="BC9" s="344"/>
      <c r="BD9" s="344"/>
      <c r="BE9" s="342"/>
      <c r="BF9" s="345"/>
      <c r="BG9" s="342"/>
      <c r="BH9" s="343"/>
      <c r="BI9" s="343"/>
      <c r="BJ9" s="344"/>
      <c r="BK9" s="342"/>
      <c r="BL9" s="342"/>
      <c r="BM9" s="342"/>
      <c r="BN9" s="345"/>
      <c r="BO9" s="342"/>
      <c r="BP9" s="343"/>
      <c r="BQ9" s="343"/>
      <c r="BR9" s="343"/>
      <c r="BS9" s="343"/>
      <c r="BU9" s="343"/>
      <c r="BV9" s="343"/>
      <c r="BW9" s="343"/>
      <c r="BX9" s="343"/>
      <c r="BY9" s="343"/>
    </row>
    <row r="10" spans="2:77" ht="14.1" customHeight="1" x14ac:dyDescent="0.25">
      <c r="B10" s="346">
        <v>7</v>
      </c>
      <c r="C10" s="347">
        <v>6</v>
      </c>
      <c r="D10" s="348">
        <v>2</v>
      </c>
      <c r="E10" s="349">
        <v>2.7252133454777443</v>
      </c>
      <c r="F10" s="350">
        <v>68.198586609528448</v>
      </c>
      <c r="G10" s="382">
        <v>4200</v>
      </c>
      <c r="H10" s="383">
        <v>10000</v>
      </c>
      <c r="I10" s="384">
        <v>0</v>
      </c>
      <c r="J10" s="377">
        <v>1</v>
      </c>
      <c r="K10" s="352">
        <v>1</v>
      </c>
      <c r="L10" s="353">
        <v>0</v>
      </c>
      <c r="M10" s="354">
        <v>0</v>
      </c>
      <c r="N10" s="355">
        <v>0</v>
      </c>
      <c r="O10" s="356">
        <v>0</v>
      </c>
      <c r="P10" s="357">
        <v>0</v>
      </c>
      <c r="Q10" s="358">
        <v>0</v>
      </c>
      <c r="R10" s="358">
        <v>0</v>
      </c>
      <c r="S10" s="359">
        <v>0</v>
      </c>
      <c r="T10" s="360">
        <v>0</v>
      </c>
      <c r="U10" s="361">
        <v>0</v>
      </c>
      <c r="V10" s="361">
        <v>0</v>
      </c>
      <c r="W10" s="362">
        <v>0</v>
      </c>
      <c r="X10" s="363">
        <v>0</v>
      </c>
      <c r="Y10" s="364">
        <v>0</v>
      </c>
      <c r="Z10" s="364">
        <v>0</v>
      </c>
      <c r="AA10" s="365">
        <v>0</v>
      </c>
      <c r="AB10" s="347">
        <v>0</v>
      </c>
      <c r="AC10" s="366">
        <v>0</v>
      </c>
      <c r="AD10" s="366">
        <v>0</v>
      </c>
      <c r="AE10" s="367">
        <v>0</v>
      </c>
      <c r="AF10" s="368">
        <v>0</v>
      </c>
      <c r="AG10" s="369">
        <v>0</v>
      </c>
      <c r="AH10" s="369">
        <v>0</v>
      </c>
      <c r="AI10" s="370">
        <v>0</v>
      </c>
      <c r="AJ10" s="370">
        <v>0</v>
      </c>
      <c r="AK10" s="370">
        <v>0</v>
      </c>
      <c r="AL10" s="370">
        <v>0</v>
      </c>
      <c r="AM10" s="371">
        <v>0</v>
      </c>
      <c r="AN10" s="372">
        <v>0</v>
      </c>
      <c r="AO10" s="373">
        <v>2</v>
      </c>
      <c r="AP10" s="335">
        <v>0</v>
      </c>
      <c r="AQ10" s="336">
        <v>0</v>
      </c>
      <c r="AR10" s="381">
        <v>0</v>
      </c>
      <c r="AS10" s="378">
        <v>0</v>
      </c>
      <c r="AT10" s="379">
        <v>0</v>
      </c>
      <c r="AU10" s="375" t="b">
        <v>0</v>
      </c>
      <c r="AV10" s="341"/>
      <c r="AW10" s="341"/>
      <c r="AX10" s="344"/>
      <c r="AY10" s="344"/>
      <c r="AZ10" s="344"/>
      <c r="BA10" s="344"/>
      <c r="BB10" s="344"/>
      <c r="BC10" s="344"/>
      <c r="BD10" s="344"/>
      <c r="BE10" s="342"/>
      <c r="BF10" s="345"/>
      <c r="BG10" s="342"/>
      <c r="BH10" s="343"/>
      <c r="BI10" s="343"/>
      <c r="BJ10" s="344"/>
      <c r="BK10" s="342"/>
      <c r="BL10" s="342"/>
      <c r="BM10" s="342"/>
      <c r="BN10" s="345"/>
      <c r="BO10" s="342"/>
      <c r="BP10" s="343"/>
      <c r="BQ10" s="343"/>
      <c r="BR10" s="343"/>
      <c r="BS10" s="343"/>
      <c r="BU10" s="343"/>
      <c r="BV10" s="343"/>
      <c r="BW10" s="343"/>
      <c r="BX10" s="343"/>
      <c r="BY10" s="343"/>
    </row>
    <row r="11" spans="2:77" ht="14.1" customHeight="1" x14ac:dyDescent="0.25">
      <c r="B11" s="346">
        <v>8</v>
      </c>
      <c r="C11" s="347">
        <v>6</v>
      </c>
      <c r="D11" s="348">
        <v>5</v>
      </c>
      <c r="E11" s="349">
        <v>2.7274110497343447</v>
      </c>
      <c r="F11" s="350">
        <v>14.141130014674701</v>
      </c>
      <c r="G11" s="382">
        <v>4200</v>
      </c>
      <c r="H11" s="383">
        <v>10000</v>
      </c>
      <c r="I11" s="384">
        <v>0</v>
      </c>
      <c r="J11" s="377">
        <v>1</v>
      </c>
      <c r="K11" s="352">
        <v>1</v>
      </c>
      <c r="L11" s="353">
        <v>0</v>
      </c>
      <c r="M11" s="354">
        <v>0</v>
      </c>
      <c r="N11" s="355">
        <v>0</v>
      </c>
      <c r="O11" s="356">
        <v>0</v>
      </c>
      <c r="P11" s="357">
        <v>0</v>
      </c>
      <c r="Q11" s="358">
        <v>0</v>
      </c>
      <c r="R11" s="358">
        <v>0</v>
      </c>
      <c r="S11" s="359">
        <v>0</v>
      </c>
      <c r="T11" s="360">
        <v>0</v>
      </c>
      <c r="U11" s="361">
        <v>0</v>
      </c>
      <c r="V11" s="361">
        <v>0</v>
      </c>
      <c r="W11" s="362">
        <v>0</v>
      </c>
      <c r="X11" s="363">
        <v>0</v>
      </c>
      <c r="Y11" s="364">
        <v>0</v>
      </c>
      <c r="Z11" s="364">
        <v>0</v>
      </c>
      <c r="AA11" s="365">
        <v>0</v>
      </c>
      <c r="AB11" s="347">
        <v>0</v>
      </c>
      <c r="AC11" s="366">
        <v>0</v>
      </c>
      <c r="AD11" s="366">
        <v>0</v>
      </c>
      <c r="AE11" s="367">
        <v>0</v>
      </c>
      <c r="AF11" s="368">
        <v>0</v>
      </c>
      <c r="AG11" s="369">
        <v>0</v>
      </c>
      <c r="AH11" s="369">
        <v>0</v>
      </c>
      <c r="AI11" s="370">
        <v>0</v>
      </c>
      <c r="AJ11" s="370">
        <v>0</v>
      </c>
      <c r="AK11" s="370">
        <v>0</v>
      </c>
      <c r="AL11" s="370">
        <v>0</v>
      </c>
      <c r="AM11" s="371">
        <v>0</v>
      </c>
      <c r="AN11" s="372">
        <v>0</v>
      </c>
      <c r="AO11" s="373">
        <v>0</v>
      </c>
      <c r="AP11" s="335">
        <v>0</v>
      </c>
      <c r="AQ11" s="336">
        <v>0</v>
      </c>
      <c r="AR11" s="381">
        <v>0</v>
      </c>
      <c r="AS11" s="378">
        <v>0</v>
      </c>
      <c r="AT11" s="379">
        <v>0</v>
      </c>
      <c r="AU11" s="375" t="b">
        <v>0</v>
      </c>
      <c r="AV11" s="341"/>
      <c r="AW11" s="341"/>
      <c r="AX11" s="344"/>
      <c r="AY11" s="344"/>
      <c r="AZ11" s="344"/>
      <c r="BA11" s="344"/>
      <c r="BB11" s="344"/>
      <c r="BC11" s="344"/>
      <c r="BD11" s="344"/>
      <c r="BE11" s="342"/>
      <c r="BF11" s="345"/>
      <c r="BG11" s="342"/>
      <c r="BH11" s="343"/>
      <c r="BI11" s="343"/>
      <c r="BJ11" s="344"/>
      <c r="BK11" s="342"/>
      <c r="BL11" s="342"/>
      <c r="BM11" s="342"/>
      <c r="BN11" s="345"/>
      <c r="BO11" s="342"/>
      <c r="BP11" s="343"/>
      <c r="BQ11" s="343"/>
      <c r="BR11" s="343"/>
      <c r="BS11" s="343"/>
      <c r="BU11" s="343"/>
      <c r="BV11" s="343"/>
      <c r="BW11" s="343"/>
      <c r="BX11" s="343"/>
      <c r="BY11" s="343"/>
    </row>
    <row r="12" spans="2:77" ht="14.1" customHeight="1" x14ac:dyDescent="0.25">
      <c r="B12" s="346">
        <v>9</v>
      </c>
      <c r="C12" s="347">
        <v>7</v>
      </c>
      <c r="D12" s="348">
        <v>11</v>
      </c>
      <c r="E12" s="349">
        <v>4.9708918339670181</v>
      </c>
      <c r="F12" s="350">
        <v>4.3987053549955313</v>
      </c>
      <c r="G12" s="382">
        <v>4200</v>
      </c>
      <c r="H12" s="383">
        <v>10000</v>
      </c>
      <c r="I12" s="384">
        <v>0</v>
      </c>
      <c r="J12" s="377">
        <v>1</v>
      </c>
      <c r="K12" s="352">
        <v>1</v>
      </c>
      <c r="L12" s="353">
        <v>0</v>
      </c>
      <c r="M12" s="354">
        <v>0</v>
      </c>
      <c r="N12" s="355">
        <v>0</v>
      </c>
      <c r="O12" s="356">
        <v>0</v>
      </c>
      <c r="P12" s="357">
        <v>0</v>
      </c>
      <c r="Q12" s="358">
        <v>0</v>
      </c>
      <c r="R12" s="358">
        <v>0</v>
      </c>
      <c r="S12" s="359">
        <v>0</v>
      </c>
      <c r="T12" s="360">
        <v>0</v>
      </c>
      <c r="U12" s="361">
        <v>0</v>
      </c>
      <c r="V12" s="361">
        <v>0</v>
      </c>
      <c r="W12" s="362">
        <v>0</v>
      </c>
      <c r="X12" s="363">
        <v>0</v>
      </c>
      <c r="Y12" s="364">
        <v>0</v>
      </c>
      <c r="Z12" s="364">
        <v>0</v>
      </c>
      <c r="AA12" s="365">
        <v>0</v>
      </c>
      <c r="AB12" s="347">
        <v>0</v>
      </c>
      <c r="AC12" s="366">
        <v>0</v>
      </c>
      <c r="AD12" s="366">
        <v>0</v>
      </c>
      <c r="AE12" s="367">
        <v>0</v>
      </c>
      <c r="AF12" s="368">
        <v>0</v>
      </c>
      <c r="AG12" s="369">
        <v>0</v>
      </c>
      <c r="AH12" s="369">
        <v>0</v>
      </c>
      <c r="AI12" s="370">
        <v>0</v>
      </c>
      <c r="AJ12" s="370">
        <v>0</v>
      </c>
      <c r="AK12" s="370">
        <v>0</v>
      </c>
      <c r="AL12" s="370">
        <v>0</v>
      </c>
      <c r="AM12" s="371">
        <v>0</v>
      </c>
      <c r="AN12" s="372">
        <v>2</v>
      </c>
      <c r="AO12" s="373">
        <v>0</v>
      </c>
      <c r="AP12" s="335">
        <v>0</v>
      </c>
      <c r="AQ12" s="385">
        <v>0</v>
      </c>
      <c r="AR12" s="381">
        <v>0</v>
      </c>
      <c r="AS12" s="378">
        <v>0</v>
      </c>
      <c r="AT12" s="379">
        <v>0</v>
      </c>
      <c r="AU12" s="375" t="b">
        <v>0</v>
      </c>
      <c r="AV12" s="341"/>
      <c r="AW12" s="341"/>
      <c r="AX12" s="344"/>
      <c r="AY12" s="344"/>
      <c r="AZ12" s="344"/>
      <c r="BA12" s="344"/>
      <c r="BB12" s="344"/>
      <c r="BC12" s="344"/>
      <c r="BD12" s="344"/>
      <c r="BE12" s="342"/>
      <c r="BF12" s="345"/>
      <c r="BG12" s="342"/>
      <c r="BH12" s="343"/>
      <c r="BI12" s="343"/>
      <c r="BJ12" s="344"/>
      <c r="BK12" s="342"/>
      <c r="BL12" s="342"/>
      <c r="BM12" s="342"/>
      <c r="BN12" s="345"/>
      <c r="BO12" s="342"/>
      <c r="BP12" s="343"/>
      <c r="BQ12" s="343"/>
      <c r="BR12" s="343"/>
      <c r="BS12" s="343"/>
      <c r="BU12" s="343"/>
      <c r="BV12" s="343"/>
      <c r="BW12" s="343"/>
      <c r="BX12" s="343"/>
      <c r="BY12" s="343"/>
    </row>
    <row r="13" spans="2:77" ht="14.1" customHeight="1" x14ac:dyDescent="0.25">
      <c r="B13" s="346">
        <v>10</v>
      </c>
      <c r="C13" s="347">
        <v>2</v>
      </c>
      <c r="D13" s="348">
        <v>5</v>
      </c>
      <c r="E13" s="349">
        <v>2.47787611616259</v>
      </c>
      <c r="F13" s="350">
        <v>-48.784874637162105</v>
      </c>
      <c r="G13" s="382">
        <v>4200</v>
      </c>
      <c r="H13" s="383">
        <v>10000</v>
      </c>
      <c r="I13" s="384">
        <v>0</v>
      </c>
      <c r="J13" s="377">
        <v>1</v>
      </c>
      <c r="K13" s="352">
        <v>1</v>
      </c>
      <c r="L13" s="353">
        <v>0</v>
      </c>
      <c r="M13" s="354">
        <v>0</v>
      </c>
      <c r="N13" s="355">
        <v>0</v>
      </c>
      <c r="O13" s="356">
        <v>0</v>
      </c>
      <c r="P13" s="357">
        <v>0</v>
      </c>
      <c r="Q13" s="358">
        <v>0</v>
      </c>
      <c r="R13" s="358">
        <v>0</v>
      </c>
      <c r="S13" s="359">
        <v>0</v>
      </c>
      <c r="T13" s="360">
        <v>0</v>
      </c>
      <c r="U13" s="361">
        <v>0</v>
      </c>
      <c r="V13" s="361">
        <v>0</v>
      </c>
      <c r="W13" s="362">
        <v>0</v>
      </c>
      <c r="X13" s="363">
        <v>0</v>
      </c>
      <c r="Y13" s="364">
        <v>0</v>
      </c>
      <c r="Z13" s="364">
        <v>0</v>
      </c>
      <c r="AA13" s="365">
        <v>0</v>
      </c>
      <c r="AB13" s="347">
        <v>0</v>
      </c>
      <c r="AC13" s="366">
        <v>0</v>
      </c>
      <c r="AD13" s="366">
        <v>0</v>
      </c>
      <c r="AE13" s="367">
        <v>0</v>
      </c>
      <c r="AF13" s="368">
        <v>0</v>
      </c>
      <c r="AG13" s="369">
        <v>0</v>
      </c>
      <c r="AH13" s="369">
        <v>0</v>
      </c>
      <c r="AI13" s="370">
        <v>0</v>
      </c>
      <c r="AJ13" s="370">
        <v>0</v>
      </c>
      <c r="AK13" s="370">
        <v>0</v>
      </c>
      <c r="AL13" s="370">
        <v>0</v>
      </c>
      <c r="AM13" s="371">
        <v>0</v>
      </c>
      <c r="AN13" s="372">
        <v>0</v>
      </c>
      <c r="AO13" s="373">
        <v>0</v>
      </c>
      <c r="AP13" s="335">
        <v>0</v>
      </c>
      <c r="AQ13" s="385">
        <v>0</v>
      </c>
      <c r="AR13" s="381">
        <v>0</v>
      </c>
      <c r="AS13" s="378">
        <v>0</v>
      </c>
      <c r="AT13" s="379">
        <v>0</v>
      </c>
      <c r="AU13" s="375" t="b">
        <v>0</v>
      </c>
      <c r="AV13" s="341"/>
      <c r="AW13" s="341"/>
      <c r="AX13" s="344"/>
      <c r="AY13" s="344"/>
      <c r="AZ13" s="344"/>
      <c r="BA13" s="344"/>
      <c r="BB13" s="344"/>
      <c r="BC13" s="344"/>
      <c r="BD13" s="344"/>
      <c r="BE13" s="342"/>
      <c r="BF13" s="345"/>
      <c r="BG13" s="342"/>
      <c r="BH13" s="343"/>
      <c r="BI13" s="343"/>
      <c r="BJ13" s="344"/>
      <c r="BK13" s="342"/>
      <c r="BL13" s="342"/>
      <c r="BM13" s="342"/>
      <c r="BN13" s="345"/>
      <c r="BO13" s="342"/>
      <c r="BP13" s="343"/>
      <c r="BQ13" s="343"/>
      <c r="BR13" s="343"/>
      <c r="BS13" s="343"/>
      <c r="BU13" s="343"/>
      <c r="BV13" s="343"/>
      <c r="BW13" s="343"/>
      <c r="BX13" s="343"/>
      <c r="BY13" s="343"/>
    </row>
    <row r="14" spans="2:77" ht="14.1" customHeight="1" x14ac:dyDescent="0.25">
      <c r="B14" s="346">
        <v>11</v>
      </c>
      <c r="C14" s="347">
        <v>8</v>
      </c>
      <c r="D14" s="348">
        <v>6</v>
      </c>
      <c r="E14" s="349">
        <v>4.0225584129387109</v>
      </c>
      <c r="F14" s="350">
        <v>68.19860109354093</v>
      </c>
      <c r="G14" s="382">
        <v>4200</v>
      </c>
      <c r="H14" s="383">
        <v>10000</v>
      </c>
      <c r="I14" s="384">
        <v>0</v>
      </c>
      <c r="J14" s="377">
        <v>1</v>
      </c>
      <c r="K14" s="352">
        <v>1</v>
      </c>
      <c r="L14" s="353">
        <v>0</v>
      </c>
      <c r="M14" s="354">
        <v>0</v>
      </c>
      <c r="N14" s="355">
        <v>0</v>
      </c>
      <c r="O14" s="356">
        <v>0</v>
      </c>
      <c r="P14" s="357">
        <v>0</v>
      </c>
      <c r="Q14" s="358">
        <v>0</v>
      </c>
      <c r="R14" s="358">
        <v>0</v>
      </c>
      <c r="S14" s="359">
        <v>0</v>
      </c>
      <c r="T14" s="360">
        <v>0</v>
      </c>
      <c r="U14" s="361">
        <v>0</v>
      </c>
      <c r="V14" s="361">
        <v>0</v>
      </c>
      <c r="W14" s="362">
        <v>0</v>
      </c>
      <c r="X14" s="363">
        <v>0</v>
      </c>
      <c r="Y14" s="364">
        <v>0</v>
      </c>
      <c r="Z14" s="364">
        <v>0</v>
      </c>
      <c r="AA14" s="365">
        <v>0</v>
      </c>
      <c r="AB14" s="347">
        <v>0</v>
      </c>
      <c r="AC14" s="366">
        <v>0</v>
      </c>
      <c r="AD14" s="366">
        <v>0</v>
      </c>
      <c r="AE14" s="367">
        <v>0</v>
      </c>
      <c r="AF14" s="368">
        <v>0</v>
      </c>
      <c r="AG14" s="369">
        <v>0</v>
      </c>
      <c r="AH14" s="369">
        <v>0</v>
      </c>
      <c r="AI14" s="370">
        <v>0</v>
      </c>
      <c r="AJ14" s="370">
        <v>0</v>
      </c>
      <c r="AK14" s="370">
        <v>0</v>
      </c>
      <c r="AL14" s="370">
        <v>0</v>
      </c>
      <c r="AM14" s="371">
        <v>0</v>
      </c>
      <c r="AN14" s="372">
        <v>0</v>
      </c>
      <c r="AO14" s="373">
        <v>2</v>
      </c>
      <c r="AP14" s="335">
        <v>0</v>
      </c>
      <c r="AQ14" s="385">
        <v>0</v>
      </c>
      <c r="AR14" s="381">
        <v>0</v>
      </c>
      <c r="AS14" s="378">
        <v>0</v>
      </c>
      <c r="AT14" s="379">
        <v>0</v>
      </c>
      <c r="AU14" s="375" t="b">
        <v>0</v>
      </c>
      <c r="AV14" s="341"/>
      <c r="AW14" s="341"/>
      <c r="AX14" s="344"/>
      <c r="AY14" s="344"/>
      <c r="AZ14" s="344"/>
      <c r="BA14" s="344"/>
      <c r="BB14" s="344"/>
      <c r="BC14" s="344"/>
      <c r="BD14" s="344"/>
      <c r="BE14" s="342"/>
      <c r="BF14" s="345"/>
      <c r="BG14" s="342"/>
      <c r="BH14" s="343"/>
      <c r="BI14" s="343"/>
      <c r="BJ14" s="344"/>
      <c r="BK14" s="342"/>
      <c r="BL14" s="342"/>
      <c r="BM14" s="342"/>
      <c r="BN14" s="345"/>
      <c r="BO14" s="342"/>
      <c r="BP14" s="343"/>
      <c r="BQ14" s="343"/>
      <c r="BR14" s="343"/>
      <c r="BS14" s="343"/>
      <c r="BU14" s="343"/>
      <c r="BV14" s="343"/>
      <c r="BW14" s="343"/>
      <c r="BX14" s="343"/>
      <c r="BY14" s="343"/>
    </row>
    <row r="15" spans="2:77" ht="14.1" customHeight="1" x14ac:dyDescent="0.25">
      <c r="B15" s="346">
        <v>12</v>
      </c>
      <c r="C15" s="347">
        <v>9</v>
      </c>
      <c r="D15" s="348">
        <v>5</v>
      </c>
      <c r="E15" s="349">
        <v>4.9477728654500712</v>
      </c>
      <c r="F15" s="350">
        <v>55.304842074421288</v>
      </c>
      <c r="G15" s="382">
        <v>4200</v>
      </c>
      <c r="H15" s="383">
        <v>10000</v>
      </c>
      <c r="I15" s="384">
        <v>0</v>
      </c>
      <c r="J15" s="377">
        <v>1</v>
      </c>
      <c r="K15" s="352">
        <v>1</v>
      </c>
      <c r="L15" s="353">
        <v>0</v>
      </c>
      <c r="M15" s="354">
        <v>0</v>
      </c>
      <c r="N15" s="355">
        <v>0</v>
      </c>
      <c r="O15" s="356">
        <v>0</v>
      </c>
      <c r="P15" s="357">
        <v>0</v>
      </c>
      <c r="Q15" s="358">
        <v>0</v>
      </c>
      <c r="R15" s="358">
        <v>0</v>
      </c>
      <c r="S15" s="359">
        <v>0</v>
      </c>
      <c r="T15" s="360">
        <v>0</v>
      </c>
      <c r="U15" s="361">
        <v>0</v>
      </c>
      <c r="V15" s="361">
        <v>0</v>
      </c>
      <c r="W15" s="362">
        <v>0</v>
      </c>
      <c r="X15" s="363">
        <v>0</v>
      </c>
      <c r="Y15" s="364">
        <v>0</v>
      </c>
      <c r="Z15" s="364">
        <v>0</v>
      </c>
      <c r="AA15" s="365">
        <v>0</v>
      </c>
      <c r="AB15" s="347">
        <v>0</v>
      </c>
      <c r="AC15" s="366">
        <v>0</v>
      </c>
      <c r="AD15" s="366">
        <v>0</v>
      </c>
      <c r="AE15" s="367">
        <v>0</v>
      </c>
      <c r="AF15" s="368">
        <v>0</v>
      </c>
      <c r="AG15" s="369">
        <v>0</v>
      </c>
      <c r="AH15" s="369">
        <v>0</v>
      </c>
      <c r="AI15" s="370">
        <v>0</v>
      </c>
      <c r="AJ15" s="370">
        <v>0</v>
      </c>
      <c r="AK15" s="370">
        <v>0</v>
      </c>
      <c r="AL15" s="370">
        <v>0</v>
      </c>
      <c r="AM15" s="371">
        <v>0</v>
      </c>
      <c r="AN15" s="372">
        <v>0</v>
      </c>
      <c r="AO15" s="373">
        <v>0</v>
      </c>
      <c r="AP15" s="335">
        <v>0</v>
      </c>
      <c r="AQ15" s="385">
        <v>0</v>
      </c>
      <c r="AR15" s="381">
        <v>0</v>
      </c>
      <c r="AS15" s="378">
        <v>0</v>
      </c>
      <c r="AT15" s="379">
        <v>0</v>
      </c>
      <c r="AU15" s="375" t="b">
        <v>0</v>
      </c>
      <c r="AV15" s="341"/>
      <c r="AW15" s="341"/>
      <c r="AX15" s="344"/>
      <c r="AY15" s="344"/>
      <c r="AZ15" s="344"/>
      <c r="BA15" s="344"/>
      <c r="BB15" s="344"/>
      <c r="BC15" s="344"/>
      <c r="BD15" s="344"/>
      <c r="BE15" s="342"/>
      <c r="BF15" s="345"/>
      <c r="BG15" s="342"/>
      <c r="BH15" s="343"/>
      <c r="BI15" s="343"/>
      <c r="BJ15" s="344"/>
      <c r="BK15" s="342"/>
      <c r="BL15" s="342"/>
      <c r="BM15" s="342"/>
      <c r="BN15" s="345"/>
      <c r="BO15" s="342"/>
      <c r="BP15" s="343"/>
      <c r="BQ15" s="343"/>
      <c r="BR15" s="343"/>
      <c r="BS15" s="343"/>
      <c r="BU15" s="343"/>
      <c r="BV15" s="343"/>
      <c r="BW15" s="343"/>
      <c r="BX15" s="343"/>
      <c r="BY15" s="343"/>
    </row>
    <row r="16" spans="2:77" ht="14.1" customHeight="1" x14ac:dyDescent="0.25">
      <c r="B16" s="346">
        <v>13</v>
      </c>
      <c r="C16" s="347">
        <v>10</v>
      </c>
      <c r="D16" s="348">
        <v>3</v>
      </c>
      <c r="E16" s="349">
        <v>5.8612945409219108</v>
      </c>
      <c r="F16" s="350">
        <v>14.141132433707341</v>
      </c>
      <c r="G16" s="382">
        <v>4200</v>
      </c>
      <c r="H16" s="383">
        <v>10000</v>
      </c>
      <c r="I16" s="384">
        <v>0</v>
      </c>
      <c r="J16" s="377">
        <v>1</v>
      </c>
      <c r="K16" s="352">
        <v>1</v>
      </c>
      <c r="L16" s="353">
        <v>0</v>
      </c>
      <c r="M16" s="354">
        <v>0</v>
      </c>
      <c r="N16" s="355">
        <v>0</v>
      </c>
      <c r="O16" s="356">
        <v>0</v>
      </c>
      <c r="P16" s="357">
        <v>0</v>
      </c>
      <c r="Q16" s="358">
        <v>0</v>
      </c>
      <c r="R16" s="358">
        <v>0</v>
      </c>
      <c r="S16" s="359">
        <v>0</v>
      </c>
      <c r="T16" s="360">
        <v>0</v>
      </c>
      <c r="U16" s="361">
        <v>0</v>
      </c>
      <c r="V16" s="361">
        <v>0</v>
      </c>
      <c r="W16" s="362">
        <v>0</v>
      </c>
      <c r="X16" s="363">
        <v>0</v>
      </c>
      <c r="Y16" s="364">
        <v>0</v>
      </c>
      <c r="Z16" s="364">
        <v>0</v>
      </c>
      <c r="AA16" s="365">
        <v>0</v>
      </c>
      <c r="AB16" s="347">
        <v>0</v>
      </c>
      <c r="AC16" s="366">
        <v>0</v>
      </c>
      <c r="AD16" s="366">
        <v>0</v>
      </c>
      <c r="AE16" s="367">
        <v>0</v>
      </c>
      <c r="AF16" s="368">
        <v>0</v>
      </c>
      <c r="AG16" s="369">
        <v>0</v>
      </c>
      <c r="AH16" s="369">
        <v>0</v>
      </c>
      <c r="AI16" s="370">
        <v>0</v>
      </c>
      <c r="AJ16" s="370">
        <v>0</v>
      </c>
      <c r="AK16" s="370">
        <v>0</v>
      </c>
      <c r="AL16" s="370">
        <v>0</v>
      </c>
      <c r="AM16" s="371">
        <v>0</v>
      </c>
      <c r="AN16" s="372">
        <v>0</v>
      </c>
      <c r="AO16" s="373">
        <v>0</v>
      </c>
      <c r="AP16" s="335">
        <v>0</v>
      </c>
      <c r="AQ16" s="385">
        <v>0</v>
      </c>
      <c r="AR16" s="381">
        <v>0</v>
      </c>
      <c r="AS16" s="378">
        <v>0</v>
      </c>
      <c r="AT16" s="379">
        <v>0</v>
      </c>
      <c r="AU16" s="375" t="b">
        <v>0</v>
      </c>
      <c r="AV16" s="341"/>
      <c r="AW16" s="341"/>
      <c r="AX16" s="344"/>
      <c r="AY16" s="344"/>
      <c r="AZ16" s="344"/>
      <c r="BA16" s="344"/>
      <c r="BB16" s="344"/>
      <c r="BC16" s="344"/>
      <c r="BD16" s="344"/>
      <c r="BE16" s="342"/>
      <c r="BF16" s="345"/>
      <c r="BG16" s="342"/>
      <c r="BH16" s="343"/>
      <c r="BI16" s="343"/>
      <c r="BJ16" s="344"/>
      <c r="BK16" s="342"/>
      <c r="BL16" s="342"/>
      <c r="BM16" s="342"/>
      <c r="BN16" s="345"/>
      <c r="BO16" s="342"/>
      <c r="BP16" s="343"/>
      <c r="BQ16" s="343"/>
      <c r="BR16" s="343"/>
      <c r="BS16" s="343"/>
      <c r="BU16" s="343"/>
      <c r="BV16" s="343"/>
      <c r="BW16" s="343"/>
      <c r="BX16" s="343"/>
      <c r="BY16" s="343"/>
    </row>
    <row r="17" spans="2:77" ht="14.1" customHeight="1" x14ac:dyDescent="0.25">
      <c r="B17" s="346">
        <v>14</v>
      </c>
      <c r="C17" s="347">
        <v>11</v>
      </c>
      <c r="D17" s="348">
        <v>3</v>
      </c>
      <c r="E17" s="349">
        <v>4.9708918339670207</v>
      </c>
      <c r="F17" s="350">
        <v>4.3987053549955295</v>
      </c>
      <c r="G17" s="382">
        <v>4200</v>
      </c>
      <c r="H17" s="383">
        <v>10000</v>
      </c>
      <c r="I17" s="384">
        <v>0</v>
      </c>
      <c r="J17" s="377">
        <v>1</v>
      </c>
      <c r="K17" s="352">
        <v>1</v>
      </c>
      <c r="L17" s="353">
        <v>0</v>
      </c>
      <c r="M17" s="354">
        <v>0</v>
      </c>
      <c r="N17" s="355">
        <v>0</v>
      </c>
      <c r="O17" s="356">
        <v>0</v>
      </c>
      <c r="P17" s="357">
        <v>0</v>
      </c>
      <c r="Q17" s="358">
        <v>0</v>
      </c>
      <c r="R17" s="358">
        <v>0</v>
      </c>
      <c r="S17" s="359">
        <v>0</v>
      </c>
      <c r="T17" s="360">
        <v>0</v>
      </c>
      <c r="U17" s="361">
        <v>0</v>
      </c>
      <c r="V17" s="361">
        <v>0</v>
      </c>
      <c r="W17" s="362">
        <v>0</v>
      </c>
      <c r="X17" s="363">
        <v>0</v>
      </c>
      <c r="Y17" s="364">
        <v>0</v>
      </c>
      <c r="Z17" s="364">
        <v>0</v>
      </c>
      <c r="AA17" s="365">
        <v>0</v>
      </c>
      <c r="AB17" s="347">
        <v>0</v>
      </c>
      <c r="AC17" s="366">
        <v>0</v>
      </c>
      <c r="AD17" s="366">
        <v>0</v>
      </c>
      <c r="AE17" s="367">
        <v>0</v>
      </c>
      <c r="AF17" s="368">
        <v>0</v>
      </c>
      <c r="AG17" s="369">
        <v>0</v>
      </c>
      <c r="AH17" s="369">
        <v>0</v>
      </c>
      <c r="AI17" s="370">
        <v>0</v>
      </c>
      <c r="AJ17" s="370">
        <v>0</v>
      </c>
      <c r="AK17" s="370">
        <v>0</v>
      </c>
      <c r="AL17" s="370">
        <v>0</v>
      </c>
      <c r="AM17" s="371">
        <v>0</v>
      </c>
      <c r="AN17" s="372">
        <v>2</v>
      </c>
      <c r="AO17" s="373">
        <v>0</v>
      </c>
      <c r="AP17" s="335">
        <v>0</v>
      </c>
      <c r="AQ17" s="385">
        <v>0</v>
      </c>
      <c r="AR17" s="381">
        <v>0</v>
      </c>
      <c r="AS17" s="378">
        <v>0</v>
      </c>
      <c r="AT17" s="379">
        <v>0</v>
      </c>
      <c r="AU17" s="375" t="b">
        <v>0</v>
      </c>
      <c r="AV17" s="341"/>
      <c r="AW17" s="341"/>
      <c r="AX17" s="344"/>
      <c r="AY17" s="344"/>
      <c r="AZ17" s="344"/>
      <c r="BA17" s="344"/>
      <c r="BB17" s="344"/>
      <c r="BC17" s="344"/>
      <c r="BD17" s="344"/>
      <c r="BE17" s="342"/>
      <c r="BF17" s="345"/>
      <c r="BG17" s="342"/>
      <c r="BH17" s="343"/>
      <c r="BI17" s="343"/>
      <c r="BJ17" s="344"/>
      <c r="BK17" s="342"/>
      <c r="BL17" s="342"/>
      <c r="BM17" s="342"/>
      <c r="BN17" s="345"/>
      <c r="BO17" s="342"/>
      <c r="BP17" s="343"/>
      <c r="BQ17" s="343"/>
      <c r="BR17" s="343"/>
      <c r="BS17" s="343"/>
      <c r="BU17" s="343"/>
      <c r="BV17" s="343"/>
      <c r="BW17" s="343"/>
      <c r="BX17" s="343"/>
      <c r="BY17" s="343"/>
    </row>
    <row r="18" spans="2:77" ht="14.1" customHeight="1" x14ac:dyDescent="0.25">
      <c r="B18" s="346">
        <v>15</v>
      </c>
      <c r="C18" s="347">
        <v>8</v>
      </c>
      <c r="D18" s="348">
        <v>9</v>
      </c>
      <c r="E18" s="349">
        <v>1.3637046773260697</v>
      </c>
      <c r="F18" s="350">
        <v>14.141160650170352</v>
      </c>
      <c r="G18" s="382">
        <v>4200</v>
      </c>
      <c r="H18" s="383">
        <v>10000</v>
      </c>
      <c r="I18" s="384">
        <v>0</v>
      </c>
      <c r="J18" s="377">
        <v>1</v>
      </c>
      <c r="K18" s="352">
        <v>1</v>
      </c>
      <c r="L18" s="353">
        <v>0</v>
      </c>
      <c r="M18" s="354">
        <v>0</v>
      </c>
      <c r="N18" s="355">
        <v>0</v>
      </c>
      <c r="O18" s="356">
        <v>0</v>
      </c>
      <c r="P18" s="357">
        <v>0</v>
      </c>
      <c r="Q18" s="358">
        <v>0</v>
      </c>
      <c r="R18" s="358">
        <v>0</v>
      </c>
      <c r="S18" s="359">
        <v>0</v>
      </c>
      <c r="T18" s="360">
        <v>0</v>
      </c>
      <c r="U18" s="361">
        <v>0</v>
      </c>
      <c r="V18" s="361">
        <v>0</v>
      </c>
      <c r="W18" s="362">
        <v>0</v>
      </c>
      <c r="X18" s="363">
        <v>0</v>
      </c>
      <c r="Y18" s="364">
        <v>0</v>
      </c>
      <c r="Z18" s="364">
        <v>0</v>
      </c>
      <c r="AA18" s="365">
        <v>0</v>
      </c>
      <c r="AB18" s="347">
        <v>0</v>
      </c>
      <c r="AC18" s="366">
        <v>0</v>
      </c>
      <c r="AD18" s="366">
        <v>0</v>
      </c>
      <c r="AE18" s="367">
        <v>0</v>
      </c>
      <c r="AF18" s="368">
        <v>0</v>
      </c>
      <c r="AG18" s="369">
        <v>0</v>
      </c>
      <c r="AH18" s="369">
        <v>0</v>
      </c>
      <c r="AI18" s="370">
        <v>0</v>
      </c>
      <c r="AJ18" s="370">
        <v>0</v>
      </c>
      <c r="AK18" s="370">
        <v>0</v>
      </c>
      <c r="AL18" s="370">
        <v>0</v>
      </c>
      <c r="AM18" s="371">
        <v>0</v>
      </c>
      <c r="AN18" s="372">
        <v>0</v>
      </c>
      <c r="AO18" s="373">
        <v>0</v>
      </c>
      <c r="AP18" s="335">
        <v>0</v>
      </c>
      <c r="AQ18" s="385">
        <v>0</v>
      </c>
      <c r="AR18" s="381">
        <v>0</v>
      </c>
      <c r="AS18" s="374">
        <v>0</v>
      </c>
      <c r="AT18" s="339">
        <v>0</v>
      </c>
      <c r="AU18" s="375" t="b">
        <v>0</v>
      </c>
      <c r="AV18" s="341"/>
      <c r="AW18" s="341"/>
      <c r="AY18" s="341"/>
      <c r="AZ18" s="341"/>
      <c r="BA18" s="342"/>
      <c r="BB18" s="342"/>
      <c r="BC18" s="342"/>
      <c r="BD18" s="342"/>
      <c r="BE18" s="342"/>
      <c r="BF18" s="345"/>
      <c r="BG18" s="342"/>
      <c r="BH18" s="343"/>
      <c r="BI18" s="343"/>
      <c r="BJ18" s="344"/>
      <c r="BK18" s="342"/>
      <c r="BL18" s="342"/>
      <c r="BM18" s="342"/>
      <c r="BN18" s="345"/>
      <c r="BO18" s="342"/>
      <c r="BP18" s="343"/>
      <c r="BQ18" s="343"/>
      <c r="BR18" s="343"/>
      <c r="BS18" s="343"/>
      <c r="BU18" s="343"/>
      <c r="BV18" s="343"/>
      <c r="BW18" s="343"/>
      <c r="BX18" s="343"/>
      <c r="BY18" s="343"/>
    </row>
    <row r="19" spans="2:77" ht="14.1" customHeight="1" x14ac:dyDescent="0.25">
      <c r="B19" s="346">
        <v>16</v>
      </c>
      <c r="C19" s="347">
        <v>9</v>
      </c>
      <c r="D19" s="348">
        <v>6</v>
      </c>
      <c r="E19" s="349">
        <v>3.406006468885372</v>
      </c>
      <c r="F19" s="350">
        <v>87.112799026314832</v>
      </c>
      <c r="G19" s="382">
        <v>4200</v>
      </c>
      <c r="H19" s="383">
        <v>10000</v>
      </c>
      <c r="I19" s="384">
        <v>0</v>
      </c>
      <c r="J19" s="377">
        <v>1</v>
      </c>
      <c r="K19" s="352">
        <v>1</v>
      </c>
      <c r="L19" s="353">
        <v>0</v>
      </c>
      <c r="M19" s="354">
        <v>0</v>
      </c>
      <c r="N19" s="355">
        <v>0</v>
      </c>
      <c r="O19" s="356">
        <v>0</v>
      </c>
      <c r="P19" s="357">
        <v>0</v>
      </c>
      <c r="Q19" s="358">
        <v>0</v>
      </c>
      <c r="R19" s="358">
        <v>0</v>
      </c>
      <c r="S19" s="359">
        <v>0</v>
      </c>
      <c r="T19" s="360">
        <v>0</v>
      </c>
      <c r="U19" s="361">
        <v>0</v>
      </c>
      <c r="V19" s="361">
        <v>0</v>
      </c>
      <c r="W19" s="362">
        <v>0</v>
      </c>
      <c r="X19" s="363">
        <v>0</v>
      </c>
      <c r="Y19" s="364">
        <v>0</v>
      </c>
      <c r="Z19" s="364">
        <v>0</v>
      </c>
      <c r="AA19" s="365">
        <v>0</v>
      </c>
      <c r="AB19" s="347">
        <v>0</v>
      </c>
      <c r="AC19" s="366">
        <v>0</v>
      </c>
      <c r="AD19" s="366">
        <v>0</v>
      </c>
      <c r="AE19" s="367">
        <v>0</v>
      </c>
      <c r="AF19" s="368">
        <v>0</v>
      </c>
      <c r="AG19" s="369">
        <v>0</v>
      </c>
      <c r="AH19" s="369">
        <v>0</v>
      </c>
      <c r="AI19" s="370">
        <v>0</v>
      </c>
      <c r="AJ19" s="370">
        <v>0</v>
      </c>
      <c r="AK19" s="370">
        <v>0</v>
      </c>
      <c r="AL19" s="370">
        <v>0</v>
      </c>
      <c r="AM19" s="371">
        <v>0</v>
      </c>
      <c r="AN19" s="372">
        <v>0</v>
      </c>
      <c r="AO19" s="373">
        <v>0</v>
      </c>
      <c r="AP19" s="335">
        <v>0</v>
      </c>
      <c r="AQ19" s="385">
        <v>0</v>
      </c>
      <c r="AR19" s="381">
        <v>0</v>
      </c>
      <c r="AS19" s="378">
        <v>0</v>
      </c>
      <c r="AT19" s="379">
        <v>0</v>
      </c>
      <c r="AU19" s="375" t="b">
        <v>0</v>
      </c>
      <c r="AV19" s="341"/>
      <c r="AW19" s="341"/>
      <c r="AX19" s="345"/>
      <c r="AY19" s="342"/>
      <c r="AZ19" s="343"/>
      <c r="BA19" s="343"/>
      <c r="BB19" s="344"/>
      <c r="BC19" s="342"/>
      <c r="BD19" s="342"/>
      <c r="BE19" s="342"/>
      <c r="BF19" s="345"/>
      <c r="BG19" s="342"/>
      <c r="BH19" s="343"/>
      <c r="BI19" s="343"/>
      <c r="BJ19" s="344"/>
      <c r="BK19" s="342"/>
      <c r="BL19" s="342"/>
      <c r="BM19" s="342"/>
      <c r="BN19" s="345"/>
      <c r="BO19" s="342"/>
      <c r="BP19" s="343"/>
      <c r="BQ19" s="343"/>
      <c r="BR19" s="343"/>
      <c r="BS19" s="343"/>
      <c r="BU19" s="343"/>
      <c r="BV19" s="343"/>
      <c r="BW19" s="343"/>
      <c r="BX19" s="343"/>
      <c r="BY19" s="343"/>
    </row>
    <row r="20" spans="2:77" ht="14.1" customHeight="1" x14ac:dyDescent="0.25">
      <c r="B20" s="346">
        <v>17</v>
      </c>
      <c r="C20" s="347">
        <v>7</v>
      </c>
      <c r="D20" s="348">
        <v>10</v>
      </c>
      <c r="E20" s="349">
        <v>4.2814869520344212</v>
      </c>
      <c r="F20" s="350">
        <v>-8.9960420676929136</v>
      </c>
      <c r="G20" s="382">
        <v>4200</v>
      </c>
      <c r="H20" s="383">
        <v>10000</v>
      </c>
      <c r="I20" s="384">
        <v>0</v>
      </c>
      <c r="J20" s="377">
        <v>1</v>
      </c>
      <c r="K20" s="352">
        <v>1</v>
      </c>
      <c r="L20" s="353">
        <v>0</v>
      </c>
      <c r="M20" s="354">
        <v>0</v>
      </c>
      <c r="N20" s="355">
        <v>0</v>
      </c>
      <c r="O20" s="356">
        <v>0</v>
      </c>
      <c r="P20" s="357">
        <v>0</v>
      </c>
      <c r="Q20" s="358">
        <v>0</v>
      </c>
      <c r="R20" s="358">
        <v>0</v>
      </c>
      <c r="S20" s="359">
        <v>0</v>
      </c>
      <c r="T20" s="360">
        <v>0</v>
      </c>
      <c r="U20" s="361">
        <v>0</v>
      </c>
      <c r="V20" s="361">
        <v>0</v>
      </c>
      <c r="W20" s="362">
        <v>0</v>
      </c>
      <c r="X20" s="363">
        <v>0</v>
      </c>
      <c r="Y20" s="364">
        <v>0</v>
      </c>
      <c r="Z20" s="364">
        <v>0</v>
      </c>
      <c r="AA20" s="365">
        <v>0</v>
      </c>
      <c r="AB20" s="347">
        <v>0</v>
      </c>
      <c r="AC20" s="366">
        <v>0</v>
      </c>
      <c r="AD20" s="366">
        <v>0</v>
      </c>
      <c r="AE20" s="367">
        <v>0</v>
      </c>
      <c r="AF20" s="368">
        <v>0</v>
      </c>
      <c r="AG20" s="369">
        <v>0</v>
      </c>
      <c r="AH20" s="369">
        <v>0</v>
      </c>
      <c r="AI20" s="370">
        <v>0</v>
      </c>
      <c r="AJ20" s="370">
        <v>0</v>
      </c>
      <c r="AK20" s="370">
        <v>0</v>
      </c>
      <c r="AL20" s="370">
        <v>0</v>
      </c>
      <c r="AM20" s="371">
        <v>0</v>
      </c>
      <c r="AN20" s="372">
        <v>0</v>
      </c>
      <c r="AO20" s="373">
        <v>0</v>
      </c>
      <c r="AP20" s="335">
        <v>0</v>
      </c>
      <c r="AQ20" s="385">
        <v>0</v>
      </c>
      <c r="AR20" s="381">
        <v>0</v>
      </c>
      <c r="AS20" s="378">
        <v>0</v>
      </c>
      <c r="AT20" s="379">
        <v>0</v>
      </c>
      <c r="AU20" s="386" t="b">
        <v>0</v>
      </c>
      <c r="AV20" s="344"/>
      <c r="AW20" s="344"/>
      <c r="AX20" s="344"/>
      <c r="AY20" s="344"/>
      <c r="AZ20" s="344"/>
      <c r="BA20" s="344"/>
      <c r="BB20" s="344"/>
      <c r="BC20" s="342"/>
      <c r="BD20" s="342"/>
      <c r="BE20" s="342"/>
      <c r="BF20" s="345"/>
      <c r="BG20" s="342"/>
      <c r="BH20" s="343"/>
      <c r="BI20" s="343"/>
      <c r="BJ20" s="344"/>
      <c r="BK20" s="342"/>
      <c r="BL20" s="342"/>
      <c r="BM20" s="342"/>
      <c r="BN20" s="345"/>
      <c r="BO20" s="342"/>
      <c r="BP20" s="343"/>
      <c r="BQ20" s="343"/>
      <c r="BR20" s="343"/>
      <c r="BS20" s="343"/>
      <c r="BU20" s="343"/>
      <c r="BV20" s="343"/>
      <c r="BW20" s="343"/>
      <c r="BX20" s="343"/>
      <c r="BY20" s="343"/>
    </row>
    <row r="21" spans="2:77" ht="14.1" customHeight="1" x14ac:dyDescent="0.25">
      <c r="B21" s="346">
        <v>18</v>
      </c>
      <c r="C21" s="347">
        <v>10</v>
      </c>
      <c r="D21" s="348">
        <v>11</v>
      </c>
      <c r="E21" s="349">
        <v>1.277961847216496</v>
      </c>
      <c r="F21" s="350">
        <v>55.304826620033509</v>
      </c>
      <c r="G21" s="382">
        <v>4200</v>
      </c>
      <c r="H21" s="383">
        <v>10000</v>
      </c>
      <c r="I21" s="384">
        <v>0</v>
      </c>
      <c r="J21" s="377">
        <v>1</v>
      </c>
      <c r="K21" s="352">
        <v>1</v>
      </c>
      <c r="L21" s="353">
        <v>0</v>
      </c>
      <c r="M21" s="354">
        <v>0</v>
      </c>
      <c r="N21" s="355">
        <v>0</v>
      </c>
      <c r="O21" s="356">
        <v>0</v>
      </c>
      <c r="P21" s="357">
        <v>0</v>
      </c>
      <c r="Q21" s="358">
        <v>0</v>
      </c>
      <c r="R21" s="358">
        <v>0</v>
      </c>
      <c r="S21" s="359">
        <v>0</v>
      </c>
      <c r="T21" s="360">
        <v>0</v>
      </c>
      <c r="U21" s="361">
        <v>0</v>
      </c>
      <c r="V21" s="361">
        <v>0</v>
      </c>
      <c r="W21" s="362">
        <v>0</v>
      </c>
      <c r="X21" s="363">
        <v>0</v>
      </c>
      <c r="Y21" s="364">
        <v>0</v>
      </c>
      <c r="Z21" s="364">
        <v>0</v>
      </c>
      <c r="AA21" s="365">
        <v>0</v>
      </c>
      <c r="AB21" s="347">
        <v>0</v>
      </c>
      <c r="AC21" s="366">
        <v>0</v>
      </c>
      <c r="AD21" s="366">
        <v>0</v>
      </c>
      <c r="AE21" s="367">
        <v>0</v>
      </c>
      <c r="AF21" s="368">
        <v>0</v>
      </c>
      <c r="AG21" s="369">
        <v>0</v>
      </c>
      <c r="AH21" s="369">
        <v>0</v>
      </c>
      <c r="AI21" s="370">
        <v>0</v>
      </c>
      <c r="AJ21" s="370">
        <v>0</v>
      </c>
      <c r="AK21" s="370">
        <v>0</v>
      </c>
      <c r="AL21" s="370">
        <v>0</v>
      </c>
      <c r="AM21" s="371">
        <v>0</v>
      </c>
      <c r="AN21" s="372">
        <v>0</v>
      </c>
      <c r="AO21" s="373">
        <v>0</v>
      </c>
      <c r="AP21" s="335">
        <v>0</v>
      </c>
      <c r="AQ21" s="385">
        <v>0</v>
      </c>
      <c r="AR21" s="381">
        <v>0</v>
      </c>
      <c r="AS21" s="378">
        <v>0</v>
      </c>
      <c r="AT21" s="379">
        <v>0</v>
      </c>
      <c r="AU21" s="386" t="b">
        <v>0</v>
      </c>
      <c r="AV21" s="344"/>
      <c r="AW21" s="344"/>
      <c r="AX21" s="344"/>
      <c r="AY21" s="344"/>
      <c r="AZ21" s="344"/>
      <c r="BA21" s="344"/>
      <c r="BB21" s="344"/>
      <c r="BC21" s="342"/>
      <c r="BD21" s="342"/>
      <c r="BE21" s="342"/>
      <c r="BF21" s="345"/>
      <c r="BG21" s="342"/>
      <c r="BH21" s="343"/>
      <c r="BI21" s="343"/>
      <c r="BJ21" s="344"/>
      <c r="BK21" s="342"/>
      <c r="BL21" s="342"/>
      <c r="BM21" s="342"/>
      <c r="BN21" s="345"/>
      <c r="BO21" s="342"/>
      <c r="BP21" s="343"/>
      <c r="BQ21" s="343"/>
      <c r="BR21" s="343"/>
      <c r="BS21" s="343"/>
      <c r="BU21" s="343"/>
      <c r="BV21" s="343"/>
      <c r="BW21" s="343"/>
      <c r="BX21" s="343"/>
      <c r="BY21" s="343"/>
    </row>
    <row r="22" spans="2:77" ht="14.1" customHeight="1" x14ac:dyDescent="0.25">
      <c r="B22" s="346">
        <v>19</v>
      </c>
      <c r="C22" s="347"/>
      <c r="D22" s="348"/>
      <c r="E22" s="349"/>
      <c r="F22" s="350"/>
      <c r="G22" s="382"/>
      <c r="H22" s="383"/>
      <c r="I22" s="384"/>
      <c r="J22" s="377"/>
      <c r="K22" s="352"/>
      <c r="L22" s="353"/>
      <c r="M22" s="354"/>
      <c r="N22" s="355"/>
      <c r="O22" s="356"/>
      <c r="P22" s="357"/>
      <c r="Q22" s="358"/>
      <c r="R22" s="358"/>
      <c r="S22" s="359"/>
      <c r="T22" s="360"/>
      <c r="U22" s="361"/>
      <c r="V22" s="361"/>
      <c r="W22" s="362"/>
      <c r="X22" s="363"/>
      <c r="Y22" s="364"/>
      <c r="Z22" s="364"/>
      <c r="AA22" s="365"/>
      <c r="AB22" s="347"/>
      <c r="AC22" s="366"/>
      <c r="AD22" s="366"/>
      <c r="AE22" s="367"/>
      <c r="AF22" s="368"/>
      <c r="AG22" s="369"/>
      <c r="AH22" s="369"/>
      <c r="AI22" s="370"/>
      <c r="AJ22" s="370"/>
      <c r="AK22" s="370"/>
      <c r="AL22" s="370"/>
      <c r="AM22" s="371"/>
      <c r="AN22" s="372"/>
      <c r="AO22" s="373"/>
      <c r="AP22" s="335"/>
      <c r="AQ22" s="385"/>
      <c r="AR22" s="381"/>
      <c r="AS22" s="378"/>
      <c r="AT22" s="379"/>
      <c r="AU22" s="386"/>
      <c r="AV22" s="344"/>
      <c r="AW22" s="344"/>
      <c r="AX22" s="344"/>
      <c r="AY22" s="344"/>
      <c r="AZ22" s="344"/>
      <c r="BA22" s="344"/>
      <c r="BB22" s="344"/>
      <c r="BC22" s="342"/>
      <c r="BD22" s="342"/>
      <c r="BE22" s="342"/>
      <c r="BF22" s="345"/>
      <c r="BG22" s="342"/>
      <c r="BH22" s="343"/>
      <c r="BI22" s="343"/>
      <c r="BJ22" s="344"/>
      <c r="BK22" s="342"/>
      <c r="BL22" s="342"/>
      <c r="BM22" s="342"/>
      <c r="BN22" s="345"/>
      <c r="BO22" s="342"/>
      <c r="BP22" s="343"/>
      <c r="BQ22" s="343"/>
      <c r="BR22" s="343"/>
      <c r="BS22" s="343"/>
      <c r="BU22" s="343"/>
      <c r="BV22" s="343"/>
      <c r="BW22" s="343"/>
      <c r="BX22" s="343"/>
      <c r="BY22" s="343"/>
    </row>
    <row r="23" spans="2:77" ht="14.1" customHeight="1" x14ac:dyDescent="0.25">
      <c r="B23" s="387">
        <v>20</v>
      </c>
      <c r="C23" s="347"/>
      <c r="D23" s="348"/>
      <c r="E23" s="349"/>
      <c r="F23" s="350"/>
      <c r="G23" s="382"/>
      <c r="H23" s="383"/>
      <c r="I23" s="384"/>
      <c r="J23" s="377"/>
      <c r="K23" s="352"/>
      <c r="L23" s="353"/>
      <c r="M23" s="354"/>
      <c r="N23" s="355"/>
      <c r="O23" s="356"/>
      <c r="P23" s="357"/>
      <c r="Q23" s="358"/>
      <c r="R23" s="358"/>
      <c r="S23" s="359"/>
      <c r="T23" s="360"/>
      <c r="U23" s="361"/>
      <c r="V23" s="361"/>
      <c r="W23" s="362"/>
      <c r="X23" s="363"/>
      <c r="Y23" s="364"/>
      <c r="Z23" s="364"/>
      <c r="AA23" s="365"/>
      <c r="AB23" s="347"/>
      <c r="AC23" s="366"/>
      <c r="AD23" s="366"/>
      <c r="AE23" s="367"/>
      <c r="AF23" s="368"/>
      <c r="AG23" s="369"/>
      <c r="AH23" s="369"/>
      <c r="AI23" s="370"/>
      <c r="AJ23" s="370"/>
      <c r="AK23" s="370"/>
      <c r="AL23" s="370"/>
      <c r="AM23" s="371"/>
      <c r="AN23" s="372"/>
      <c r="AO23" s="373"/>
      <c r="AP23" s="388"/>
      <c r="AQ23" s="385"/>
      <c r="AR23" s="381"/>
      <c r="AS23" s="378"/>
      <c r="AT23" s="379"/>
      <c r="AU23" s="386"/>
      <c r="AV23" s="344"/>
      <c r="AW23" s="344"/>
      <c r="AX23" s="344"/>
      <c r="AY23" s="344"/>
      <c r="AZ23" s="344"/>
      <c r="BA23" s="344"/>
      <c r="BB23" s="344"/>
      <c r="BC23" s="342"/>
      <c r="BD23" s="342"/>
      <c r="BE23" s="342"/>
      <c r="BF23" s="345"/>
      <c r="BG23" s="342"/>
      <c r="BH23" s="343"/>
      <c r="BI23" s="343"/>
      <c r="BJ23" s="344"/>
      <c r="BK23" s="342"/>
      <c r="BL23" s="342"/>
      <c r="BM23" s="342"/>
      <c r="BN23" s="345"/>
      <c r="BO23" s="342"/>
      <c r="BP23" s="343"/>
      <c r="BQ23" s="343"/>
      <c r="BR23" s="343"/>
      <c r="BS23" s="343"/>
      <c r="BU23" s="343"/>
      <c r="BV23" s="343"/>
      <c r="BW23" s="343"/>
      <c r="BX23" s="343"/>
      <c r="BY23" s="343"/>
    </row>
    <row r="24" spans="2:77" ht="14.1" customHeight="1" x14ac:dyDescent="0.25">
      <c r="B24" s="346">
        <v>21</v>
      </c>
      <c r="C24" s="347"/>
      <c r="D24" s="348"/>
      <c r="E24" s="349"/>
      <c r="F24" s="350"/>
      <c r="G24" s="382"/>
      <c r="H24" s="383"/>
      <c r="I24" s="384"/>
      <c r="J24" s="377"/>
      <c r="K24" s="352"/>
      <c r="L24" s="353"/>
      <c r="M24" s="354"/>
      <c r="N24" s="355"/>
      <c r="O24" s="356"/>
      <c r="P24" s="357"/>
      <c r="Q24" s="358"/>
      <c r="R24" s="358"/>
      <c r="S24" s="359"/>
      <c r="T24" s="360"/>
      <c r="U24" s="361"/>
      <c r="V24" s="361"/>
      <c r="W24" s="362"/>
      <c r="X24" s="363"/>
      <c r="Y24" s="364"/>
      <c r="Z24" s="364"/>
      <c r="AA24" s="365"/>
      <c r="AB24" s="347"/>
      <c r="AC24" s="366"/>
      <c r="AD24" s="366"/>
      <c r="AE24" s="367"/>
      <c r="AF24" s="368"/>
      <c r="AG24" s="369"/>
      <c r="AH24" s="369"/>
      <c r="AI24" s="370"/>
      <c r="AJ24" s="370"/>
      <c r="AK24" s="370"/>
      <c r="AL24" s="370"/>
      <c r="AM24" s="371"/>
      <c r="AN24" s="372"/>
      <c r="AO24" s="373"/>
      <c r="AP24" s="335"/>
      <c r="AQ24" s="385"/>
      <c r="AR24" s="381"/>
      <c r="AS24" s="378"/>
      <c r="AT24" s="379"/>
      <c r="AU24" s="386"/>
      <c r="AV24" s="344"/>
      <c r="AW24" s="344"/>
      <c r="AX24" s="344"/>
      <c r="AY24" s="344"/>
      <c r="AZ24" s="344"/>
      <c r="BA24" s="344"/>
      <c r="BB24" s="344"/>
      <c r="BC24" s="342"/>
      <c r="BD24" s="342"/>
      <c r="BE24" s="342"/>
      <c r="BF24" s="345"/>
      <c r="BG24" s="342"/>
      <c r="BH24" s="343"/>
      <c r="BI24" s="343"/>
      <c r="BJ24" s="344"/>
      <c r="BK24" s="342"/>
      <c r="BL24" s="342"/>
      <c r="BM24" s="342"/>
      <c r="BN24" s="345"/>
      <c r="BO24" s="342"/>
      <c r="BP24" s="343"/>
      <c r="BQ24" s="343"/>
      <c r="BR24" s="343"/>
      <c r="BS24" s="343"/>
      <c r="BU24" s="343"/>
      <c r="BV24" s="343"/>
      <c r="BW24" s="343"/>
      <c r="BX24" s="343"/>
      <c r="BY24" s="343"/>
    </row>
    <row r="25" spans="2:77" ht="14.1" customHeight="1" x14ac:dyDescent="0.25">
      <c r="B25" s="346">
        <v>22</v>
      </c>
      <c r="C25" s="347"/>
      <c r="D25" s="348"/>
      <c r="E25" s="349"/>
      <c r="F25" s="350"/>
      <c r="G25" s="382"/>
      <c r="H25" s="383"/>
      <c r="I25" s="384"/>
      <c r="J25" s="377"/>
      <c r="K25" s="352"/>
      <c r="L25" s="353"/>
      <c r="M25" s="354"/>
      <c r="N25" s="355"/>
      <c r="O25" s="356"/>
      <c r="P25" s="357"/>
      <c r="Q25" s="358"/>
      <c r="R25" s="358"/>
      <c r="S25" s="359"/>
      <c r="T25" s="360"/>
      <c r="U25" s="361"/>
      <c r="V25" s="361"/>
      <c r="W25" s="362"/>
      <c r="X25" s="363"/>
      <c r="Y25" s="364"/>
      <c r="Z25" s="364"/>
      <c r="AA25" s="365"/>
      <c r="AB25" s="347"/>
      <c r="AC25" s="366"/>
      <c r="AD25" s="366"/>
      <c r="AE25" s="367"/>
      <c r="AF25" s="368"/>
      <c r="AG25" s="369"/>
      <c r="AH25" s="369"/>
      <c r="AI25" s="370"/>
      <c r="AJ25" s="370"/>
      <c r="AK25" s="370"/>
      <c r="AL25" s="370"/>
      <c r="AM25" s="371"/>
      <c r="AN25" s="372"/>
      <c r="AO25" s="373"/>
      <c r="AP25" s="335"/>
      <c r="AQ25" s="385"/>
      <c r="AR25" s="381"/>
      <c r="AS25" s="378"/>
      <c r="AT25" s="379"/>
      <c r="AU25" s="386"/>
      <c r="AV25" s="344"/>
      <c r="AW25" s="344"/>
      <c r="AX25" s="344"/>
      <c r="AY25" s="344"/>
      <c r="AZ25" s="344"/>
      <c r="BA25" s="344"/>
      <c r="BB25" s="344"/>
      <c r="BC25" s="342"/>
      <c r="BD25" s="342"/>
      <c r="BE25" s="342"/>
      <c r="BF25" s="345"/>
      <c r="BG25" s="342"/>
      <c r="BH25" s="343"/>
      <c r="BI25" s="343"/>
      <c r="BJ25" s="344"/>
      <c r="BK25" s="342"/>
      <c r="BL25" s="342"/>
      <c r="BM25" s="342"/>
      <c r="BN25" s="345"/>
      <c r="BO25" s="342"/>
      <c r="BP25" s="343"/>
      <c r="BQ25" s="343"/>
      <c r="BR25" s="343"/>
      <c r="BS25" s="343"/>
      <c r="BU25" s="343"/>
      <c r="BV25" s="343"/>
      <c r="BW25" s="343"/>
      <c r="BX25" s="343"/>
      <c r="BY25" s="343"/>
    </row>
    <row r="26" spans="2:77" ht="14.1" customHeight="1" x14ac:dyDescent="0.25">
      <c r="B26" s="346">
        <v>23</v>
      </c>
      <c r="C26" s="347"/>
      <c r="D26" s="348"/>
      <c r="E26" s="349"/>
      <c r="F26" s="350"/>
      <c r="G26" s="382"/>
      <c r="H26" s="383"/>
      <c r="I26" s="384"/>
      <c r="J26" s="377"/>
      <c r="K26" s="352"/>
      <c r="L26" s="353"/>
      <c r="M26" s="354"/>
      <c r="N26" s="355"/>
      <c r="O26" s="356"/>
      <c r="P26" s="357"/>
      <c r="Q26" s="358"/>
      <c r="R26" s="358"/>
      <c r="S26" s="359"/>
      <c r="T26" s="360"/>
      <c r="U26" s="361"/>
      <c r="V26" s="361"/>
      <c r="W26" s="362"/>
      <c r="X26" s="363"/>
      <c r="Y26" s="364"/>
      <c r="Z26" s="364"/>
      <c r="AA26" s="365"/>
      <c r="AB26" s="347"/>
      <c r="AC26" s="366"/>
      <c r="AD26" s="366"/>
      <c r="AE26" s="367"/>
      <c r="AF26" s="368"/>
      <c r="AG26" s="369"/>
      <c r="AH26" s="369"/>
      <c r="AI26" s="370"/>
      <c r="AJ26" s="370"/>
      <c r="AK26" s="370"/>
      <c r="AL26" s="370"/>
      <c r="AM26" s="371"/>
      <c r="AN26" s="372"/>
      <c r="AO26" s="373"/>
      <c r="AP26" s="335"/>
      <c r="AQ26" s="385"/>
      <c r="AR26" s="381"/>
      <c r="AS26" s="378"/>
      <c r="AT26" s="379"/>
      <c r="AU26" s="386"/>
      <c r="AV26" s="344"/>
      <c r="AW26" s="344"/>
      <c r="AX26" s="344"/>
      <c r="AY26" s="344"/>
      <c r="AZ26" s="344"/>
      <c r="BA26" s="344"/>
      <c r="BB26" s="344"/>
      <c r="BC26" s="342"/>
      <c r="BD26" s="342"/>
      <c r="BE26" s="342"/>
      <c r="BF26" s="345"/>
      <c r="BG26" s="342"/>
      <c r="BH26" s="343"/>
      <c r="BI26" s="343"/>
      <c r="BJ26" s="344"/>
      <c r="BK26" s="342"/>
      <c r="BL26" s="342"/>
      <c r="BM26" s="342"/>
      <c r="BN26" s="345"/>
      <c r="BO26" s="342"/>
      <c r="BP26" s="343"/>
      <c r="BQ26" s="343"/>
      <c r="BR26" s="343"/>
      <c r="BS26" s="343"/>
      <c r="BU26" s="343"/>
      <c r="BV26" s="343"/>
      <c r="BW26" s="343"/>
      <c r="BX26" s="343"/>
      <c r="BY26" s="343"/>
    </row>
    <row r="27" spans="2:77" ht="14.1" customHeight="1" x14ac:dyDescent="0.25">
      <c r="B27" s="346">
        <v>24</v>
      </c>
      <c r="C27" s="347"/>
      <c r="D27" s="348"/>
      <c r="E27" s="349"/>
      <c r="F27" s="350"/>
      <c r="G27" s="382"/>
      <c r="H27" s="383"/>
      <c r="I27" s="384"/>
      <c r="J27" s="377"/>
      <c r="K27" s="352"/>
      <c r="L27" s="353"/>
      <c r="M27" s="354"/>
      <c r="N27" s="355"/>
      <c r="O27" s="356"/>
      <c r="P27" s="357"/>
      <c r="Q27" s="358"/>
      <c r="R27" s="358"/>
      <c r="S27" s="359"/>
      <c r="T27" s="360"/>
      <c r="U27" s="361"/>
      <c r="V27" s="361"/>
      <c r="W27" s="362"/>
      <c r="X27" s="363"/>
      <c r="Y27" s="364"/>
      <c r="Z27" s="364"/>
      <c r="AA27" s="365"/>
      <c r="AB27" s="347"/>
      <c r="AC27" s="366"/>
      <c r="AD27" s="366"/>
      <c r="AE27" s="367"/>
      <c r="AF27" s="368"/>
      <c r="AG27" s="369"/>
      <c r="AH27" s="369"/>
      <c r="AI27" s="370"/>
      <c r="AJ27" s="370"/>
      <c r="AK27" s="370"/>
      <c r="AL27" s="370"/>
      <c r="AM27" s="371"/>
      <c r="AN27" s="372"/>
      <c r="AO27" s="373"/>
      <c r="AP27" s="335"/>
      <c r="AQ27" s="385"/>
      <c r="AR27" s="381"/>
      <c r="AS27" s="378"/>
      <c r="AT27" s="379"/>
      <c r="AU27" s="386"/>
      <c r="AV27" s="344"/>
      <c r="AW27" s="344"/>
      <c r="AX27" s="344"/>
      <c r="AY27" s="344"/>
      <c r="AZ27" s="344"/>
      <c r="BA27" s="344"/>
      <c r="BB27" s="344"/>
      <c r="BC27" s="342"/>
      <c r="BD27" s="342"/>
      <c r="BE27" s="342"/>
      <c r="BF27" s="345"/>
      <c r="BG27" s="342"/>
      <c r="BH27" s="343"/>
      <c r="BI27" s="343"/>
      <c r="BJ27" s="344"/>
      <c r="BK27" s="342"/>
      <c r="BL27" s="342"/>
      <c r="BM27" s="342"/>
      <c r="BN27" s="345"/>
      <c r="BO27" s="342"/>
      <c r="BP27" s="343"/>
      <c r="BQ27" s="343"/>
      <c r="BR27" s="343"/>
      <c r="BS27" s="343"/>
      <c r="BU27" s="343"/>
      <c r="BV27" s="343"/>
      <c r="BW27" s="343"/>
      <c r="BX27" s="343"/>
      <c r="BY27" s="343"/>
    </row>
    <row r="28" spans="2:77" ht="14.1" customHeight="1" x14ac:dyDescent="0.25">
      <c r="B28" s="346">
        <v>25</v>
      </c>
      <c r="C28" s="347"/>
      <c r="D28" s="348"/>
      <c r="E28" s="349"/>
      <c r="F28" s="350"/>
      <c r="G28" s="382"/>
      <c r="H28" s="383"/>
      <c r="I28" s="384"/>
      <c r="J28" s="377"/>
      <c r="K28" s="352"/>
      <c r="L28" s="353"/>
      <c r="M28" s="354"/>
      <c r="N28" s="355"/>
      <c r="O28" s="356"/>
      <c r="P28" s="357"/>
      <c r="Q28" s="358"/>
      <c r="R28" s="358"/>
      <c r="S28" s="359"/>
      <c r="T28" s="360"/>
      <c r="U28" s="361"/>
      <c r="V28" s="361"/>
      <c r="W28" s="362"/>
      <c r="X28" s="363"/>
      <c r="Y28" s="364"/>
      <c r="Z28" s="364"/>
      <c r="AA28" s="365"/>
      <c r="AB28" s="347"/>
      <c r="AC28" s="366"/>
      <c r="AD28" s="366"/>
      <c r="AE28" s="367"/>
      <c r="AF28" s="368"/>
      <c r="AG28" s="369"/>
      <c r="AH28" s="369"/>
      <c r="AI28" s="370"/>
      <c r="AJ28" s="370"/>
      <c r="AK28" s="370"/>
      <c r="AL28" s="370"/>
      <c r="AM28" s="371"/>
      <c r="AN28" s="372"/>
      <c r="AO28" s="373"/>
      <c r="AP28" s="335"/>
      <c r="AQ28" s="385"/>
      <c r="AR28" s="381"/>
      <c r="AS28" s="378"/>
      <c r="AT28" s="379"/>
      <c r="AU28" s="386"/>
      <c r="AV28" s="344"/>
      <c r="AW28" s="344"/>
      <c r="AX28" s="344"/>
      <c r="AY28" s="344"/>
      <c r="AZ28" s="344"/>
      <c r="BA28" s="344"/>
      <c r="BB28" s="344"/>
      <c r="BC28" s="342"/>
      <c r="BD28" s="342"/>
      <c r="BE28" s="342"/>
      <c r="BF28" s="345"/>
      <c r="BG28" s="342"/>
      <c r="BH28" s="343"/>
      <c r="BI28" s="343"/>
      <c r="BJ28" s="344"/>
      <c r="BK28" s="342"/>
      <c r="BL28" s="342"/>
      <c r="BM28" s="342"/>
      <c r="BN28" s="345"/>
      <c r="BO28" s="342"/>
      <c r="BP28" s="343"/>
      <c r="BQ28" s="343"/>
      <c r="BR28" s="343"/>
      <c r="BS28" s="343"/>
      <c r="BU28" s="343"/>
      <c r="BV28" s="343"/>
      <c r="BW28" s="343"/>
      <c r="BX28" s="343"/>
      <c r="BY28" s="343"/>
    </row>
    <row r="29" spans="2:77" ht="14.1" customHeight="1" x14ac:dyDescent="0.25">
      <c r="B29" s="346">
        <v>26</v>
      </c>
      <c r="C29" s="347"/>
      <c r="D29" s="348"/>
      <c r="E29" s="349"/>
      <c r="F29" s="350"/>
      <c r="G29" s="382"/>
      <c r="H29" s="383"/>
      <c r="I29" s="384"/>
      <c r="J29" s="377"/>
      <c r="K29" s="352"/>
      <c r="L29" s="353"/>
      <c r="M29" s="354"/>
      <c r="N29" s="355"/>
      <c r="O29" s="356"/>
      <c r="P29" s="357"/>
      <c r="Q29" s="358"/>
      <c r="R29" s="358"/>
      <c r="S29" s="359"/>
      <c r="T29" s="360"/>
      <c r="U29" s="361"/>
      <c r="V29" s="361"/>
      <c r="W29" s="362"/>
      <c r="X29" s="363"/>
      <c r="Y29" s="364"/>
      <c r="Z29" s="364"/>
      <c r="AA29" s="365"/>
      <c r="AB29" s="347"/>
      <c r="AC29" s="366"/>
      <c r="AD29" s="366"/>
      <c r="AE29" s="367"/>
      <c r="AF29" s="368"/>
      <c r="AG29" s="369"/>
      <c r="AH29" s="369"/>
      <c r="AI29" s="370"/>
      <c r="AJ29" s="370"/>
      <c r="AK29" s="370"/>
      <c r="AL29" s="370"/>
      <c r="AM29" s="371"/>
      <c r="AN29" s="372"/>
      <c r="AO29" s="373"/>
      <c r="AP29" s="335"/>
      <c r="AQ29" s="385"/>
      <c r="AR29" s="381"/>
      <c r="AS29" s="378"/>
      <c r="AT29" s="379"/>
      <c r="AU29" s="386"/>
      <c r="AV29" s="344"/>
      <c r="AW29" s="344"/>
      <c r="AX29" s="344"/>
      <c r="AY29" s="344"/>
      <c r="AZ29" s="344"/>
      <c r="BA29" s="344"/>
      <c r="BB29" s="344"/>
      <c r="BC29" s="342"/>
      <c r="BD29" s="342"/>
      <c r="BE29" s="342"/>
      <c r="BF29" s="345"/>
      <c r="BG29" s="342"/>
      <c r="BH29" s="343"/>
      <c r="BI29" s="343"/>
      <c r="BJ29" s="344"/>
      <c r="BK29" s="342"/>
      <c r="BL29" s="342"/>
      <c r="BM29" s="342"/>
      <c r="BN29" s="345"/>
      <c r="BO29" s="342"/>
      <c r="BP29" s="343"/>
      <c r="BQ29" s="343"/>
      <c r="BR29" s="343"/>
      <c r="BS29" s="343"/>
      <c r="BU29" s="343"/>
      <c r="BV29" s="343"/>
      <c r="BW29" s="343"/>
      <c r="BX29" s="343"/>
      <c r="BY29" s="343"/>
    </row>
    <row r="30" spans="2:77" ht="14.1" customHeight="1" x14ac:dyDescent="0.25">
      <c r="B30" s="346">
        <v>27</v>
      </c>
      <c r="C30" s="347"/>
      <c r="D30" s="348"/>
      <c r="E30" s="349"/>
      <c r="F30" s="350"/>
      <c r="G30" s="382"/>
      <c r="H30" s="383"/>
      <c r="I30" s="384"/>
      <c r="J30" s="377"/>
      <c r="K30" s="352"/>
      <c r="L30" s="353"/>
      <c r="M30" s="354"/>
      <c r="N30" s="355"/>
      <c r="O30" s="356"/>
      <c r="P30" s="357"/>
      <c r="Q30" s="358"/>
      <c r="R30" s="358"/>
      <c r="S30" s="359"/>
      <c r="T30" s="360"/>
      <c r="U30" s="361"/>
      <c r="V30" s="361"/>
      <c r="W30" s="362"/>
      <c r="X30" s="363"/>
      <c r="Y30" s="364"/>
      <c r="Z30" s="364"/>
      <c r="AA30" s="365"/>
      <c r="AB30" s="347"/>
      <c r="AC30" s="366"/>
      <c r="AD30" s="366"/>
      <c r="AE30" s="367"/>
      <c r="AF30" s="368"/>
      <c r="AG30" s="369"/>
      <c r="AH30" s="369"/>
      <c r="AI30" s="370"/>
      <c r="AJ30" s="370"/>
      <c r="AK30" s="370"/>
      <c r="AL30" s="370"/>
      <c r="AM30" s="371"/>
      <c r="AN30" s="372"/>
      <c r="AO30" s="373"/>
      <c r="AP30" s="335"/>
      <c r="AQ30" s="385"/>
      <c r="AR30" s="381"/>
      <c r="AS30" s="378"/>
      <c r="AT30" s="379"/>
      <c r="AU30" s="386"/>
      <c r="AV30" s="344"/>
      <c r="AW30" s="344"/>
      <c r="AX30" s="344"/>
      <c r="AY30" s="344"/>
      <c r="AZ30" s="344"/>
      <c r="BA30" s="344"/>
      <c r="BB30" s="344"/>
      <c r="BC30" s="342"/>
      <c r="BD30" s="342"/>
      <c r="BE30" s="342"/>
      <c r="BF30" s="345"/>
      <c r="BG30" s="342"/>
      <c r="BH30" s="343"/>
      <c r="BI30" s="343"/>
      <c r="BJ30" s="344"/>
      <c r="BK30" s="342"/>
      <c r="BL30" s="342"/>
      <c r="BM30" s="342"/>
      <c r="BN30" s="345"/>
      <c r="BO30" s="342"/>
      <c r="BP30" s="343"/>
      <c r="BQ30" s="343"/>
      <c r="BR30" s="343"/>
      <c r="BS30" s="343"/>
      <c r="BU30" s="343"/>
      <c r="BV30" s="343"/>
      <c r="BW30" s="343"/>
      <c r="BX30" s="343"/>
      <c r="BY30" s="343"/>
    </row>
    <row r="31" spans="2:77" ht="14.1" customHeight="1" x14ac:dyDescent="0.25">
      <c r="B31" s="346">
        <v>28</v>
      </c>
      <c r="C31" s="347"/>
      <c r="D31" s="348"/>
      <c r="E31" s="349"/>
      <c r="F31" s="350"/>
      <c r="G31" s="382"/>
      <c r="H31" s="383"/>
      <c r="I31" s="384"/>
      <c r="J31" s="377"/>
      <c r="K31" s="352"/>
      <c r="L31" s="353"/>
      <c r="M31" s="354"/>
      <c r="N31" s="355"/>
      <c r="O31" s="356"/>
      <c r="P31" s="357"/>
      <c r="Q31" s="358"/>
      <c r="R31" s="358"/>
      <c r="S31" s="359"/>
      <c r="T31" s="360"/>
      <c r="U31" s="361"/>
      <c r="V31" s="361"/>
      <c r="W31" s="362"/>
      <c r="X31" s="363"/>
      <c r="Y31" s="364"/>
      <c r="Z31" s="364"/>
      <c r="AA31" s="365"/>
      <c r="AB31" s="347"/>
      <c r="AC31" s="366"/>
      <c r="AD31" s="366"/>
      <c r="AE31" s="367"/>
      <c r="AF31" s="368"/>
      <c r="AG31" s="369"/>
      <c r="AH31" s="369"/>
      <c r="AI31" s="370"/>
      <c r="AJ31" s="370"/>
      <c r="AK31" s="370"/>
      <c r="AL31" s="370"/>
      <c r="AM31" s="371"/>
      <c r="AN31" s="372"/>
      <c r="AO31" s="373"/>
      <c r="AP31" s="335"/>
      <c r="AQ31" s="385"/>
      <c r="AR31" s="381"/>
      <c r="AS31" s="378"/>
      <c r="AT31" s="379"/>
      <c r="AU31" s="386"/>
      <c r="AV31" s="344"/>
      <c r="AW31" s="344"/>
      <c r="AX31" s="344"/>
      <c r="AY31" s="344"/>
      <c r="AZ31" s="344"/>
      <c r="BA31" s="344"/>
      <c r="BB31" s="344"/>
      <c r="BC31" s="342"/>
      <c r="BD31" s="342"/>
      <c r="BE31" s="342"/>
      <c r="BF31" s="345"/>
      <c r="BG31" s="342"/>
      <c r="BH31" s="343"/>
      <c r="BI31" s="343"/>
      <c r="BJ31" s="344"/>
      <c r="BK31" s="342"/>
      <c r="BL31" s="342"/>
      <c r="BM31" s="342"/>
      <c r="BN31" s="345"/>
      <c r="BO31" s="342"/>
      <c r="BP31" s="343"/>
      <c r="BQ31" s="343"/>
      <c r="BR31" s="343"/>
      <c r="BS31" s="343"/>
      <c r="BU31" s="343"/>
      <c r="BV31" s="343"/>
      <c r="BW31" s="343"/>
      <c r="BX31" s="343"/>
      <c r="BY31" s="343"/>
    </row>
    <row r="32" spans="2:77" ht="14.1" customHeight="1" x14ac:dyDescent="0.25">
      <c r="B32" s="346">
        <v>29</v>
      </c>
      <c r="C32" s="347"/>
      <c r="D32" s="348"/>
      <c r="E32" s="349"/>
      <c r="F32" s="350"/>
      <c r="G32" s="382"/>
      <c r="H32" s="383"/>
      <c r="I32" s="384"/>
      <c r="J32" s="377"/>
      <c r="K32" s="352"/>
      <c r="L32" s="353"/>
      <c r="M32" s="354"/>
      <c r="N32" s="355"/>
      <c r="O32" s="356"/>
      <c r="P32" s="357"/>
      <c r="Q32" s="358"/>
      <c r="R32" s="358"/>
      <c r="S32" s="359"/>
      <c r="T32" s="360"/>
      <c r="U32" s="361"/>
      <c r="V32" s="361"/>
      <c r="W32" s="362"/>
      <c r="X32" s="363"/>
      <c r="Y32" s="364"/>
      <c r="Z32" s="364"/>
      <c r="AA32" s="365"/>
      <c r="AB32" s="347"/>
      <c r="AC32" s="366"/>
      <c r="AD32" s="366"/>
      <c r="AE32" s="367"/>
      <c r="AF32" s="368"/>
      <c r="AG32" s="369"/>
      <c r="AH32" s="369"/>
      <c r="AI32" s="370"/>
      <c r="AJ32" s="370"/>
      <c r="AK32" s="370"/>
      <c r="AL32" s="370"/>
      <c r="AM32" s="371"/>
      <c r="AN32" s="372"/>
      <c r="AO32" s="373"/>
      <c r="AP32" s="335"/>
      <c r="AQ32" s="385"/>
      <c r="AR32" s="381"/>
      <c r="AS32" s="378"/>
      <c r="AT32" s="379"/>
      <c r="AU32" s="386"/>
      <c r="AV32" s="344"/>
      <c r="AW32" s="344"/>
      <c r="AX32" s="344"/>
      <c r="AY32" s="344"/>
      <c r="AZ32" s="344"/>
      <c r="BA32" s="344"/>
      <c r="BB32" s="344"/>
      <c r="BC32" s="342"/>
      <c r="BD32" s="342"/>
      <c r="BE32" s="342"/>
      <c r="BF32" s="345"/>
      <c r="BG32" s="342"/>
      <c r="BH32" s="343"/>
      <c r="BI32" s="343"/>
      <c r="BJ32" s="344"/>
      <c r="BK32" s="342"/>
      <c r="BL32" s="342"/>
      <c r="BM32" s="342"/>
      <c r="BN32" s="345"/>
      <c r="BO32" s="342"/>
      <c r="BP32" s="343"/>
      <c r="BQ32" s="343"/>
      <c r="BR32" s="343"/>
      <c r="BS32" s="343"/>
      <c r="BU32" s="343"/>
      <c r="BV32" s="343"/>
      <c r="BW32" s="343"/>
      <c r="BX32" s="343"/>
      <c r="BY32" s="343"/>
    </row>
    <row r="33" spans="2:77" ht="14.1" customHeight="1" x14ac:dyDescent="0.25">
      <c r="B33" s="346">
        <v>30</v>
      </c>
      <c r="C33" s="347"/>
      <c r="D33" s="348"/>
      <c r="E33" s="349"/>
      <c r="F33" s="350"/>
      <c r="G33" s="382"/>
      <c r="H33" s="383"/>
      <c r="I33" s="384"/>
      <c r="J33" s="377"/>
      <c r="K33" s="352"/>
      <c r="L33" s="353"/>
      <c r="M33" s="354"/>
      <c r="N33" s="355"/>
      <c r="O33" s="356"/>
      <c r="P33" s="357"/>
      <c r="Q33" s="358"/>
      <c r="R33" s="358"/>
      <c r="S33" s="359"/>
      <c r="T33" s="360"/>
      <c r="U33" s="361"/>
      <c r="V33" s="361"/>
      <c r="W33" s="362"/>
      <c r="X33" s="363"/>
      <c r="Y33" s="364"/>
      <c r="Z33" s="364"/>
      <c r="AA33" s="365"/>
      <c r="AB33" s="347"/>
      <c r="AC33" s="366"/>
      <c r="AD33" s="366"/>
      <c r="AE33" s="367"/>
      <c r="AF33" s="368"/>
      <c r="AG33" s="369"/>
      <c r="AH33" s="369"/>
      <c r="AI33" s="370"/>
      <c r="AJ33" s="370"/>
      <c r="AK33" s="370"/>
      <c r="AL33" s="370"/>
      <c r="AM33" s="371"/>
      <c r="AN33" s="372"/>
      <c r="AO33" s="373"/>
      <c r="AP33" s="335"/>
      <c r="AQ33" s="385"/>
      <c r="AR33" s="381"/>
      <c r="AS33" s="378"/>
      <c r="AT33" s="379"/>
      <c r="AU33" s="386"/>
      <c r="AV33" s="344"/>
      <c r="AW33" s="344"/>
      <c r="AX33" s="344"/>
      <c r="AY33" s="344"/>
      <c r="AZ33" s="344"/>
      <c r="BA33" s="344"/>
      <c r="BB33" s="344"/>
      <c r="BC33" s="342"/>
      <c r="BD33" s="342"/>
      <c r="BE33" s="342"/>
      <c r="BF33" s="345"/>
      <c r="BG33" s="342"/>
      <c r="BH33" s="343"/>
      <c r="BI33" s="343"/>
      <c r="BJ33" s="344"/>
      <c r="BK33" s="342"/>
      <c r="BL33" s="342"/>
      <c r="BM33" s="342"/>
      <c r="BN33" s="345"/>
      <c r="BO33" s="342"/>
      <c r="BP33" s="343"/>
      <c r="BQ33" s="343"/>
      <c r="BR33" s="343"/>
      <c r="BS33" s="343"/>
      <c r="BU33" s="343"/>
      <c r="BV33" s="343"/>
      <c r="BW33" s="343"/>
      <c r="BX33" s="343"/>
      <c r="BY33" s="343"/>
    </row>
    <row r="34" spans="2:77" ht="14.1" customHeight="1" x14ac:dyDescent="0.25">
      <c r="B34" s="346">
        <v>31</v>
      </c>
      <c r="C34" s="347"/>
      <c r="D34" s="348"/>
      <c r="E34" s="349"/>
      <c r="F34" s="350"/>
      <c r="G34" s="382"/>
      <c r="H34" s="383"/>
      <c r="I34" s="384"/>
      <c r="J34" s="377"/>
      <c r="K34" s="352"/>
      <c r="L34" s="353"/>
      <c r="M34" s="354"/>
      <c r="N34" s="355"/>
      <c r="O34" s="356"/>
      <c r="P34" s="357"/>
      <c r="Q34" s="358"/>
      <c r="R34" s="358"/>
      <c r="S34" s="359"/>
      <c r="T34" s="360"/>
      <c r="U34" s="361"/>
      <c r="V34" s="361"/>
      <c r="W34" s="362"/>
      <c r="X34" s="363"/>
      <c r="Y34" s="364"/>
      <c r="Z34" s="364"/>
      <c r="AA34" s="365"/>
      <c r="AB34" s="347"/>
      <c r="AC34" s="366"/>
      <c r="AD34" s="366"/>
      <c r="AE34" s="367"/>
      <c r="AF34" s="368"/>
      <c r="AG34" s="369"/>
      <c r="AH34" s="369"/>
      <c r="AI34" s="370"/>
      <c r="AJ34" s="370"/>
      <c r="AK34" s="370"/>
      <c r="AL34" s="370"/>
      <c r="AM34" s="371"/>
      <c r="AN34" s="372"/>
      <c r="AO34" s="373"/>
      <c r="AP34" s="335"/>
      <c r="AQ34" s="385"/>
      <c r="AR34" s="381"/>
      <c r="AS34" s="378"/>
      <c r="AT34" s="379"/>
      <c r="AU34" s="386"/>
      <c r="AV34" s="344"/>
      <c r="AW34" s="344"/>
      <c r="AX34" s="344"/>
      <c r="AY34" s="344"/>
      <c r="AZ34" s="344"/>
      <c r="BA34" s="344"/>
      <c r="BB34" s="344"/>
      <c r="BC34" s="342"/>
      <c r="BD34" s="342"/>
      <c r="BE34" s="342"/>
      <c r="BF34" s="345"/>
      <c r="BG34" s="342"/>
      <c r="BH34" s="343"/>
      <c r="BI34" s="343"/>
      <c r="BJ34" s="344"/>
      <c r="BK34" s="342"/>
      <c r="BL34" s="342"/>
      <c r="BM34" s="342"/>
      <c r="BN34" s="345"/>
      <c r="BO34" s="342"/>
      <c r="BP34" s="343"/>
      <c r="BQ34" s="343"/>
      <c r="BR34" s="343"/>
      <c r="BS34" s="343"/>
      <c r="BU34" s="343"/>
      <c r="BV34" s="343"/>
      <c r="BW34" s="343"/>
      <c r="BX34" s="343"/>
      <c r="BY34" s="343"/>
    </row>
    <row r="35" spans="2:77" ht="14.1" customHeight="1" x14ac:dyDescent="0.25">
      <c r="B35" s="346">
        <v>32</v>
      </c>
      <c r="C35" s="347"/>
      <c r="D35" s="348"/>
      <c r="E35" s="349"/>
      <c r="F35" s="350"/>
      <c r="G35" s="382"/>
      <c r="H35" s="383"/>
      <c r="I35" s="384"/>
      <c r="J35" s="377"/>
      <c r="K35" s="352"/>
      <c r="L35" s="353"/>
      <c r="M35" s="354"/>
      <c r="N35" s="355"/>
      <c r="O35" s="356"/>
      <c r="P35" s="357"/>
      <c r="Q35" s="358"/>
      <c r="R35" s="358"/>
      <c r="S35" s="359"/>
      <c r="T35" s="360"/>
      <c r="U35" s="361"/>
      <c r="V35" s="361"/>
      <c r="W35" s="362"/>
      <c r="X35" s="363"/>
      <c r="Y35" s="364"/>
      <c r="Z35" s="364"/>
      <c r="AA35" s="365"/>
      <c r="AB35" s="347"/>
      <c r="AC35" s="366"/>
      <c r="AD35" s="366"/>
      <c r="AE35" s="367"/>
      <c r="AF35" s="368"/>
      <c r="AG35" s="369"/>
      <c r="AH35" s="369"/>
      <c r="AI35" s="370"/>
      <c r="AJ35" s="370"/>
      <c r="AK35" s="370"/>
      <c r="AL35" s="370"/>
      <c r="AM35" s="371"/>
      <c r="AN35" s="372"/>
      <c r="AO35" s="373"/>
      <c r="AP35" s="335"/>
      <c r="AQ35" s="385"/>
      <c r="AR35" s="381"/>
      <c r="AS35" s="378"/>
      <c r="AT35" s="379"/>
      <c r="AU35" s="386"/>
      <c r="AV35" s="344"/>
      <c r="AW35" s="344"/>
      <c r="AX35" s="344"/>
      <c r="AY35" s="344"/>
      <c r="AZ35" s="344"/>
      <c r="BA35" s="344"/>
      <c r="BB35" s="344"/>
      <c r="BC35" s="342"/>
      <c r="BD35" s="342"/>
      <c r="BE35" s="342"/>
      <c r="BF35" s="345"/>
      <c r="BG35" s="342"/>
      <c r="BH35" s="343"/>
      <c r="BI35" s="343"/>
      <c r="BJ35" s="344"/>
      <c r="BK35" s="342"/>
      <c r="BL35" s="342"/>
      <c r="BM35" s="342"/>
      <c r="BN35" s="345"/>
      <c r="BO35" s="342"/>
      <c r="BP35" s="343"/>
      <c r="BQ35" s="343"/>
      <c r="BR35" s="343"/>
      <c r="BS35" s="343"/>
      <c r="BU35" s="343"/>
      <c r="BV35" s="343"/>
      <c r="BW35" s="343"/>
      <c r="BX35" s="343"/>
      <c r="BY35" s="343"/>
    </row>
    <row r="36" spans="2:77" ht="14.1" customHeight="1" x14ac:dyDescent="0.25">
      <c r="B36" s="346">
        <v>33</v>
      </c>
      <c r="C36" s="347"/>
      <c r="D36" s="348"/>
      <c r="E36" s="349"/>
      <c r="F36" s="350"/>
      <c r="G36" s="382"/>
      <c r="H36" s="383"/>
      <c r="I36" s="384"/>
      <c r="J36" s="377"/>
      <c r="K36" s="352"/>
      <c r="L36" s="353"/>
      <c r="M36" s="354"/>
      <c r="N36" s="355"/>
      <c r="O36" s="356"/>
      <c r="P36" s="357"/>
      <c r="Q36" s="358"/>
      <c r="R36" s="358"/>
      <c r="S36" s="359"/>
      <c r="T36" s="360"/>
      <c r="U36" s="361"/>
      <c r="V36" s="361"/>
      <c r="W36" s="362"/>
      <c r="X36" s="363"/>
      <c r="Y36" s="364"/>
      <c r="Z36" s="364"/>
      <c r="AA36" s="365"/>
      <c r="AB36" s="347"/>
      <c r="AC36" s="366"/>
      <c r="AD36" s="366"/>
      <c r="AE36" s="367"/>
      <c r="AF36" s="368"/>
      <c r="AG36" s="369"/>
      <c r="AH36" s="369"/>
      <c r="AI36" s="370"/>
      <c r="AJ36" s="370"/>
      <c r="AK36" s="370"/>
      <c r="AL36" s="370"/>
      <c r="AM36" s="371"/>
      <c r="AN36" s="372"/>
      <c r="AO36" s="373"/>
      <c r="AP36" s="335"/>
      <c r="AQ36" s="385"/>
      <c r="AR36" s="381"/>
      <c r="AS36" s="378"/>
      <c r="AT36" s="379"/>
      <c r="AU36" s="375"/>
      <c r="AV36" s="341"/>
      <c r="AW36" s="341"/>
      <c r="AX36" s="342"/>
      <c r="AY36" s="342"/>
      <c r="AZ36" s="342"/>
      <c r="BA36" s="342"/>
      <c r="BB36" s="342"/>
      <c r="BC36" s="342"/>
      <c r="BD36" s="342"/>
      <c r="BE36" s="342"/>
      <c r="BF36" s="345"/>
      <c r="BG36" s="342"/>
      <c r="BH36" s="343"/>
      <c r="BI36" s="343"/>
      <c r="BJ36" s="344"/>
      <c r="BK36" s="342"/>
      <c r="BL36" s="342"/>
      <c r="BM36" s="342"/>
      <c r="BN36" s="345"/>
      <c r="BO36" s="342"/>
      <c r="BP36" s="343"/>
      <c r="BQ36" s="343"/>
      <c r="BR36" s="343"/>
      <c r="BS36" s="343"/>
      <c r="BU36" s="343"/>
      <c r="BV36" s="343"/>
      <c r="BW36" s="343"/>
      <c r="BX36" s="343"/>
      <c r="BY36" s="343"/>
    </row>
    <row r="37" spans="2:77" ht="14.1" customHeight="1" x14ac:dyDescent="0.25">
      <c r="B37" s="346">
        <v>34</v>
      </c>
      <c r="C37" s="347"/>
      <c r="D37" s="348"/>
      <c r="E37" s="349"/>
      <c r="F37" s="350"/>
      <c r="G37" s="382"/>
      <c r="H37" s="383"/>
      <c r="I37" s="384"/>
      <c r="J37" s="377"/>
      <c r="K37" s="352"/>
      <c r="L37" s="353"/>
      <c r="M37" s="354"/>
      <c r="N37" s="355"/>
      <c r="O37" s="356"/>
      <c r="P37" s="357"/>
      <c r="Q37" s="358"/>
      <c r="R37" s="358"/>
      <c r="S37" s="359"/>
      <c r="T37" s="360"/>
      <c r="U37" s="361"/>
      <c r="V37" s="361"/>
      <c r="W37" s="362"/>
      <c r="X37" s="363"/>
      <c r="Y37" s="364"/>
      <c r="Z37" s="364"/>
      <c r="AA37" s="365"/>
      <c r="AB37" s="347"/>
      <c r="AC37" s="366"/>
      <c r="AD37" s="366"/>
      <c r="AE37" s="367"/>
      <c r="AF37" s="368"/>
      <c r="AG37" s="369"/>
      <c r="AH37" s="369"/>
      <c r="AI37" s="370"/>
      <c r="AJ37" s="370"/>
      <c r="AK37" s="370"/>
      <c r="AL37" s="370"/>
      <c r="AM37" s="371"/>
      <c r="AN37" s="372"/>
      <c r="AO37" s="373"/>
      <c r="AP37" s="335"/>
      <c r="AQ37" s="385"/>
      <c r="AR37" s="381"/>
      <c r="AS37" s="378"/>
      <c r="AT37" s="379"/>
      <c r="AU37" s="375"/>
      <c r="AV37" s="341"/>
      <c r="AW37" s="341"/>
      <c r="AX37" s="342"/>
      <c r="AY37" s="342"/>
      <c r="AZ37" s="342"/>
      <c r="BA37" s="342"/>
      <c r="BB37" s="342"/>
      <c r="BC37" s="342"/>
      <c r="BD37" s="342"/>
      <c r="BE37" s="342"/>
      <c r="BF37" s="345"/>
      <c r="BG37" s="342"/>
      <c r="BH37" s="343"/>
      <c r="BI37" s="343"/>
      <c r="BJ37" s="344"/>
      <c r="BK37" s="342"/>
      <c r="BL37" s="342"/>
      <c r="BM37" s="342"/>
      <c r="BN37" s="345"/>
      <c r="BO37" s="342"/>
      <c r="BP37" s="343"/>
      <c r="BQ37" s="343"/>
      <c r="BR37" s="343"/>
      <c r="BS37" s="343"/>
      <c r="BU37" s="343"/>
      <c r="BV37" s="343"/>
      <c r="BW37" s="343"/>
      <c r="BX37" s="343"/>
      <c r="BY37" s="343"/>
    </row>
    <row r="38" spans="2:77" ht="14.1" customHeight="1" x14ac:dyDescent="0.25">
      <c r="B38" s="346">
        <v>35</v>
      </c>
      <c r="C38" s="347"/>
      <c r="D38" s="348"/>
      <c r="E38" s="349"/>
      <c r="F38" s="350"/>
      <c r="G38" s="382"/>
      <c r="H38" s="383"/>
      <c r="I38" s="384"/>
      <c r="J38" s="377"/>
      <c r="K38" s="352"/>
      <c r="L38" s="353"/>
      <c r="M38" s="354"/>
      <c r="N38" s="355"/>
      <c r="O38" s="356"/>
      <c r="P38" s="357"/>
      <c r="Q38" s="358"/>
      <c r="R38" s="358"/>
      <c r="S38" s="359"/>
      <c r="T38" s="360"/>
      <c r="U38" s="361"/>
      <c r="V38" s="361"/>
      <c r="W38" s="362"/>
      <c r="X38" s="363"/>
      <c r="Y38" s="364"/>
      <c r="Z38" s="364"/>
      <c r="AA38" s="365"/>
      <c r="AB38" s="347"/>
      <c r="AC38" s="366"/>
      <c r="AD38" s="366"/>
      <c r="AE38" s="367"/>
      <c r="AF38" s="368"/>
      <c r="AG38" s="369"/>
      <c r="AH38" s="369"/>
      <c r="AI38" s="370"/>
      <c r="AJ38" s="370"/>
      <c r="AK38" s="370"/>
      <c r="AL38" s="370"/>
      <c r="AM38" s="371"/>
      <c r="AN38" s="372"/>
      <c r="AO38" s="373"/>
      <c r="AP38" s="335"/>
      <c r="AQ38" s="385"/>
      <c r="AR38" s="381"/>
      <c r="AS38" s="378"/>
      <c r="AT38" s="379"/>
      <c r="AU38" s="375"/>
      <c r="AV38" s="341"/>
      <c r="AW38" s="341"/>
      <c r="AX38" s="342"/>
      <c r="AY38" s="342"/>
      <c r="AZ38" s="342"/>
      <c r="BA38" s="342"/>
      <c r="BB38" s="342"/>
      <c r="BC38" s="342"/>
      <c r="BD38" s="342"/>
      <c r="BE38" s="342"/>
      <c r="BF38" s="345"/>
      <c r="BG38" s="342"/>
      <c r="BH38" s="343"/>
      <c r="BI38" s="343"/>
      <c r="BJ38" s="344"/>
      <c r="BK38" s="342"/>
      <c r="BL38" s="342"/>
      <c r="BM38" s="342"/>
      <c r="BN38" s="345"/>
      <c r="BO38" s="342"/>
      <c r="BP38" s="343"/>
      <c r="BQ38" s="343"/>
      <c r="BR38" s="343"/>
      <c r="BS38" s="343"/>
      <c r="BU38" s="343"/>
      <c r="BV38" s="389"/>
      <c r="BW38" s="343"/>
      <c r="BX38" s="343"/>
      <c r="BY38" s="343"/>
    </row>
    <row r="39" spans="2:77" ht="14.1" customHeight="1" x14ac:dyDescent="0.25">
      <c r="B39" s="346">
        <v>36</v>
      </c>
      <c r="C39" s="347"/>
      <c r="D39" s="348"/>
      <c r="E39" s="349"/>
      <c r="F39" s="350"/>
      <c r="G39" s="382"/>
      <c r="H39" s="383"/>
      <c r="I39" s="384"/>
      <c r="J39" s="377"/>
      <c r="K39" s="352"/>
      <c r="L39" s="353"/>
      <c r="M39" s="354"/>
      <c r="N39" s="355"/>
      <c r="O39" s="356"/>
      <c r="P39" s="357"/>
      <c r="Q39" s="358"/>
      <c r="R39" s="358"/>
      <c r="S39" s="359"/>
      <c r="T39" s="360"/>
      <c r="U39" s="361"/>
      <c r="V39" s="361"/>
      <c r="W39" s="362"/>
      <c r="X39" s="363"/>
      <c r="Y39" s="364"/>
      <c r="Z39" s="364"/>
      <c r="AA39" s="365"/>
      <c r="AB39" s="347"/>
      <c r="AC39" s="366"/>
      <c r="AD39" s="366"/>
      <c r="AE39" s="367"/>
      <c r="AF39" s="368"/>
      <c r="AG39" s="369"/>
      <c r="AH39" s="369"/>
      <c r="AI39" s="370"/>
      <c r="AJ39" s="370"/>
      <c r="AK39" s="370"/>
      <c r="AL39" s="370"/>
      <c r="AM39" s="371"/>
      <c r="AN39" s="372"/>
      <c r="AO39" s="373"/>
      <c r="AP39" s="335"/>
      <c r="AQ39" s="385"/>
      <c r="AR39" s="381"/>
      <c r="AS39" s="378"/>
      <c r="AT39" s="379"/>
      <c r="AU39" s="375"/>
      <c r="AV39" s="341"/>
      <c r="AW39" s="341"/>
      <c r="AX39" s="342"/>
      <c r="AY39" s="342"/>
      <c r="AZ39" s="342"/>
      <c r="BA39" s="342"/>
      <c r="BB39" s="342"/>
      <c r="BC39" s="342"/>
      <c r="BD39" s="342"/>
      <c r="BE39" s="342"/>
      <c r="BF39" s="345"/>
      <c r="BG39" s="342"/>
      <c r="BH39" s="343"/>
      <c r="BI39" s="343"/>
      <c r="BJ39" s="344"/>
      <c r="BK39" s="342"/>
      <c r="BL39" s="342"/>
      <c r="BM39" s="342"/>
      <c r="BN39" s="345"/>
      <c r="BO39" s="342"/>
      <c r="BP39" s="343"/>
      <c r="BQ39" s="343"/>
      <c r="BR39" s="343"/>
      <c r="BS39" s="343"/>
      <c r="BU39" s="343"/>
      <c r="BV39" s="343"/>
      <c r="BW39" s="343"/>
      <c r="BX39" s="343"/>
      <c r="BY39" s="343"/>
    </row>
    <row r="40" spans="2:77" ht="14.1" customHeight="1" x14ac:dyDescent="0.25">
      <c r="B40" s="346">
        <v>37</v>
      </c>
      <c r="C40" s="347"/>
      <c r="D40" s="348"/>
      <c r="E40" s="349"/>
      <c r="F40" s="350"/>
      <c r="G40" s="382"/>
      <c r="H40" s="383"/>
      <c r="I40" s="384"/>
      <c r="J40" s="377"/>
      <c r="K40" s="352"/>
      <c r="L40" s="353"/>
      <c r="M40" s="354"/>
      <c r="N40" s="355"/>
      <c r="O40" s="356"/>
      <c r="P40" s="357"/>
      <c r="Q40" s="358"/>
      <c r="R40" s="358"/>
      <c r="S40" s="359"/>
      <c r="T40" s="360"/>
      <c r="U40" s="361"/>
      <c r="V40" s="361"/>
      <c r="W40" s="362"/>
      <c r="X40" s="363"/>
      <c r="Y40" s="364"/>
      <c r="Z40" s="364"/>
      <c r="AA40" s="365"/>
      <c r="AB40" s="347"/>
      <c r="AC40" s="366"/>
      <c r="AD40" s="366"/>
      <c r="AE40" s="367"/>
      <c r="AF40" s="368"/>
      <c r="AG40" s="369"/>
      <c r="AH40" s="369"/>
      <c r="AI40" s="370"/>
      <c r="AJ40" s="370"/>
      <c r="AK40" s="370"/>
      <c r="AL40" s="370"/>
      <c r="AM40" s="371"/>
      <c r="AN40" s="372"/>
      <c r="AO40" s="373"/>
      <c r="AP40" s="335"/>
      <c r="AQ40" s="385"/>
      <c r="AR40" s="381"/>
      <c r="AS40" s="378"/>
      <c r="AT40" s="379"/>
      <c r="AU40" s="375"/>
      <c r="AV40" s="341"/>
      <c r="AW40" s="341"/>
      <c r="AX40" s="342"/>
      <c r="AY40" s="342"/>
      <c r="AZ40" s="342"/>
      <c r="BA40" s="342"/>
      <c r="BB40" s="342"/>
      <c r="BC40" s="342"/>
      <c r="BD40" s="342"/>
      <c r="BE40" s="342"/>
      <c r="BF40" s="345"/>
      <c r="BG40" s="342"/>
      <c r="BH40" s="343"/>
      <c r="BI40" s="343"/>
      <c r="BJ40" s="344"/>
      <c r="BK40" s="342"/>
      <c r="BL40" s="342"/>
      <c r="BM40" s="342"/>
      <c r="BN40" s="345"/>
      <c r="BO40" s="342"/>
      <c r="BP40" s="343"/>
      <c r="BQ40" s="343"/>
      <c r="BR40" s="343"/>
      <c r="BS40" s="343"/>
      <c r="BU40" s="343"/>
      <c r="BV40" s="343"/>
      <c r="BW40" s="343"/>
      <c r="BX40" s="343"/>
      <c r="BY40" s="343"/>
    </row>
    <row r="41" spans="2:77" ht="14.1" customHeight="1" x14ac:dyDescent="0.25">
      <c r="B41" s="346">
        <v>38</v>
      </c>
      <c r="C41" s="347"/>
      <c r="D41" s="348"/>
      <c r="E41" s="349"/>
      <c r="F41" s="350"/>
      <c r="G41" s="382"/>
      <c r="H41" s="383"/>
      <c r="I41" s="384"/>
      <c r="J41" s="377"/>
      <c r="K41" s="352"/>
      <c r="L41" s="353"/>
      <c r="M41" s="354"/>
      <c r="N41" s="355"/>
      <c r="O41" s="356"/>
      <c r="P41" s="357"/>
      <c r="Q41" s="358"/>
      <c r="R41" s="358"/>
      <c r="S41" s="359"/>
      <c r="T41" s="360"/>
      <c r="U41" s="361"/>
      <c r="V41" s="361"/>
      <c r="W41" s="362"/>
      <c r="X41" s="363"/>
      <c r="Y41" s="364"/>
      <c r="Z41" s="364"/>
      <c r="AA41" s="365"/>
      <c r="AB41" s="347"/>
      <c r="AC41" s="366"/>
      <c r="AD41" s="366"/>
      <c r="AE41" s="367"/>
      <c r="AF41" s="368"/>
      <c r="AG41" s="369"/>
      <c r="AH41" s="369"/>
      <c r="AI41" s="370"/>
      <c r="AJ41" s="370"/>
      <c r="AK41" s="370"/>
      <c r="AL41" s="370"/>
      <c r="AM41" s="371"/>
      <c r="AN41" s="372"/>
      <c r="AO41" s="373"/>
      <c r="AP41" s="335"/>
      <c r="AQ41" s="385"/>
      <c r="AR41" s="381"/>
      <c r="AS41" s="378"/>
      <c r="AT41" s="379"/>
      <c r="AU41" s="375"/>
      <c r="AV41" s="341"/>
      <c r="AW41" s="341"/>
      <c r="BD41" s="342"/>
      <c r="BE41" s="342"/>
      <c r="BF41" s="345"/>
      <c r="BG41" s="342"/>
      <c r="BH41" s="343"/>
      <c r="BI41" s="343"/>
      <c r="BJ41" s="344"/>
      <c r="BK41" s="342"/>
      <c r="BL41" s="342"/>
      <c r="BM41" s="342"/>
      <c r="BN41" s="345"/>
      <c r="BO41" s="342"/>
      <c r="BP41" s="343"/>
      <c r="BQ41" s="343"/>
      <c r="BR41" s="343"/>
      <c r="BS41" s="343"/>
      <c r="BU41" s="343"/>
      <c r="BV41" s="343"/>
      <c r="BW41" s="343"/>
      <c r="BX41" s="343"/>
      <c r="BY41" s="343"/>
    </row>
    <row r="42" spans="2:77" ht="14.1" customHeight="1" x14ac:dyDescent="0.25">
      <c r="B42" s="346">
        <v>39</v>
      </c>
      <c r="C42" s="347"/>
      <c r="D42" s="348"/>
      <c r="E42" s="349"/>
      <c r="F42" s="350"/>
      <c r="G42" s="382"/>
      <c r="H42" s="383"/>
      <c r="I42" s="384"/>
      <c r="J42" s="377"/>
      <c r="K42" s="352"/>
      <c r="L42" s="353"/>
      <c r="M42" s="354"/>
      <c r="N42" s="355"/>
      <c r="O42" s="356"/>
      <c r="P42" s="357"/>
      <c r="Q42" s="358"/>
      <c r="R42" s="358"/>
      <c r="S42" s="359"/>
      <c r="T42" s="360"/>
      <c r="U42" s="361"/>
      <c r="V42" s="361"/>
      <c r="W42" s="362"/>
      <c r="X42" s="363"/>
      <c r="Y42" s="364"/>
      <c r="Z42" s="364"/>
      <c r="AA42" s="365"/>
      <c r="AB42" s="347"/>
      <c r="AC42" s="366"/>
      <c r="AD42" s="366"/>
      <c r="AE42" s="367"/>
      <c r="AF42" s="368"/>
      <c r="AG42" s="369"/>
      <c r="AH42" s="369"/>
      <c r="AI42" s="370"/>
      <c r="AJ42" s="370"/>
      <c r="AK42" s="370"/>
      <c r="AL42" s="370"/>
      <c r="AM42" s="371"/>
      <c r="AN42" s="372"/>
      <c r="AO42" s="373"/>
      <c r="AP42" s="335"/>
      <c r="AQ42" s="385"/>
      <c r="AR42" s="381"/>
      <c r="AS42" s="378"/>
      <c r="AT42" s="379"/>
      <c r="AU42" s="375"/>
      <c r="AV42" s="341"/>
      <c r="AW42" s="341"/>
      <c r="AX42" s="345"/>
      <c r="AY42" s="342"/>
      <c r="AZ42" s="343"/>
      <c r="BA42" s="343"/>
      <c r="BB42" s="344"/>
      <c r="BC42" s="342"/>
      <c r="BD42" s="342"/>
      <c r="BE42" s="342"/>
      <c r="BF42" s="345"/>
      <c r="BG42" s="342"/>
      <c r="BH42" s="343"/>
      <c r="BI42" s="343"/>
      <c r="BJ42" s="344"/>
      <c r="BK42" s="342"/>
      <c r="BL42" s="342"/>
      <c r="BM42" s="342"/>
      <c r="BN42" s="345"/>
      <c r="BO42" s="342"/>
      <c r="BP42" s="343"/>
      <c r="BQ42" s="343"/>
      <c r="BR42" s="343"/>
      <c r="BS42" s="343"/>
      <c r="BU42" s="343"/>
      <c r="BV42" s="343"/>
      <c r="BW42" s="343"/>
      <c r="BX42" s="343"/>
      <c r="BY42" s="343"/>
    </row>
    <row r="43" spans="2:77" ht="14.1" customHeight="1" thickBot="1" x14ac:dyDescent="0.3">
      <c r="B43" s="390">
        <v>40</v>
      </c>
      <c r="C43" s="391"/>
      <c r="D43" s="392"/>
      <c r="E43" s="393"/>
      <c r="F43" s="394"/>
      <c r="G43" s="395"/>
      <c r="H43" s="396"/>
      <c r="I43" s="397"/>
      <c r="J43" s="398"/>
      <c r="K43" s="399"/>
      <c r="L43" s="400"/>
      <c r="M43" s="401"/>
      <c r="N43" s="402"/>
      <c r="O43" s="403"/>
      <c r="P43" s="404"/>
      <c r="Q43" s="405"/>
      <c r="R43" s="405"/>
      <c r="S43" s="406"/>
      <c r="T43" s="407"/>
      <c r="U43" s="408"/>
      <c r="V43" s="408"/>
      <c r="W43" s="409"/>
      <c r="X43" s="410"/>
      <c r="Y43" s="411"/>
      <c r="Z43" s="411"/>
      <c r="AA43" s="412"/>
      <c r="AB43" s="391"/>
      <c r="AC43" s="413"/>
      <c r="AD43" s="413"/>
      <c r="AE43" s="414"/>
      <c r="AF43" s="415"/>
      <c r="AG43" s="416"/>
      <c r="AH43" s="416"/>
      <c r="AI43" s="417"/>
      <c r="AJ43" s="417"/>
      <c r="AK43" s="417"/>
      <c r="AL43" s="417"/>
      <c r="AM43" s="418"/>
      <c r="AN43" s="419"/>
      <c r="AO43" s="420"/>
      <c r="AP43" s="421"/>
      <c r="AQ43" s="422"/>
      <c r="AR43" s="423"/>
      <c r="AS43" s="424"/>
      <c r="AT43" s="425"/>
      <c r="AU43" s="426"/>
      <c r="AV43" s="341"/>
      <c r="AW43" s="341"/>
      <c r="AX43" s="345"/>
      <c r="AY43" s="342"/>
      <c r="AZ43" s="343"/>
      <c r="BA43" s="343"/>
      <c r="BB43" s="344"/>
      <c r="BC43" s="342"/>
      <c r="BD43" s="342"/>
      <c r="BE43" s="342"/>
      <c r="BF43" s="345"/>
      <c r="BG43" s="342"/>
      <c r="BH43" s="343"/>
      <c r="BI43" s="343"/>
      <c r="BJ43" s="344"/>
      <c r="BK43" s="342"/>
      <c r="BL43" s="342"/>
      <c r="BM43" s="342"/>
      <c r="BN43" s="345"/>
      <c r="BO43" s="342"/>
      <c r="BP43" s="343"/>
      <c r="BQ43" s="343"/>
      <c r="BR43" s="343"/>
      <c r="BS43" s="343"/>
      <c r="BU43" s="343"/>
      <c r="BV43" s="343"/>
      <c r="BW43" s="343"/>
      <c r="BX43" s="343"/>
      <c r="BY43" s="343"/>
    </row>
    <row r="44" spans="2:77" x14ac:dyDescent="0.25">
      <c r="K44" s="260"/>
      <c r="AE44" s="260"/>
      <c r="AQ44" s="260"/>
      <c r="AX44" s="345"/>
      <c r="AY44" s="342"/>
      <c r="AZ44" s="343"/>
      <c r="BA44" s="343"/>
      <c r="BB44" s="344"/>
      <c r="BC44" s="342"/>
      <c r="BD44" s="427"/>
      <c r="BE44" s="427"/>
      <c r="BF44" s="427"/>
      <c r="BG44" s="427"/>
      <c r="BH44" s="427"/>
      <c r="BI44" s="427"/>
      <c r="BJ44" s="427"/>
      <c r="BK44" s="427"/>
      <c r="BL44" s="427"/>
      <c r="BM44" s="427"/>
      <c r="BN44" s="427"/>
      <c r="BO44" s="427"/>
      <c r="BP44" s="427"/>
      <c r="BQ44" s="427"/>
      <c r="BR44" s="427"/>
      <c r="BS44" s="427"/>
      <c r="BU44" s="427"/>
      <c r="BV44" s="427"/>
      <c r="BW44" s="427"/>
      <c r="BX44" s="427"/>
      <c r="BY44" s="427"/>
    </row>
    <row r="45" spans="2:77" x14ac:dyDescent="0.25">
      <c r="K45" s="428"/>
      <c r="AR45" s="345"/>
    </row>
    <row r="46" spans="2:77" x14ac:dyDescent="0.25">
      <c r="K46" s="428"/>
      <c r="AQ46" s="430"/>
      <c r="AR46" s="345"/>
    </row>
    <row r="47" spans="2:77" x14ac:dyDescent="0.25">
      <c r="K47" s="428"/>
      <c r="AQ47" s="430"/>
      <c r="AR47" s="345"/>
    </row>
    <row r="48" spans="2:77" x14ac:dyDescent="0.25">
      <c r="K48" s="428"/>
      <c r="AQ48" s="430"/>
      <c r="AR48" s="345"/>
    </row>
    <row r="49" spans="11:44" x14ac:dyDescent="0.25">
      <c r="K49" s="428"/>
      <c r="AQ49" s="430"/>
      <c r="AR49" s="345"/>
    </row>
    <row r="50" spans="11:44" x14ac:dyDescent="0.25">
      <c r="K50" s="428"/>
      <c r="AQ50" s="430"/>
      <c r="AR50" s="345"/>
    </row>
    <row r="51" spans="11:44" x14ac:dyDescent="0.25">
      <c r="K51" s="428"/>
      <c r="AQ51" s="430"/>
      <c r="AR51" s="345"/>
    </row>
    <row r="52" spans="11:44" x14ac:dyDescent="0.25">
      <c r="K52" s="428"/>
      <c r="AQ52" s="430"/>
      <c r="AR52" s="345"/>
    </row>
    <row r="53" spans="11:44" x14ac:dyDescent="0.25">
      <c r="K53" s="428"/>
      <c r="AQ53" s="430"/>
      <c r="AR53" s="345"/>
    </row>
    <row r="54" spans="11:44" x14ac:dyDescent="0.25">
      <c r="K54" s="428"/>
      <c r="AQ54" s="430"/>
      <c r="AR54" s="345"/>
    </row>
    <row r="55" spans="11:44" x14ac:dyDescent="0.25">
      <c r="K55" s="428"/>
      <c r="AQ55" s="430"/>
      <c r="AR55" s="345"/>
    </row>
    <row r="56" spans="11:44" x14ac:dyDescent="0.25">
      <c r="K56" s="428"/>
      <c r="AQ56" s="430"/>
      <c r="AR56" s="345"/>
    </row>
    <row r="57" spans="11:44" x14ac:dyDescent="0.25">
      <c r="K57" s="428"/>
      <c r="AQ57" s="345"/>
      <c r="AR57" s="345"/>
    </row>
    <row r="58" spans="11:44" x14ac:dyDescent="0.25">
      <c r="K58" s="428"/>
      <c r="AQ58" s="345"/>
      <c r="AR58" s="345"/>
    </row>
    <row r="59" spans="11:44" x14ac:dyDescent="0.25">
      <c r="K59" s="431"/>
      <c r="AQ59" s="432"/>
      <c r="AR59" s="433"/>
    </row>
    <row r="60" spans="11:44" x14ac:dyDescent="0.25">
      <c r="K60" s="431"/>
      <c r="AQ60" s="432"/>
      <c r="AR60" s="433"/>
    </row>
    <row r="61" spans="11:44" x14ac:dyDescent="0.25">
      <c r="K61" s="431"/>
      <c r="AQ61" s="430"/>
      <c r="AR61" s="433"/>
    </row>
    <row r="62" spans="11:44" x14ac:dyDescent="0.25">
      <c r="K62" s="434"/>
      <c r="AQ62" s="430"/>
      <c r="AR62" s="427"/>
    </row>
    <row r="63" spans="11:44" x14ac:dyDescent="0.25">
      <c r="AQ63" s="430"/>
    </row>
    <row r="64" spans="11:44" x14ac:dyDescent="0.25">
      <c r="AQ64" s="430"/>
    </row>
    <row r="65" spans="43:43" x14ac:dyDescent="0.25">
      <c r="AQ65" s="430"/>
    </row>
    <row r="66" spans="43:43" x14ac:dyDescent="0.25">
      <c r="AQ66" s="430"/>
    </row>
    <row r="67" spans="43:43" x14ac:dyDescent="0.25">
      <c r="AQ67" s="430"/>
    </row>
    <row r="68" spans="43:43" x14ac:dyDescent="0.25">
      <c r="AQ68" s="430"/>
    </row>
    <row r="69" spans="43:43" x14ac:dyDescent="0.25">
      <c r="AQ69" s="430"/>
    </row>
    <row r="70" spans="43:43" x14ac:dyDescent="0.25">
      <c r="AQ70" s="430"/>
    </row>
    <row r="81" spans="20:31" x14ac:dyDescent="0.25">
      <c r="T81" s="342"/>
      <c r="U81" s="345"/>
      <c r="V81" s="342"/>
      <c r="X81" s="342"/>
      <c r="Y81" s="345"/>
      <c r="Z81" s="436"/>
      <c r="AA81" s="436"/>
      <c r="AB81" s="436"/>
      <c r="AC81" s="436"/>
      <c r="AD81" s="345"/>
      <c r="AE81" s="342"/>
    </row>
    <row r="82" spans="20:31" x14ac:dyDescent="0.25">
      <c r="T82" s="342"/>
      <c r="U82" s="345"/>
      <c r="V82" s="342"/>
      <c r="X82" s="342"/>
      <c r="Y82" s="345"/>
      <c r="Z82" s="344"/>
      <c r="AA82" s="342"/>
      <c r="AB82" s="342"/>
      <c r="AC82" s="342"/>
      <c r="AD82" s="345"/>
      <c r="AE82" s="342"/>
    </row>
    <row r="83" spans="20:31" x14ac:dyDescent="0.25">
      <c r="T83" s="342"/>
      <c r="U83" s="345"/>
      <c r="V83" s="342"/>
      <c r="X83" s="342"/>
      <c r="Y83" s="345"/>
      <c r="Z83" s="344"/>
      <c r="AA83" s="342"/>
      <c r="AB83" s="342"/>
      <c r="AC83" s="342"/>
      <c r="AD83" s="345"/>
      <c r="AE83" s="342"/>
    </row>
    <row r="84" spans="20:31" x14ac:dyDescent="0.25">
      <c r="T84" s="342"/>
      <c r="U84" s="345"/>
      <c r="V84" s="342"/>
      <c r="X84" s="342"/>
      <c r="Y84" s="345"/>
      <c r="Z84" s="344"/>
      <c r="AA84" s="342"/>
      <c r="AB84" s="342"/>
      <c r="AC84" s="342"/>
      <c r="AD84" s="345"/>
      <c r="AE84" s="342"/>
    </row>
    <row r="85" spans="20:31" x14ac:dyDescent="0.25">
      <c r="T85" s="342"/>
      <c r="U85" s="345"/>
      <c r="V85" s="342"/>
      <c r="X85" s="342"/>
      <c r="Y85" s="345"/>
      <c r="Z85" s="344"/>
      <c r="AA85" s="342"/>
      <c r="AB85" s="342"/>
      <c r="AC85" s="342"/>
      <c r="AD85" s="345"/>
      <c r="AE85" s="342"/>
    </row>
    <row r="86" spans="20:31" x14ac:dyDescent="0.25">
      <c r="T86" s="342"/>
      <c r="U86" s="345"/>
      <c r="V86" s="342"/>
      <c r="X86" s="342"/>
      <c r="Y86" s="345"/>
      <c r="Z86" s="344"/>
      <c r="AA86" s="342"/>
      <c r="AB86" s="342"/>
      <c r="AC86" s="342"/>
      <c r="AD86" s="345"/>
      <c r="AE86" s="342"/>
    </row>
    <row r="87" spans="20:31" x14ac:dyDescent="0.25">
      <c r="T87" s="342"/>
      <c r="U87" s="345"/>
      <c r="V87" s="342"/>
      <c r="X87" s="342"/>
      <c r="Y87" s="345"/>
      <c r="Z87" s="344"/>
      <c r="AA87" s="342"/>
      <c r="AB87" s="342"/>
      <c r="AC87" s="342"/>
      <c r="AD87" s="345"/>
      <c r="AE87" s="342"/>
    </row>
    <row r="88" spans="20:31" x14ac:dyDescent="0.25">
      <c r="T88" s="342"/>
      <c r="U88" s="345"/>
      <c r="V88" s="342"/>
      <c r="X88" s="342"/>
      <c r="Y88" s="345"/>
      <c r="Z88" s="344"/>
      <c r="AA88" s="342"/>
      <c r="AB88" s="342"/>
      <c r="AC88" s="342"/>
      <c r="AD88" s="345"/>
      <c r="AE88" s="342"/>
    </row>
    <row r="89" spans="20:31" x14ac:dyDescent="0.25">
      <c r="T89" s="342"/>
      <c r="U89" s="345"/>
      <c r="V89" s="342"/>
      <c r="X89" s="342"/>
      <c r="Y89" s="345"/>
      <c r="Z89" s="344"/>
      <c r="AA89" s="342"/>
      <c r="AB89" s="342"/>
      <c r="AC89" s="342"/>
      <c r="AD89" s="345"/>
      <c r="AE89" s="342"/>
    </row>
    <row r="90" spans="20:31" x14ac:dyDescent="0.25">
      <c r="T90" s="342"/>
      <c r="U90" s="345"/>
      <c r="V90" s="342"/>
      <c r="X90" s="342"/>
      <c r="Y90" s="345"/>
      <c r="Z90" s="344"/>
      <c r="AA90" s="342"/>
      <c r="AB90" s="342"/>
      <c r="AC90" s="342"/>
      <c r="AD90" s="345"/>
      <c r="AE90" s="342"/>
    </row>
    <row r="91" spans="20:31" x14ac:dyDescent="0.25">
      <c r="T91" s="342"/>
      <c r="U91" s="345"/>
      <c r="V91" s="342"/>
      <c r="X91" s="342"/>
      <c r="Y91" s="345"/>
      <c r="Z91" s="344"/>
      <c r="AA91" s="342"/>
      <c r="AB91" s="342"/>
      <c r="AC91" s="342"/>
      <c r="AD91" s="345"/>
      <c r="AE91" s="342"/>
    </row>
    <row r="92" spans="20:31" x14ac:dyDescent="0.25">
      <c r="T92" s="342"/>
      <c r="U92" s="345"/>
      <c r="V92" s="342"/>
      <c r="X92" s="342"/>
      <c r="Y92" s="345"/>
      <c r="Z92" s="344"/>
      <c r="AA92" s="342"/>
      <c r="AB92" s="342"/>
      <c r="AC92" s="342"/>
      <c r="AD92" s="345"/>
      <c r="AE92" s="342"/>
    </row>
    <row r="93" spans="20:31" x14ac:dyDescent="0.25">
      <c r="T93" s="342"/>
      <c r="U93" s="345"/>
      <c r="V93" s="342"/>
      <c r="X93" s="342"/>
      <c r="Y93" s="345"/>
      <c r="Z93" s="344"/>
      <c r="AA93" s="342"/>
      <c r="AB93" s="342"/>
      <c r="AC93" s="342"/>
      <c r="AD93" s="345"/>
      <c r="AE93" s="342"/>
    </row>
    <row r="94" spans="20:31" x14ac:dyDescent="0.25">
      <c r="T94" s="342"/>
      <c r="U94" s="345"/>
      <c r="V94" s="342"/>
      <c r="X94" s="342"/>
      <c r="Y94" s="345"/>
      <c r="Z94" s="344"/>
      <c r="AA94" s="342"/>
      <c r="AB94" s="342"/>
      <c r="AC94" s="342"/>
      <c r="AD94" s="345"/>
      <c r="AE94" s="342"/>
    </row>
    <row r="95" spans="20:31" x14ac:dyDescent="0.25">
      <c r="T95" s="342"/>
      <c r="U95" s="345"/>
      <c r="V95" s="342"/>
      <c r="X95" s="342"/>
      <c r="Y95" s="345"/>
      <c r="Z95" s="344"/>
      <c r="AA95" s="342"/>
      <c r="AB95" s="342"/>
      <c r="AC95" s="342"/>
      <c r="AD95" s="345"/>
      <c r="AE95" s="342"/>
    </row>
    <row r="96" spans="20:31" x14ac:dyDescent="0.25">
      <c r="T96" s="342"/>
      <c r="U96" s="345"/>
      <c r="V96" s="342"/>
      <c r="X96" s="342"/>
      <c r="Y96" s="345"/>
      <c r="Z96" s="344"/>
      <c r="AA96" s="342"/>
      <c r="AB96" s="342"/>
      <c r="AC96" s="342"/>
      <c r="AD96" s="345"/>
      <c r="AE96" s="342"/>
    </row>
    <row r="97" spans="18:31" x14ac:dyDescent="0.25">
      <c r="T97" s="342"/>
      <c r="U97" s="345"/>
      <c r="V97" s="342"/>
      <c r="X97" s="342"/>
      <c r="Y97" s="345"/>
      <c r="Z97" s="344"/>
      <c r="AA97" s="342"/>
      <c r="AB97" s="342"/>
      <c r="AC97" s="342"/>
      <c r="AD97" s="345"/>
      <c r="AE97" s="342"/>
    </row>
    <row r="98" spans="18:31" x14ac:dyDescent="0.25">
      <c r="T98" s="342"/>
      <c r="U98" s="345"/>
      <c r="V98" s="342"/>
      <c r="X98" s="342"/>
      <c r="Y98" s="345"/>
      <c r="Z98" s="344"/>
      <c r="AA98" s="342"/>
      <c r="AB98" s="342"/>
      <c r="AC98" s="342"/>
      <c r="AD98" s="345"/>
      <c r="AE98" s="342"/>
    </row>
    <row r="99" spans="18:31" x14ac:dyDescent="0.25">
      <c r="T99" s="342"/>
      <c r="U99" s="345"/>
      <c r="V99" s="342"/>
      <c r="X99" s="342"/>
      <c r="Y99" s="345"/>
      <c r="Z99" s="344"/>
      <c r="AA99" s="342"/>
      <c r="AB99" s="342"/>
      <c r="AC99" s="342"/>
      <c r="AD99" s="345"/>
      <c r="AE99" s="342"/>
    </row>
    <row r="100" spans="18:31" x14ac:dyDescent="0.25">
      <c r="T100" s="342"/>
      <c r="U100" s="345"/>
      <c r="V100" s="342"/>
      <c r="X100" s="342"/>
      <c r="Y100" s="345"/>
      <c r="Z100" s="344"/>
      <c r="AA100" s="342"/>
      <c r="AB100" s="342"/>
      <c r="AC100" s="342"/>
      <c r="AD100" s="345"/>
      <c r="AE100" s="342"/>
    </row>
    <row r="101" spans="18:31" x14ac:dyDescent="0.25">
      <c r="T101" s="342"/>
      <c r="U101" s="345"/>
      <c r="V101" s="342"/>
      <c r="X101" s="342"/>
      <c r="Y101" s="345"/>
      <c r="Z101" s="344"/>
      <c r="AA101" s="342"/>
      <c r="AB101" s="342"/>
      <c r="AC101" s="342"/>
      <c r="AD101" s="345"/>
      <c r="AE101" s="342"/>
    </row>
    <row r="102" spans="18:31" x14ac:dyDescent="0.25">
      <c r="T102" s="342"/>
      <c r="U102" s="345"/>
      <c r="V102" s="342"/>
      <c r="X102" s="342"/>
      <c r="Y102" s="345"/>
      <c r="Z102" s="344"/>
      <c r="AA102" s="342"/>
      <c r="AB102" s="342"/>
      <c r="AC102" s="342"/>
      <c r="AD102" s="345"/>
      <c r="AE102" s="342"/>
    </row>
    <row r="103" spans="18:31" x14ac:dyDescent="0.25">
      <c r="T103" s="342"/>
      <c r="U103" s="345"/>
      <c r="V103" s="342"/>
      <c r="X103" s="342"/>
      <c r="Y103" s="345"/>
      <c r="Z103" s="344"/>
      <c r="AA103" s="342"/>
      <c r="AB103" s="342"/>
      <c r="AC103" s="342"/>
      <c r="AD103" s="345"/>
      <c r="AE103" s="342"/>
    </row>
    <row r="104" spans="18:31" x14ac:dyDescent="0.25">
      <c r="R104" s="437"/>
      <c r="S104" s="438"/>
      <c r="T104" s="342"/>
      <c r="U104" s="345"/>
      <c r="V104" s="342"/>
      <c r="X104" s="342"/>
      <c r="Y104" s="345"/>
      <c r="Z104" s="344"/>
      <c r="AA104" s="342"/>
      <c r="AB104" s="342"/>
      <c r="AC104" s="342"/>
      <c r="AD104" s="345"/>
      <c r="AE104" s="342"/>
    </row>
    <row r="105" spans="18:31" x14ac:dyDescent="0.25">
      <c r="R105" s="437"/>
      <c r="S105" s="438"/>
      <c r="T105" s="342"/>
      <c r="U105" s="345"/>
      <c r="V105" s="342"/>
      <c r="X105" s="342"/>
      <c r="Y105" s="345"/>
      <c r="Z105" s="344"/>
      <c r="AA105" s="342"/>
      <c r="AB105" s="342"/>
      <c r="AC105" s="342"/>
      <c r="AD105" s="345"/>
      <c r="AE105" s="342"/>
    </row>
    <row r="106" spans="18:31" x14ac:dyDescent="0.25">
      <c r="R106" s="437"/>
      <c r="S106" s="438"/>
      <c r="T106" s="342"/>
      <c r="U106" s="345"/>
      <c r="V106" s="342"/>
      <c r="X106" s="342"/>
      <c r="Y106" s="345"/>
      <c r="Z106" s="344"/>
      <c r="AA106" s="342"/>
      <c r="AB106" s="342"/>
      <c r="AC106" s="342"/>
      <c r="AD106" s="345"/>
      <c r="AE106" s="342"/>
    </row>
    <row r="107" spans="18:31" x14ac:dyDescent="0.25">
      <c r="R107" s="437"/>
      <c r="S107" s="438"/>
      <c r="T107" s="342"/>
      <c r="U107" s="345"/>
      <c r="V107" s="342"/>
      <c r="X107" s="342"/>
      <c r="Y107" s="345"/>
      <c r="Z107" s="344"/>
      <c r="AA107" s="342"/>
      <c r="AB107" s="342"/>
      <c r="AC107" s="342"/>
      <c r="AD107" s="345"/>
      <c r="AE107" s="342"/>
    </row>
    <row r="108" spans="18:31" x14ac:dyDescent="0.25">
      <c r="R108" s="437"/>
      <c r="S108" s="438"/>
      <c r="T108" s="342"/>
      <c r="U108" s="345"/>
      <c r="V108" s="342"/>
      <c r="X108" s="342"/>
      <c r="Y108" s="345"/>
      <c r="Z108" s="344"/>
      <c r="AA108" s="342"/>
      <c r="AB108" s="342"/>
      <c r="AC108" s="342"/>
      <c r="AD108" s="345"/>
      <c r="AE108" s="342"/>
    </row>
    <row r="109" spans="18:31" x14ac:dyDescent="0.25">
      <c r="R109" s="437"/>
      <c r="S109" s="438"/>
      <c r="T109" s="342"/>
      <c r="U109" s="345"/>
      <c r="V109" s="342"/>
      <c r="X109" s="342"/>
      <c r="Y109" s="345"/>
      <c r="Z109" s="344"/>
      <c r="AA109" s="342"/>
      <c r="AB109" s="342"/>
      <c r="AC109" s="342"/>
      <c r="AD109" s="345"/>
      <c r="AE109" s="342"/>
    </row>
    <row r="110" spans="18:31" x14ac:dyDescent="0.25">
      <c r="R110" s="437"/>
      <c r="S110" s="438"/>
      <c r="T110" s="342"/>
      <c r="U110" s="345"/>
      <c r="V110" s="342"/>
      <c r="X110" s="342"/>
      <c r="Y110" s="345"/>
      <c r="Z110" s="344"/>
      <c r="AA110" s="342"/>
      <c r="AB110" s="342"/>
      <c r="AC110" s="342"/>
      <c r="AD110" s="345"/>
      <c r="AE110" s="342"/>
    </row>
    <row r="111" spans="18:31" x14ac:dyDescent="0.25">
      <c r="R111" s="437"/>
      <c r="S111" s="438"/>
      <c r="T111" s="342"/>
      <c r="U111" s="345"/>
      <c r="V111" s="342"/>
      <c r="X111" s="342"/>
      <c r="Y111" s="345"/>
      <c r="Z111" s="344"/>
      <c r="AA111" s="342"/>
      <c r="AB111" s="342"/>
      <c r="AC111" s="342"/>
      <c r="AD111" s="345"/>
      <c r="AE111" s="342"/>
    </row>
    <row r="112" spans="18:31" x14ac:dyDescent="0.25">
      <c r="R112" s="437"/>
      <c r="S112" s="438"/>
      <c r="T112" s="342"/>
      <c r="U112" s="345"/>
      <c r="V112" s="342"/>
      <c r="X112" s="342"/>
      <c r="Y112" s="345"/>
      <c r="Z112" s="344"/>
      <c r="AA112" s="342"/>
      <c r="AB112" s="342"/>
      <c r="AC112" s="342"/>
      <c r="AD112" s="345"/>
      <c r="AE112" s="342"/>
    </row>
    <row r="113" spans="18:69" x14ac:dyDescent="0.25">
      <c r="R113" s="437"/>
      <c r="S113" s="438"/>
      <c r="T113" s="342"/>
      <c r="U113" s="345"/>
      <c r="V113" s="342"/>
      <c r="X113" s="342"/>
      <c r="Y113" s="345"/>
      <c r="Z113" s="344"/>
      <c r="AA113" s="342"/>
      <c r="AB113" s="342"/>
      <c r="AC113" s="342"/>
      <c r="AD113" s="345"/>
      <c r="AE113" s="342"/>
    </row>
    <row r="114" spans="18:69" x14ac:dyDescent="0.25">
      <c r="R114" s="437"/>
      <c r="S114" s="438"/>
      <c r="T114" s="342"/>
      <c r="U114" s="345"/>
      <c r="V114" s="342"/>
      <c r="X114" s="342"/>
      <c r="Y114" s="345"/>
      <c r="Z114" s="344"/>
      <c r="AA114" s="342"/>
      <c r="AB114" s="342"/>
      <c r="AC114" s="342"/>
      <c r="AD114" s="345"/>
      <c r="AE114" s="342"/>
    </row>
    <row r="115" spans="18:69" x14ac:dyDescent="0.25">
      <c r="R115" s="437"/>
      <c r="S115" s="438"/>
      <c r="T115" s="342"/>
      <c r="U115" s="345"/>
      <c r="V115" s="342"/>
      <c r="X115" s="342"/>
      <c r="Y115" s="345"/>
      <c r="Z115" s="344"/>
      <c r="AA115" s="342"/>
      <c r="AB115" s="342"/>
      <c r="AC115" s="342"/>
      <c r="AD115" s="345"/>
      <c r="AE115" s="342"/>
    </row>
    <row r="116" spans="18:69" x14ac:dyDescent="0.25">
      <c r="V116" s="342"/>
      <c r="X116" s="342"/>
      <c r="Y116" s="345"/>
      <c r="Z116" s="344"/>
      <c r="AA116" s="342"/>
      <c r="AB116" s="342"/>
      <c r="AC116" s="342"/>
      <c r="AD116" s="345"/>
      <c r="AE116" s="342"/>
    </row>
    <row r="117" spans="18:69" x14ac:dyDescent="0.25">
      <c r="V117" s="342"/>
      <c r="X117" s="342"/>
      <c r="Y117" s="345"/>
      <c r="Z117" s="344"/>
      <c r="AA117" s="342"/>
      <c r="AB117" s="342"/>
      <c r="AC117" s="342"/>
      <c r="AD117" s="345"/>
      <c r="AE117" s="342"/>
    </row>
    <row r="118" spans="18:69" x14ac:dyDescent="0.25">
      <c r="V118" s="342"/>
      <c r="X118" s="342"/>
      <c r="Y118" s="345"/>
      <c r="Z118" s="344"/>
      <c r="AA118" s="342"/>
      <c r="AB118" s="342"/>
      <c r="AC118" s="342"/>
      <c r="AD118" s="345"/>
      <c r="AE118" s="342"/>
    </row>
    <row r="119" spans="18:69" x14ac:dyDescent="0.25">
      <c r="V119" s="342"/>
      <c r="X119" s="342"/>
      <c r="Y119" s="345"/>
      <c r="Z119" s="344"/>
      <c r="AA119" s="342"/>
      <c r="AB119" s="342"/>
      <c r="AC119" s="342"/>
      <c r="AD119" s="345"/>
      <c r="AE119" s="342"/>
    </row>
    <row r="120" spans="18:69" ht="13.8" thickBot="1" x14ac:dyDescent="0.3">
      <c r="V120" s="342"/>
      <c r="X120" s="342"/>
      <c r="Y120" s="345"/>
      <c r="Z120" s="344"/>
      <c r="AA120" s="342"/>
      <c r="AB120" s="342"/>
      <c r="AC120" s="342"/>
      <c r="AD120" s="345"/>
      <c r="AE120" s="342"/>
    </row>
    <row r="121" spans="18:69" ht="13.8" thickBot="1" x14ac:dyDescent="0.3">
      <c r="V121" s="342"/>
      <c r="X121" s="342"/>
      <c r="Y121" s="345"/>
      <c r="Z121" s="344"/>
      <c r="AA121" s="342"/>
      <c r="AB121" s="342"/>
      <c r="AC121" s="342"/>
      <c r="AD121" s="345"/>
      <c r="AE121" s="342"/>
      <c r="BC121" s="439" t="s">
        <v>187</v>
      </c>
      <c r="BD121" s="440" t="s">
        <v>188</v>
      </c>
      <c r="BE121" s="439" t="s">
        <v>189</v>
      </c>
      <c r="BF121" s="440" t="s">
        <v>190</v>
      </c>
      <c r="BG121" s="441" t="s">
        <v>152</v>
      </c>
      <c r="BH121" s="441" t="s">
        <v>153</v>
      </c>
      <c r="BI121" s="441" t="s">
        <v>153</v>
      </c>
      <c r="BJ121" s="439" t="s">
        <v>191</v>
      </c>
      <c r="BK121" s="440" t="s">
        <v>192</v>
      </c>
      <c r="BL121" s="442" t="s">
        <v>158</v>
      </c>
      <c r="BM121" s="443" t="s">
        <v>159</v>
      </c>
      <c r="BN121" s="444" t="s">
        <v>160</v>
      </c>
      <c r="BO121" s="445" t="s">
        <v>161</v>
      </c>
      <c r="BP121" s="445" t="s">
        <v>162</v>
      </c>
      <c r="BQ121" s="445" t="s">
        <v>163</v>
      </c>
    </row>
    <row r="122" spans="18:69" ht="13.8" thickBot="1" x14ac:dyDescent="0.3">
      <c r="V122" s="342"/>
      <c r="X122" s="342"/>
      <c r="Y122" s="345"/>
      <c r="Z122" s="427"/>
      <c r="AA122" s="427"/>
      <c r="AB122" s="427"/>
      <c r="AC122" s="427"/>
      <c r="AD122" s="427"/>
      <c r="BB122" s="446">
        <v>1</v>
      </c>
      <c r="BC122" s="447">
        <f t="shared" ref="BC122:BC161" ca="1" si="0">IF(ISNUMBER(C4),INDIRECT("Knoten!C" &amp;C4+ 2),0)</f>
        <v>-4</v>
      </c>
      <c r="BD122" s="448">
        <f ca="1">IF(ISNUMBER(D4),INDIRECT("Knoten!"&amp;ADDRESS(D4+2,COLUMN([1]Knoten!C3))),0)</f>
        <v>-2.506058931350708</v>
      </c>
      <c r="BE122" s="449">
        <f ca="1">IF(ISNUMBER(C4),INDIRECT("Knoten!"&amp;ADDRESS(C4+2,COLUMN([1]Knoten!D4))),0)</f>
        <v>10</v>
      </c>
      <c r="BF122" s="448">
        <f ca="1">IF(ISNUMBER(D4),INDIRECT("Knoten!"&amp;ADDRESS(D4+2,COLUMN([1]Knoten!D2))),0)</f>
        <v>6.2651491165161133</v>
      </c>
      <c r="BG122" s="450">
        <f t="shared" ref="BG122:BG161" ca="1" si="1">IF(ISNUMBER(C4),SQRT((BD122-BC122)^2+(BF122-BE122)^2),"")</f>
        <v>4.0225577731658939</v>
      </c>
      <c r="BH122" s="450">
        <f t="shared" ref="BH122:BI161" ca="1" si="2">IF(ISNUMBER(BG122),IF(BJ122&gt;=0,ACOS(BK122),-ACOS(BK122))*180/PI(),"")</f>
        <v>68.19858105448543</v>
      </c>
      <c r="BI122" s="450">
        <f t="shared" ca="1" si="2"/>
        <v>90</v>
      </c>
      <c r="BJ122" s="449">
        <f t="shared" ref="BJ122:BJ136" ca="1" si="3">IF(ISNUMBER(BG122),-(BF122-BE122)/BG122,"")</f>
        <v>0.92847662957104737</v>
      </c>
      <c r="BK122" s="448">
        <f t="shared" ref="BK122:BK136" ca="1" si="4">IF(ISNUMBER(BG122),(BD122-BC122)/BG122,"")</f>
        <v>0.37139082963959719</v>
      </c>
      <c r="BL122" s="451">
        <f t="shared" ref="BL122:BL161" ca="1" si="5">L4+(N4*BK122-O4*BJ122)</f>
        <v>0</v>
      </c>
      <c r="BM122" s="452">
        <f t="shared" ref="BM122:BM161" ca="1" si="6">M4+(N4*BJ122+O4*BK122)</f>
        <v>0</v>
      </c>
      <c r="BN122" s="449">
        <f t="shared" ref="BN122:BN161" ca="1" si="7">P4+(T4*BK122-V4*BJ122)</f>
        <v>0</v>
      </c>
      <c r="BO122" s="453">
        <f t="shared" ref="BO122:BO161" ca="1" si="8">Q4+(U4*BK122-W4*BJ122)</f>
        <v>0</v>
      </c>
      <c r="BP122" s="453">
        <f t="shared" ref="BP122:BP161" ca="1" si="9">R4+(T4*BJ122+V4*BK122)</f>
        <v>0</v>
      </c>
      <c r="BQ122" s="453">
        <f t="shared" ref="BQ122:BQ161" ca="1" si="10">S4+(U4*BJ122+W4*BK122)</f>
        <v>0</v>
      </c>
    </row>
    <row r="123" spans="18:69" ht="13.8" thickBot="1" x14ac:dyDescent="0.3">
      <c r="BB123" s="446">
        <v>2</v>
      </c>
      <c r="BC123" s="447">
        <f t="shared" ca="1" si="0"/>
        <v>0</v>
      </c>
      <c r="BD123" s="448">
        <f ca="1">IF(ISNUMBER(D5),INDIRECT("Knoten!"&amp;ADDRESS(D5+2,COLUMN([1]Knoten!C4))),0)</f>
        <v>3.0875000953674316</v>
      </c>
      <c r="BE123" s="449">
        <f ca="1">IF(ISNUMBER(C5),INDIRECT("Knoten!"&amp;ADDRESS(C5+2,COLUMN([1]Knoten!D5))),0)</f>
        <v>0</v>
      </c>
      <c r="BF123" s="448">
        <f ca="1">IF(ISNUMBER(D5),INDIRECT("Knoten!"&amp;ADDRESS(D5+2,COLUMN([1]Knoten!D3))),0)</f>
        <v>-0.23749999701976776</v>
      </c>
      <c r="BG123" s="450">
        <f t="shared" ca="1" si="1"/>
        <v>3.0966212373292104</v>
      </c>
      <c r="BH123" s="450">
        <f t="shared" ca="1" si="2"/>
        <v>4.3987051646806741</v>
      </c>
      <c r="BI123" s="450">
        <f t="shared" ca="1" si="2"/>
        <v>90</v>
      </c>
      <c r="BJ123" s="449">
        <f t="shared" ca="1" si="3"/>
        <v>7.6696495572899953E-2</v>
      </c>
      <c r="BK123" s="448">
        <f t="shared" ca="1" si="4"/>
        <v>0.99705448575633826</v>
      </c>
      <c r="BL123" s="451">
        <f t="shared" ca="1" si="5"/>
        <v>0</v>
      </c>
      <c r="BM123" s="452">
        <f t="shared" ca="1" si="6"/>
        <v>0</v>
      </c>
      <c r="BN123" s="449">
        <f t="shared" ca="1" si="7"/>
        <v>0</v>
      </c>
      <c r="BO123" s="453">
        <f t="shared" ca="1" si="8"/>
        <v>0</v>
      </c>
      <c r="BP123" s="453">
        <f t="shared" ca="1" si="9"/>
        <v>0</v>
      </c>
      <c r="BQ123" s="453">
        <f t="shared" ca="1" si="10"/>
        <v>0</v>
      </c>
    </row>
    <row r="124" spans="18:69" ht="13.8" thickBot="1" x14ac:dyDescent="0.3">
      <c r="BB124" s="446">
        <v>3</v>
      </c>
      <c r="BC124" s="447">
        <f t="shared" ca="1" si="0"/>
        <v>13</v>
      </c>
      <c r="BD124" s="448">
        <f ca="1">IF(ISNUMBER(D6),INDIRECT("Knoten!"&amp;ADDRESS(D6+2,COLUMN([1]Knoten!C5))),0)</f>
        <v>13</v>
      </c>
      <c r="BE124" s="449">
        <f ca="1">IF(ISNUMBER(C6),INDIRECT("Knoten!"&amp;ADDRESS(C6+2,COLUMN([1]Knoten!D6))),0)</f>
        <v>-1</v>
      </c>
      <c r="BF124" s="448">
        <f ca="1">IF(ISNUMBER(D6),INDIRECT("Knoten!"&amp;ADDRESS(D6+2,COLUMN([1]Knoten!D4))),0)</f>
        <v>10</v>
      </c>
      <c r="BG124" s="450">
        <f t="shared" ca="1" si="1"/>
        <v>11</v>
      </c>
      <c r="BH124" s="450">
        <f t="shared" ca="1" si="2"/>
        <v>-90</v>
      </c>
      <c r="BI124" s="450">
        <f t="shared" ca="1" si="2"/>
        <v>90</v>
      </c>
      <c r="BJ124" s="449">
        <f t="shared" ca="1" si="3"/>
        <v>-1</v>
      </c>
      <c r="BK124" s="448">
        <f t="shared" ca="1" si="4"/>
        <v>0</v>
      </c>
      <c r="BL124" s="451">
        <f t="shared" ca="1" si="5"/>
        <v>0</v>
      </c>
      <c r="BM124" s="452">
        <f t="shared" ca="1" si="6"/>
        <v>0</v>
      </c>
      <c r="BN124" s="449">
        <f t="shared" ca="1" si="7"/>
        <v>0</v>
      </c>
      <c r="BO124" s="453">
        <f t="shared" ca="1" si="8"/>
        <v>0</v>
      </c>
      <c r="BP124" s="453">
        <f t="shared" ca="1" si="9"/>
        <v>0</v>
      </c>
      <c r="BQ124" s="453">
        <f t="shared" ca="1" si="10"/>
        <v>0</v>
      </c>
    </row>
    <row r="125" spans="18:69" ht="13.8" thickBot="1" x14ac:dyDescent="0.3">
      <c r="BB125" s="446">
        <v>4</v>
      </c>
      <c r="BC125" s="447">
        <f t="shared" ca="1" si="0"/>
        <v>-4</v>
      </c>
      <c r="BD125" s="448">
        <f ca="1">IF(ISNUMBER(D7),INDIRECT("Knoten!"&amp;ADDRESS(D7+2,COLUMN([1]Knoten!C6))),0)</f>
        <v>-1.1836789846420288</v>
      </c>
      <c r="BE125" s="449">
        <f ca="1">IF(ISNUMBER(C7),INDIRECT("Knoten!"&amp;ADDRESS(C7+2,COLUMN([1]Knoten!D7))),0)</f>
        <v>10</v>
      </c>
      <c r="BF125" s="448">
        <f ca="1">IF(ISNUMBER(D7),INDIRECT("Knoten!"&amp;ADDRESS(D7+2,COLUMN([1]Knoten!D5))),0)</f>
        <v>5.9319801330566406</v>
      </c>
      <c r="BG125" s="450">
        <f t="shared" ca="1" si="1"/>
        <v>4.9477721955838687</v>
      </c>
      <c r="BH125" s="450">
        <f t="shared" ca="1" si="2"/>
        <v>55.30485057223251</v>
      </c>
      <c r="BI125" s="450">
        <f t="shared" ca="1" si="2"/>
        <v>90</v>
      </c>
      <c r="BJ125" s="449">
        <f t="shared" ca="1" si="3"/>
        <v>0.82219223241002648</v>
      </c>
      <c r="BK125" s="448">
        <f t="shared" ca="1" si="4"/>
        <v>0.56920991994572367</v>
      </c>
      <c r="BL125" s="451">
        <f t="shared" ca="1" si="5"/>
        <v>0</v>
      </c>
      <c r="BM125" s="452">
        <f t="shared" ca="1" si="6"/>
        <v>0</v>
      </c>
      <c r="BN125" s="449">
        <f t="shared" ca="1" si="7"/>
        <v>0</v>
      </c>
      <c r="BO125" s="453">
        <f t="shared" ca="1" si="8"/>
        <v>0</v>
      </c>
      <c r="BP125" s="453">
        <f t="shared" ca="1" si="9"/>
        <v>0</v>
      </c>
      <c r="BQ125" s="453">
        <f t="shared" ca="1" si="10"/>
        <v>0</v>
      </c>
    </row>
    <row r="126" spans="18:69" ht="13.8" thickBot="1" x14ac:dyDescent="0.3">
      <c r="BB126" s="446">
        <v>5</v>
      </c>
      <c r="BC126" s="447">
        <f t="shared" ca="1" si="0"/>
        <v>1.6326429843902588</v>
      </c>
      <c r="BD126" s="448">
        <f ca="1">IF(ISNUMBER(D8),INDIRECT("Knoten!"&amp;ADDRESS(D8+2,COLUMN([1]Knoten!C7))),0)</f>
        <v>3.0875000953674316</v>
      </c>
      <c r="BE126" s="449">
        <f ca="1">IF(ISNUMBER(C8),INDIRECT("Knoten!"&amp;ADDRESS(C8+2,COLUMN([1]Knoten!D8))),0)</f>
        <v>1.8639600276947021</v>
      </c>
      <c r="BF126" s="448">
        <f ca="1">IF(ISNUMBER(D8),INDIRECT("Knoten!"&amp;ADDRESS(D8+2,COLUMN([1]Knoten!D6))),0)</f>
        <v>-0.23749999701976776</v>
      </c>
      <c r="BG126" s="450">
        <f t="shared" ca="1" si="1"/>
        <v>2.555923208712223</v>
      </c>
      <c r="BH126" s="450">
        <f t="shared" ca="1" si="2"/>
        <v>55.304843320936477</v>
      </c>
      <c r="BI126" s="450">
        <f t="shared" ca="1" si="2"/>
        <v>90</v>
      </c>
      <c r="BJ126" s="449">
        <f t="shared" ca="1" si="3"/>
        <v>0.82219216037138687</v>
      </c>
      <c r="BK126" s="448">
        <f t="shared" ca="1" si="4"/>
        <v>0.5692100240015382</v>
      </c>
      <c r="BL126" s="451">
        <f t="shared" ca="1" si="5"/>
        <v>0</v>
      </c>
      <c r="BM126" s="452">
        <f t="shared" ca="1" si="6"/>
        <v>0</v>
      </c>
      <c r="BN126" s="449">
        <f t="shared" ca="1" si="7"/>
        <v>0</v>
      </c>
      <c r="BO126" s="453">
        <f t="shared" ca="1" si="8"/>
        <v>0</v>
      </c>
      <c r="BP126" s="453">
        <f t="shared" ca="1" si="9"/>
        <v>0</v>
      </c>
      <c r="BQ126" s="453">
        <f t="shared" ca="1" si="10"/>
        <v>0</v>
      </c>
    </row>
    <row r="127" spans="18:69" ht="13.8" thickBot="1" x14ac:dyDescent="0.3">
      <c r="BB127" s="446">
        <v>6</v>
      </c>
      <c r="BC127" s="447">
        <f t="shared" ca="1" si="0"/>
        <v>1.6326429843902588</v>
      </c>
      <c r="BD127" s="448">
        <f ca="1">IF(ISNUMBER(D9),INDIRECT("Knoten!"&amp;ADDRESS(D9+2,COLUMN([1]Knoten!C8))),0)</f>
        <v>7.3163208961486816</v>
      </c>
      <c r="BE127" s="449">
        <f ca="1">IF(ISNUMBER(C9),INDIRECT("Knoten!"&amp;ADDRESS(C9+2,COLUMN([1]Knoten!D9))),0)</f>
        <v>1.8639600276947021</v>
      </c>
      <c r="BF127" s="448">
        <f ca="1">IF(ISNUMBER(D9),INDIRECT("Knoten!"&amp;ADDRESS(D9+2,COLUMN([1]Knoten!D7))),0)</f>
        <v>0.43198001384735107</v>
      </c>
      <c r="BG127" s="450">
        <f t="shared" ca="1" si="1"/>
        <v>5.8612934890405244</v>
      </c>
      <c r="BH127" s="450">
        <f t="shared" ca="1" si="2"/>
        <v>14.141135163916928</v>
      </c>
      <c r="BI127" s="450">
        <f t="shared" ca="1" si="2"/>
        <v>90</v>
      </c>
      <c r="BJ127" s="449">
        <f t="shared" ca="1" si="3"/>
        <v>0.24431126278267321</v>
      </c>
      <c r="BK127" s="448">
        <f t="shared" ca="1" si="4"/>
        <v>0.9696968633947084</v>
      </c>
      <c r="BL127" s="451">
        <f t="shared" ca="1" si="5"/>
        <v>0</v>
      </c>
      <c r="BM127" s="452">
        <f t="shared" ca="1" si="6"/>
        <v>0</v>
      </c>
      <c r="BN127" s="449">
        <f t="shared" ca="1" si="7"/>
        <v>0</v>
      </c>
      <c r="BO127" s="453">
        <f t="shared" ca="1" si="8"/>
        <v>0</v>
      </c>
      <c r="BP127" s="453">
        <f t="shared" ca="1" si="9"/>
        <v>0</v>
      </c>
      <c r="BQ127" s="453">
        <f t="shared" ca="1" si="10"/>
        <v>0</v>
      </c>
    </row>
    <row r="128" spans="18:69" ht="13.8" thickBot="1" x14ac:dyDescent="0.3">
      <c r="BB128" s="446">
        <v>7</v>
      </c>
      <c r="BC128" s="447">
        <f t="shared" ca="1" si="0"/>
        <v>-1.0121190547943115</v>
      </c>
      <c r="BD128" s="448">
        <f ca="1">IF(ISNUMBER(D10),INDIRECT("Knoten!"&amp;ADDRESS(D10+2,COLUMN([1]Knoten!C9))),0)</f>
        <v>0</v>
      </c>
      <c r="BE128" s="449">
        <f ca="1">IF(ISNUMBER(C10),INDIRECT("Knoten!"&amp;ADDRESS(C10+2,COLUMN([1]Knoten!D10))),0)</f>
        <v>2.5302970409393311</v>
      </c>
      <c r="BF128" s="448">
        <f ca="1">IF(ISNUMBER(D10),INDIRECT("Knoten!"&amp;ADDRESS(D10+2,COLUMN([1]Knoten!D8))),0)</f>
        <v>0</v>
      </c>
      <c r="BG128" s="450">
        <f t="shared" ca="1" si="1"/>
        <v>2.7252134038390583</v>
      </c>
      <c r="BH128" s="450">
        <f t="shared" ca="1" si="2"/>
        <v>68.198585859574905</v>
      </c>
      <c r="BI128" s="450">
        <f t="shared" ca="1" si="2"/>
        <v>90</v>
      </c>
      <c r="BJ128" s="449">
        <f t="shared" ca="1" si="3"/>
        <v>0.92847666071759927</v>
      </c>
      <c r="BK128" s="448">
        <f t="shared" ca="1" si="4"/>
        <v>0.37139075177324493</v>
      </c>
      <c r="BL128" s="451">
        <f t="shared" ca="1" si="5"/>
        <v>0</v>
      </c>
      <c r="BM128" s="452">
        <f t="shared" ca="1" si="6"/>
        <v>0</v>
      </c>
      <c r="BN128" s="449">
        <f t="shared" ca="1" si="7"/>
        <v>0</v>
      </c>
      <c r="BO128" s="453">
        <f t="shared" ca="1" si="8"/>
        <v>0</v>
      </c>
      <c r="BP128" s="453">
        <f t="shared" ca="1" si="9"/>
        <v>0</v>
      </c>
      <c r="BQ128" s="453">
        <f t="shared" ca="1" si="10"/>
        <v>0</v>
      </c>
    </row>
    <row r="129" spans="54:69" ht="13.8" thickBot="1" x14ac:dyDescent="0.3">
      <c r="BB129" s="446">
        <v>8</v>
      </c>
      <c r="BC129" s="447">
        <f t="shared" ca="1" si="0"/>
        <v>-1.0121190547943115</v>
      </c>
      <c r="BD129" s="448">
        <f ca="1">IF(ISNUMBER(D11),INDIRECT("Knoten!"&amp;ADDRESS(D11+2,COLUMN([1]Knoten!C10))),0)</f>
        <v>1.6326429843902588</v>
      </c>
      <c r="BE129" s="449">
        <f ca="1">IF(ISNUMBER(C11),INDIRECT("Knoten!"&amp;ADDRESS(C11+2,COLUMN([1]Knoten!D11))),0)</f>
        <v>2.5302970409393311</v>
      </c>
      <c r="BF129" s="448">
        <f ca="1">IF(ISNUMBER(D11),INDIRECT("Knoten!"&amp;ADDRESS(D11+2,COLUMN([1]Knoten!D9))),0)</f>
        <v>1.8639600276947021</v>
      </c>
      <c r="BG129" s="450">
        <f t="shared" ca="1" si="1"/>
        <v>2.7274110909673115</v>
      </c>
      <c r="BH129" s="450">
        <f t="shared" ca="1" si="2"/>
        <v>14.141130083369857</v>
      </c>
      <c r="BI129" s="450">
        <f t="shared" ca="1" si="2"/>
        <v>90</v>
      </c>
      <c r="BJ129" s="449">
        <f t="shared" ca="1" si="3"/>
        <v>0.24431117679744563</v>
      </c>
      <c r="BK129" s="448">
        <f t="shared" ca="1" si="4"/>
        <v>0.96969688505833984</v>
      </c>
      <c r="BL129" s="451">
        <f t="shared" ca="1" si="5"/>
        <v>0</v>
      </c>
      <c r="BM129" s="452">
        <f t="shared" ca="1" si="6"/>
        <v>0</v>
      </c>
      <c r="BN129" s="449">
        <f t="shared" ca="1" si="7"/>
        <v>0</v>
      </c>
      <c r="BO129" s="453">
        <f t="shared" ca="1" si="8"/>
        <v>0</v>
      </c>
      <c r="BP129" s="453">
        <f t="shared" ca="1" si="9"/>
        <v>0</v>
      </c>
      <c r="BQ129" s="453">
        <f t="shared" ca="1" si="10"/>
        <v>0</v>
      </c>
    </row>
    <row r="130" spans="54:69" ht="13.8" thickBot="1" x14ac:dyDescent="0.3">
      <c r="BB130" s="446">
        <v>9</v>
      </c>
      <c r="BC130" s="447">
        <f t="shared" ca="1" si="0"/>
        <v>3.0875000953674316</v>
      </c>
      <c r="BD130" s="448">
        <f ca="1">IF(ISNUMBER(D12),INDIRECT("Knoten!"&amp;ADDRESS(D12+2,COLUMN([1]Knoten!C11))),0)</f>
        <v>8.0437498092651367</v>
      </c>
      <c r="BE130" s="449">
        <f ca="1">IF(ISNUMBER(C12),INDIRECT("Knoten!"&amp;ADDRESS(C12+2,COLUMN([1]Knoten!D12))),0)</f>
        <v>-0.23749999701976776</v>
      </c>
      <c r="BF130" s="448">
        <f ca="1">IF(ISNUMBER(D12),INDIRECT("Knoten!"&amp;ADDRESS(D12+2,COLUMN([1]Knoten!D10))),0)</f>
        <v>-0.61874997615814209</v>
      </c>
      <c r="BG130" s="450">
        <f t="shared" ca="1" si="1"/>
        <v>4.9708915471074295</v>
      </c>
      <c r="BH130" s="450">
        <f t="shared" ca="1" si="2"/>
        <v>4.3987053681684918</v>
      </c>
      <c r="BI130" s="450">
        <f t="shared" ca="1" si="2"/>
        <v>90</v>
      </c>
      <c r="BJ130" s="449">
        <f t="shared" ca="1" si="3"/>
        <v>7.6696499113971695E-2</v>
      </c>
      <c r="BK130" s="448">
        <f t="shared" ca="1" si="4"/>
        <v>0.99705448548394815</v>
      </c>
      <c r="BL130" s="451">
        <f t="shared" ca="1" si="5"/>
        <v>0</v>
      </c>
      <c r="BM130" s="452">
        <f t="shared" ca="1" si="6"/>
        <v>0</v>
      </c>
      <c r="BN130" s="449">
        <f t="shared" ca="1" si="7"/>
        <v>0</v>
      </c>
      <c r="BO130" s="453">
        <f t="shared" ca="1" si="8"/>
        <v>0</v>
      </c>
      <c r="BP130" s="453">
        <f t="shared" ca="1" si="9"/>
        <v>0</v>
      </c>
      <c r="BQ130" s="453">
        <f t="shared" ca="1" si="10"/>
        <v>0</v>
      </c>
    </row>
    <row r="131" spans="54:69" ht="13.8" thickBot="1" x14ac:dyDescent="0.3">
      <c r="BB131" s="446">
        <v>10</v>
      </c>
      <c r="BC131" s="447">
        <f t="shared" ca="1" si="0"/>
        <v>0</v>
      </c>
      <c r="BD131" s="448">
        <f ca="1">IF(ISNUMBER(D13),INDIRECT("Knoten!"&amp;ADDRESS(D13+2,COLUMN([1]Knoten!C12))),0)</f>
        <v>1.6326429843902588</v>
      </c>
      <c r="BE131" s="449">
        <f ca="1">IF(ISNUMBER(C13),INDIRECT("Knoten!"&amp;ADDRESS(C13+2,COLUMN([1]Knoten!D13))),0)</f>
        <v>0</v>
      </c>
      <c r="BF131" s="448">
        <f ca="1">IF(ISNUMBER(D13),INDIRECT("Knoten!"&amp;ADDRESS(D13+2,COLUMN([1]Knoten!D11))),0)</f>
        <v>1.8639600276947021</v>
      </c>
      <c r="BG131" s="450">
        <f t="shared" ca="1" si="1"/>
        <v>2.477876126710608</v>
      </c>
      <c r="BH131" s="450">
        <f t="shared" ca="1" si="2"/>
        <v>-48.784875330618981</v>
      </c>
      <c r="BI131" s="450">
        <f t="shared" ca="1" si="2"/>
        <v>90</v>
      </c>
      <c r="BJ131" s="449">
        <f t="shared" ca="1" si="3"/>
        <v>-0.7522410049485071</v>
      </c>
      <c r="BK131" s="448">
        <f t="shared" ca="1" si="4"/>
        <v>0.65888805610214252</v>
      </c>
      <c r="BL131" s="451">
        <f t="shared" ca="1" si="5"/>
        <v>0</v>
      </c>
      <c r="BM131" s="452">
        <f t="shared" ca="1" si="6"/>
        <v>0</v>
      </c>
      <c r="BN131" s="449">
        <f t="shared" ca="1" si="7"/>
        <v>0</v>
      </c>
      <c r="BO131" s="453">
        <f t="shared" ca="1" si="8"/>
        <v>0</v>
      </c>
      <c r="BP131" s="453">
        <f t="shared" ca="1" si="9"/>
        <v>0</v>
      </c>
      <c r="BQ131" s="453">
        <f t="shared" ca="1" si="10"/>
        <v>0</v>
      </c>
    </row>
    <row r="132" spans="54:69" ht="13.8" thickBot="1" x14ac:dyDescent="0.3">
      <c r="BB132" s="446">
        <v>11</v>
      </c>
      <c r="BC132" s="447">
        <f t="shared" ca="1" si="0"/>
        <v>-2.506058931350708</v>
      </c>
      <c r="BD132" s="448">
        <f ca="1">IF(ISNUMBER(D14),INDIRECT("Knoten!"&amp;ADDRESS(D14+2,COLUMN([1]Knoten!C13))),0)</f>
        <v>-1.0121190547943115</v>
      </c>
      <c r="BE132" s="449">
        <f ca="1">IF(ISNUMBER(C14),INDIRECT("Knoten!"&amp;ADDRESS(C14+2,COLUMN([1]Knoten!D14))),0)</f>
        <v>6.2651491165161133</v>
      </c>
      <c r="BF132" s="448">
        <f ca="1">IF(ISNUMBER(D14),INDIRECT("Knoten!"&amp;ADDRESS(D14+2,COLUMN([1]Knoten!D12))),0)</f>
        <v>2.5302970409393311</v>
      </c>
      <c r="BG132" s="450">
        <f t="shared" ca="1" si="1"/>
        <v>4.0225584372642169</v>
      </c>
      <c r="BH132" s="450">
        <f t="shared" ca="1" si="2"/>
        <v>68.198603125863102</v>
      </c>
      <c r="BI132" s="450">
        <f t="shared" ca="1" si="2"/>
        <v>90</v>
      </c>
      <c r="BJ132" s="449">
        <f t="shared" ca="1" si="3"/>
        <v>0.92847677263748918</v>
      </c>
      <c r="BK132" s="448">
        <f t="shared" ca="1" si="4"/>
        <v>0.37139047197346381</v>
      </c>
      <c r="BL132" s="451">
        <f t="shared" ca="1" si="5"/>
        <v>0</v>
      </c>
      <c r="BM132" s="452">
        <f t="shared" ca="1" si="6"/>
        <v>0</v>
      </c>
      <c r="BN132" s="449">
        <f t="shared" ca="1" si="7"/>
        <v>0</v>
      </c>
      <c r="BO132" s="453">
        <f t="shared" ca="1" si="8"/>
        <v>0</v>
      </c>
      <c r="BP132" s="453">
        <f t="shared" ca="1" si="9"/>
        <v>0</v>
      </c>
      <c r="BQ132" s="453">
        <f t="shared" ca="1" si="10"/>
        <v>0</v>
      </c>
    </row>
    <row r="133" spans="54:69" ht="13.8" thickBot="1" x14ac:dyDescent="0.3">
      <c r="BB133" s="446">
        <v>12</v>
      </c>
      <c r="BC133" s="447">
        <f t="shared" ca="1" si="0"/>
        <v>-1.1836789846420288</v>
      </c>
      <c r="BD133" s="448">
        <f ca="1">IF(ISNUMBER(D15),INDIRECT("Knoten!"&amp;ADDRESS(D15+2,COLUMN([1]Knoten!C14))),0)</f>
        <v>1.6326429843902588</v>
      </c>
      <c r="BE133" s="449">
        <f ca="1">IF(ISNUMBER(C15),INDIRECT("Knoten!"&amp;ADDRESS(C15+2,COLUMN([1]Knoten!D15))),0)</f>
        <v>5.9319801330566406</v>
      </c>
      <c r="BF133" s="448">
        <f ca="1">IF(ISNUMBER(D15),INDIRECT("Knoten!"&amp;ADDRESS(D15+2,COLUMN([1]Knoten!D13))),0)</f>
        <v>1.8639600276947021</v>
      </c>
      <c r="BG133" s="450">
        <f t="shared" ca="1" si="1"/>
        <v>4.9477729344506969</v>
      </c>
      <c r="BH133" s="450">
        <f t="shared" ca="1" si="2"/>
        <v>55.304843063762441</v>
      </c>
      <c r="BI133" s="450">
        <f t="shared" ca="1" si="2"/>
        <v>90</v>
      </c>
      <c r="BJ133" s="449">
        <f t="shared" ca="1" si="3"/>
        <v>0.82219215781646848</v>
      </c>
      <c r="BK133" s="448">
        <f t="shared" ca="1" si="4"/>
        <v>0.56921002769197537</v>
      </c>
      <c r="BL133" s="451">
        <f t="shared" ca="1" si="5"/>
        <v>0</v>
      </c>
      <c r="BM133" s="452">
        <f t="shared" ca="1" si="6"/>
        <v>0</v>
      </c>
      <c r="BN133" s="449">
        <f t="shared" ca="1" si="7"/>
        <v>0</v>
      </c>
      <c r="BO133" s="453">
        <f t="shared" ca="1" si="8"/>
        <v>0</v>
      </c>
      <c r="BP133" s="453">
        <f t="shared" ca="1" si="9"/>
        <v>0</v>
      </c>
      <c r="BQ133" s="453">
        <f t="shared" ca="1" si="10"/>
        <v>0</v>
      </c>
    </row>
    <row r="134" spans="54:69" ht="13.8" thickBot="1" x14ac:dyDescent="0.3">
      <c r="BB134" s="446">
        <v>13</v>
      </c>
      <c r="BC134" s="447">
        <f t="shared" ca="1" si="0"/>
        <v>7.3163208961486816</v>
      </c>
      <c r="BD134" s="448">
        <f ca="1">IF(ISNUMBER(D16),INDIRECT("Knoten!"&amp;ADDRESS(D16+2,COLUMN([1]Knoten!C15))),0)</f>
        <v>13</v>
      </c>
      <c r="BE134" s="449">
        <f ca="1">IF(ISNUMBER(C16),INDIRECT("Knoten!"&amp;ADDRESS(C16+2,COLUMN([1]Knoten!D16))),0)</f>
        <v>0.43198001384735107</v>
      </c>
      <c r="BF134" s="448">
        <f ca="1">IF(ISNUMBER(D16),INDIRECT("Knoten!"&amp;ADDRESS(D16+2,COLUMN([1]Knoten!D14))),0)</f>
        <v>-1</v>
      </c>
      <c r="BG134" s="450">
        <f t="shared" ca="1" si="1"/>
        <v>5.8612946450092736</v>
      </c>
      <c r="BH134" s="450">
        <f t="shared" ca="1" si="2"/>
        <v>14.141132316948427</v>
      </c>
      <c r="BI134" s="450">
        <f t="shared" ca="1" si="2"/>
        <v>90</v>
      </c>
      <c r="BJ134" s="449">
        <f t="shared" ca="1" si="3"/>
        <v>0.24431121459943009</v>
      </c>
      <c r="BK134" s="448">
        <f t="shared" ca="1" si="4"/>
        <v>0.96969687553428319</v>
      </c>
      <c r="BL134" s="451">
        <f t="shared" ca="1" si="5"/>
        <v>0</v>
      </c>
      <c r="BM134" s="452">
        <f t="shared" ca="1" si="6"/>
        <v>0</v>
      </c>
      <c r="BN134" s="449">
        <f t="shared" ca="1" si="7"/>
        <v>0</v>
      </c>
      <c r="BO134" s="453">
        <f t="shared" ca="1" si="8"/>
        <v>0</v>
      </c>
      <c r="BP134" s="453">
        <f t="shared" ca="1" si="9"/>
        <v>0</v>
      </c>
      <c r="BQ134" s="453">
        <f t="shared" ca="1" si="10"/>
        <v>0</v>
      </c>
    </row>
    <row r="135" spans="54:69" ht="13.8" thickBot="1" x14ac:dyDescent="0.3">
      <c r="BB135" s="446">
        <v>14</v>
      </c>
      <c r="BC135" s="447">
        <f t="shared" ca="1" si="0"/>
        <v>8.0437498092651367</v>
      </c>
      <c r="BD135" s="448">
        <f ca="1">IF(ISNUMBER(D17),INDIRECT("Knoten!"&amp;ADDRESS(D17+2,COLUMN([1]Knoten!C16))),0)</f>
        <v>13</v>
      </c>
      <c r="BE135" s="449">
        <f ca="1">IF(ISNUMBER(C17),INDIRECT("Knoten!"&amp;ADDRESS(C17+2,COLUMN([1]Knoten!D17))),0)</f>
        <v>-0.61874997615814209</v>
      </c>
      <c r="BF135" s="448">
        <f ca="1">IF(ISNUMBER(D17),INDIRECT("Knoten!"&amp;ADDRESS(D17+2,COLUMN([1]Knoten!D15))),0)</f>
        <v>-1</v>
      </c>
      <c r="BG135" s="450">
        <f t="shared" ca="1" si="1"/>
        <v>4.9708920259686575</v>
      </c>
      <c r="BH135" s="450">
        <f t="shared" ca="1" si="2"/>
        <v>4.3987054603793494</v>
      </c>
      <c r="BI135" s="450">
        <f t="shared" ca="1" si="2"/>
        <v>90</v>
      </c>
      <c r="BJ135" s="449">
        <f t="shared" ca="1" si="3"/>
        <v>7.669650071861403E-2</v>
      </c>
      <c r="BK135" s="448">
        <f t="shared" ca="1" si="4"/>
        <v>0.99705448536051411</v>
      </c>
      <c r="BL135" s="451">
        <f t="shared" ca="1" si="5"/>
        <v>0</v>
      </c>
      <c r="BM135" s="452">
        <f t="shared" ca="1" si="6"/>
        <v>0</v>
      </c>
      <c r="BN135" s="449">
        <f t="shared" ca="1" si="7"/>
        <v>0</v>
      </c>
      <c r="BO135" s="453">
        <f t="shared" ca="1" si="8"/>
        <v>0</v>
      </c>
      <c r="BP135" s="453">
        <f t="shared" ca="1" si="9"/>
        <v>0</v>
      </c>
      <c r="BQ135" s="453">
        <f t="shared" ca="1" si="10"/>
        <v>0</v>
      </c>
    </row>
    <row r="136" spans="54:69" ht="13.8" thickBot="1" x14ac:dyDescent="0.3">
      <c r="BB136" s="446">
        <v>15</v>
      </c>
      <c r="BC136" s="447">
        <f t="shared" ca="1" si="0"/>
        <v>-2.506058931350708</v>
      </c>
      <c r="BD136" s="448">
        <f ca="1">IF(ISNUMBER(D18),INDIRECT("Knoten!"&amp;ADDRESS(D18+2,COLUMN([1]Knoten!C17))),0)</f>
        <v>-1.1836789846420288</v>
      </c>
      <c r="BE136" s="449">
        <f ca="1">IF(ISNUMBER(C18),INDIRECT("Knoten!"&amp;ADDRESS(C18+2,COLUMN([1]Knoten!D18))),0)</f>
        <v>6.2651491165161133</v>
      </c>
      <c r="BF136" s="448">
        <f ca="1">IF(ISNUMBER(D18),INDIRECT("Knoten!"&amp;ADDRESS(D18+2,COLUMN([1]Knoten!D16))),0)</f>
        <v>5.9319801330566406</v>
      </c>
      <c r="BG136" s="450">
        <f t="shared" ca="1" si="1"/>
        <v>1.3637046216086046</v>
      </c>
      <c r="BH136" s="450">
        <f t="shared" ca="1" si="2"/>
        <v>14.141160523302329</v>
      </c>
      <c r="BI136" s="450">
        <f t="shared" ca="1" si="2"/>
        <v>90</v>
      </c>
      <c r="BJ136" s="449">
        <f t="shared" ca="1" si="3"/>
        <v>0.24431169197510802</v>
      </c>
      <c r="BK136" s="448">
        <f t="shared" ca="1" si="4"/>
        <v>0.96969675526128274</v>
      </c>
      <c r="BL136" s="451">
        <f t="shared" ca="1" si="5"/>
        <v>0</v>
      </c>
      <c r="BM136" s="452">
        <f t="shared" ca="1" si="6"/>
        <v>0</v>
      </c>
      <c r="BN136" s="449">
        <f t="shared" ca="1" si="7"/>
        <v>0</v>
      </c>
      <c r="BO136" s="453">
        <f t="shared" ca="1" si="8"/>
        <v>0</v>
      </c>
      <c r="BP136" s="453">
        <f t="shared" ca="1" si="9"/>
        <v>0</v>
      </c>
      <c r="BQ136" s="453">
        <f t="shared" ca="1" si="10"/>
        <v>0</v>
      </c>
    </row>
    <row r="137" spans="54:69" ht="13.8" thickBot="1" x14ac:dyDescent="0.3">
      <c r="BB137" s="446">
        <v>16</v>
      </c>
      <c r="BC137" s="447">
        <f t="shared" ca="1" si="0"/>
        <v>-1.1836789846420288</v>
      </c>
      <c r="BD137" s="448">
        <f ca="1">IF(ISNUMBER(D19),INDIRECT("Knoten!"&amp;ADDRESS(D19+2,COLUMN([1]Knoten!C18))),0)</f>
        <v>-1.0121190547943115</v>
      </c>
      <c r="BE137" s="449">
        <f ca="1">IF(ISNUMBER(C19),INDIRECT("Knoten!"&amp;ADDRESS(C19+2,COLUMN([1]Knoten!D19))),0)</f>
        <v>5.9319801330566406</v>
      </c>
      <c r="BF137" s="448">
        <f ca="1">IF(ISNUMBER(D19),INDIRECT("Knoten!"&amp;ADDRESS(D19+2,COLUMN([1]Knoten!D17))),0)</f>
        <v>2.5302970409393311</v>
      </c>
      <c r="BG137" s="450">
        <f t="shared" ca="1" si="1"/>
        <v>3.4060065573521925</v>
      </c>
      <c r="BH137" s="450">
        <f t="shared" ca="1" si="2"/>
        <v>87.112800282970184</v>
      </c>
      <c r="BI137" s="450">
        <f t="shared" ca="1" si="2"/>
        <v>90</v>
      </c>
      <c r="BJ137" s="449">
        <f ca="1">IF(ISNUMBER(BG137),-(BF137-BE137)/BG137,0)</f>
        <v>0.99873063508185256</v>
      </c>
      <c r="BK137" s="448">
        <f ca="1">IF(ISNUMBER(BG137),(BD137-BC137)/BG137,0)</f>
        <v>5.0369817837663491E-2</v>
      </c>
      <c r="BL137" s="451">
        <f t="shared" ca="1" si="5"/>
        <v>0</v>
      </c>
      <c r="BM137" s="452">
        <f t="shared" ca="1" si="6"/>
        <v>0</v>
      </c>
      <c r="BN137" s="449">
        <f t="shared" ca="1" si="7"/>
        <v>0</v>
      </c>
      <c r="BO137" s="453">
        <f t="shared" ca="1" si="8"/>
        <v>0</v>
      </c>
      <c r="BP137" s="453">
        <f t="shared" ca="1" si="9"/>
        <v>0</v>
      </c>
      <c r="BQ137" s="453">
        <f t="shared" ca="1" si="10"/>
        <v>0</v>
      </c>
    </row>
    <row r="138" spans="54:69" ht="13.8" thickBot="1" x14ac:dyDescent="0.3">
      <c r="BB138" s="446">
        <v>17</v>
      </c>
      <c r="BC138" s="447">
        <f t="shared" ca="1" si="0"/>
        <v>3.0875000953674316</v>
      </c>
      <c r="BD138" s="448">
        <f ca="1">IF(ISNUMBER(D20),INDIRECT("Knoten!"&amp;ADDRESS(D20+2,COLUMN([1]Knoten!C19))),0)</f>
        <v>7.3163208961486816</v>
      </c>
      <c r="BE138" s="449">
        <f ca="1">IF(ISNUMBER(C20),INDIRECT("Knoten!"&amp;ADDRESS(C20+2,COLUMN([1]Knoten!D20))),0)</f>
        <v>-0.23749999701976776</v>
      </c>
      <c r="BF138" s="448">
        <f ca="1">IF(ISNUMBER(D20),INDIRECT("Knoten!"&amp;ADDRESS(D20+2,COLUMN([1]Knoten!D18))),0)</f>
        <v>0.43198001384735107</v>
      </c>
      <c r="BG138" s="450">
        <f t="shared" ca="1" si="1"/>
        <v>4.2814867569654833</v>
      </c>
      <c r="BH138" s="450">
        <f t="shared" ca="1" si="2"/>
        <v>-8.9960426282007298</v>
      </c>
      <c r="BI138" s="450">
        <f t="shared" ca="1" si="2"/>
        <v>90</v>
      </c>
      <c r="BJ138" s="449">
        <f t="shared" ref="BJ138:BJ161" ca="1" si="11">IF(ISNUMBER(BG138),-(BF138-BE138)/BG138,0)</f>
        <v>-0.15636624585559031</v>
      </c>
      <c r="BK138" s="448">
        <f t="shared" ref="BK138:BK161" ca="1" si="12">IF(ISNUMBER(BG138),(BD138-BC138)/BG138,0)</f>
        <v>0.98769914303750872</v>
      </c>
      <c r="BL138" s="451">
        <f t="shared" ca="1" si="5"/>
        <v>0</v>
      </c>
      <c r="BM138" s="452">
        <f t="shared" ca="1" si="6"/>
        <v>0</v>
      </c>
      <c r="BN138" s="449">
        <f t="shared" ca="1" si="7"/>
        <v>0</v>
      </c>
      <c r="BO138" s="453">
        <f t="shared" ca="1" si="8"/>
        <v>0</v>
      </c>
      <c r="BP138" s="453">
        <f t="shared" ca="1" si="9"/>
        <v>0</v>
      </c>
      <c r="BQ138" s="453">
        <f t="shared" ca="1" si="10"/>
        <v>0</v>
      </c>
    </row>
    <row r="139" spans="54:69" ht="13.8" thickBot="1" x14ac:dyDescent="0.3">
      <c r="BB139" s="446">
        <v>18</v>
      </c>
      <c r="BC139" s="447">
        <f t="shared" ca="1" si="0"/>
        <v>7.3163208961486816</v>
      </c>
      <c r="BD139" s="448">
        <f ca="1">IF(ISNUMBER(D21),INDIRECT("Knoten!"&amp;ADDRESS(D21+2,COLUMN([1]Knoten!C20))),0)</f>
        <v>8.0437498092651367</v>
      </c>
      <c r="BE139" s="449">
        <f ca="1">IF(ISNUMBER(C21),INDIRECT("Knoten!"&amp;ADDRESS(C21+2,COLUMN([1]Knoten!D21))),0)</f>
        <v>0.43198001384735107</v>
      </c>
      <c r="BF139" s="448">
        <f ca="1">IF(ISNUMBER(D21),INDIRECT("Knoten!"&amp;ADDRESS(D21+2,COLUMN([1]Knoten!D19))),0)</f>
        <v>-0.61874997615814209</v>
      </c>
      <c r="BG139" s="450">
        <f t="shared" ca="1" si="1"/>
        <v>1.2779617895440891</v>
      </c>
      <c r="BH139" s="450">
        <f t="shared" ca="1" si="2"/>
        <v>55.304829567670232</v>
      </c>
      <c r="BI139" s="450">
        <f t="shared" ca="1" si="2"/>
        <v>90</v>
      </c>
      <c r="BJ139" s="449">
        <f t="shared" ca="1" si="11"/>
        <v>0.8221920237383149</v>
      </c>
      <c r="BK139" s="448">
        <f t="shared" ca="1" si="12"/>
        <v>0.56921022136034616</v>
      </c>
      <c r="BL139" s="451">
        <f t="shared" ca="1" si="5"/>
        <v>0</v>
      </c>
      <c r="BM139" s="452">
        <f t="shared" ca="1" si="6"/>
        <v>0</v>
      </c>
      <c r="BN139" s="449">
        <f t="shared" ca="1" si="7"/>
        <v>0</v>
      </c>
      <c r="BO139" s="453">
        <f t="shared" ca="1" si="8"/>
        <v>0</v>
      </c>
      <c r="BP139" s="453">
        <f t="shared" ca="1" si="9"/>
        <v>0</v>
      </c>
      <c r="BQ139" s="453">
        <f t="shared" ca="1" si="10"/>
        <v>0</v>
      </c>
    </row>
    <row r="140" spans="54:69" ht="13.8" thickBot="1" x14ac:dyDescent="0.3">
      <c r="BB140" s="446">
        <v>19</v>
      </c>
      <c r="BC140" s="447">
        <f t="shared" ca="1" si="0"/>
        <v>0</v>
      </c>
      <c r="BD140" s="448">
        <f ca="1">IF(ISNUMBER(D22),INDIRECT("Knoten!"&amp;ADDRESS(D22+2,COLUMN([1]Knoten!C21))),0)</f>
        <v>0</v>
      </c>
      <c r="BE140" s="449">
        <f ca="1">IF(ISNUMBER(C22),INDIRECT("Knoten!"&amp;ADDRESS(C22+2,COLUMN([1]Knoten!D22))),0)</f>
        <v>0</v>
      </c>
      <c r="BF140" s="448">
        <f ca="1">IF(ISNUMBER(D22),INDIRECT("Knoten!"&amp;ADDRESS(D22+2,COLUMN([1]Knoten!D20))),0)</f>
        <v>0</v>
      </c>
      <c r="BG140" s="450" t="str">
        <f t="shared" si="1"/>
        <v/>
      </c>
      <c r="BH140" s="450" t="str">
        <f t="shared" si="2"/>
        <v/>
      </c>
      <c r="BI140" s="450" t="str">
        <f t="shared" si="2"/>
        <v/>
      </c>
      <c r="BJ140" s="449">
        <f t="shared" si="11"/>
        <v>0</v>
      </c>
      <c r="BK140" s="448">
        <f t="shared" si="12"/>
        <v>0</v>
      </c>
      <c r="BL140" s="451">
        <f t="shared" si="5"/>
        <v>0</v>
      </c>
      <c r="BM140" s="452">
        <f t="shared" si="6"/>
        <v>0</v>
      </c>
      <c r="BN140" s="449">
        <f t="shared" si="7"/>
        <v>0</v>
      </c>
      <c r="BO140" s="453">
        <f t="shared" si="8"/>
        <v>0</v>
      </c>
      <c r="BP140" s="453">
        <f t="shared" si="9"/>
        <v>0</v>
      </c>
      <c r="BQ140" s="453">
        <f t="shared" si="10"/>
        <v>0</v>
      </c>
    </row>
    <row r="141" spans="54:69" ht="13.8" thickBot="1" x14ac:dyDescent="0.3">
      <c r="BB141" s="446">
        <v>20</v>
      </c>
      <c r="BC141" s="447">
        <f t="shared" ca="1" si="0"/>
        <v>0</v>
      </c>
      <c r="BD141" s="448">
        <f ca="1">IF(ISNUMBER(D23),INDIRECT("Knoten!"&amp;ADDRESS(D23+2,COLUMN([1]Knoten!C22))),0)</f>
        <v>0</v>
      </c>
      <c r="BE141" s="449">
        <f ca="1">IF(ISNUMBER(C23),INDIRECT("Knoten!"&amp;ADDRESS(C23+2,COLUMN([1]Knoten!D23))),0)</f>
        <v>0</v>
      </c>
      <c r="BF141" s="448">
        <f ca="1">IF(ISNUMBER(D23),INDIRECT("Knoten!"&amp;ADDRESS(D23+2,COLUMN([1]Knoten!D21))),0)</f>
        <v>0</v>
      </c>
      <c r="BG141" s="450" t="str">
        <f t="shared" si="1"/>
        <v/>
      </c>
      <c r="BH141" s="450" t="str">
        <f t="shared" si="2"/>
        <v/>
      </c>
      <c r="BI141" s="450" t="str">
        <f t="shared" si="2"/>
        <v/>
      </c>
      <c r="BJ141" s="449">
        <f t="shared" si="11"/>
        <v>0</v>
      </c>
      <c r="BK141" s="448">
        <f t="shared" si="12"/>
        <v>0</v>
      </c>
      <c r="BL141" s="451">
        <f t="shared" si="5"/>
        <v>0</v>
      </c>
      <c r="BM141" s="452">
        <f t="shared" si="6"/>
        <v>0</v>
      </c>
      <c r="BN141" s="449">
        <f t="shared" si="7"/>
        <v>0</v>
      </c>
      <c r="BO141" s="453">
        <f t="shared" si="8"/>
        <v>0</v>
      </c>
      <c r="BP141" s="453">
        <f t="shared" si="9"/>
        <v>0</v>
      </c>
      <c r="BQ141" s="453">
        <f t="shared" si="10"/>
        <v>0</v>
      </c>
    </row>
    <row r="142" spans="54:69" ht="13.8" thickBot="1" x14ac:dyDescent="0.3">
      <c r="BB142" s="446">
        <v>21</v>
      </c>
      <c r="BC142" s="447">
        <f t="shared" ca="1" si="0"/>
        <v>0</v>
      </c>
      <c r="BD142" s="448">
        <f ca="1">IF(ISNUMBER(D24),INDIRECT("Knoten!"&amp;ADDRESS(D24+2,COLUMN([1]Knoten!C23))),0)</f>
        <v>0</v>
      </c>
      <c r="BE142" s="449">
        <f ca="1">IF(ISNUMBER(C24),INDIRECT("Knoten!"&amp;ADDRESS(C24+2,COLUMN([1]Knoten!D24))),0)</f>
        <v>0</v>
      </c>
      <c r="BF142" s="448">
        <f ca="1">IF(ISNUMBER(D24),INDIRECT("Knoten!"&amp;ADDRESS(D24+2,COLUMN([1]Knoten!D22))),0)</f>
        <v>0</v>
      </c>
      <c r="BG142" s="450" t="str">
        <f t="shared" si="1"/>
        <v/>
      </c>
      <c r="BH142" s="450" t="str">
        <f t="shared" si="2"/>
        <v/>
      </c>
      <c r="BI142" s="450" t="str">
        <f t="shared" si="2"/>
        <v/>
      </c>
      <c r="BJ142" s="449">
        <f t="shared" si="11"/>
        <v>0</v>
      </c>
      <c r="BK142" s="448">
        <f t="shared" si="12"/>
        <v>0</v>
      </c>
      <c r="BL142" s="451">
        <f t="shared" si="5"/>
        <v>0</v>
      </c>
      <c r="BM142" s="452">
        <f t="shared" si="6"/>
        <v>0</v>
      </c>
      <c r="BN142" s="449">
        <f t="shared" si="7"/>
        <v>0</v>
      </c>
      <c r="BO142" s="453">
        <f t="shared" si="8"/>
        <v>0</v>
      </c>
      <c r="BP142" s="453">
        <f t="shared" si="9"/>
        <v>0</v>
      </c>
      <c r="BQ142" s="453">
        <f t="shared" si="10"/>
        <v>0</v>
      </c>
    </row>
    <row r="143" spans="54:69" ht="13.8" thickBot="1" x14ac:dyDescent="0.3">
      <c r="BB143" s="446">
        <v>22</v>
      </c>
      <c r="BC143" s="447">
        <f t="shared" ca="1" si="0"/>
        <v>0</v>
      </c>
      <c r="BD143" s="448">
        <f ca="1">IF(ISNUMBER(D25),INDIRECT("Knoten!"&amp;ADDRESS(D25+2,COLUMN([1]Knoten!C24))),0)</f>
        <v>0</v>
      </c>
      <c r="BE143" s="449">
        <f ca="1">IF(ISNUMBER(C25),INDIRECT("Knoten!"&amp;ADDRESS(C25+2,COLUMN([1]Knoten!D25))),0)</f>
        <v>0</v>
      </c>
      <c r="BF143" s="448">
        <f ca="1">IF(ISNUMBER(D25),INDIRECT("Knoten!"&amp;ADDRESS(D25+2,COLUMN([1]Knoten!D23))),0)</f>
        <v>0</v>
      </c>
      <c r="BG143" s="450" t="str">
        <f t="shared" si="1"/>
        <v/>
      </c>
      <c r="BH143" s="450" t="str">
        <f t="shared" si="2"/>
        <v/>
      </c>
      <c r="BI143" s="450" t="str">
        <f t="shared" si="2"/>
        <v/>
      </c>
      <c r="BJ143" s="449">
        <f t="shared" si="11"/>
        <v>0</v>
      </c>
      <c r="BK143" s="448">
        <f t="shared" si="12"/>
        <v>0</v>
      </c>
      <c r="BL143" s="451">
        <f t="shared" si="5"/>
        <v>0</v>
      </c>
      <c r="BM143" s="452">
        <f t="shared" si="6"/>
        <v>0</v>
      </c>
      <c r="BN143" s="449">
        <f t="shared" si="7"/>
        <v>0</v>
      </c>
      <c r="BO143" s="453">
        <f t="shared" si="8"/>
        <v>0</v>
      </c>
      <c r="BP143" s="453">
        <f t="shared" si="9"/>
        <v>0</v>
      </c>
      <c r="BQ143" s="453">
        <f t="shared" si="10"/>
        <v>0</v>
      </c>
    </row>
    <row r="144" spans="54:69" ht="13.8" thickBot="1" x14ac:dyDescent="0.3">
      <c r="BB144" s="446">
        <v>23</v>
      </c>
      <c r="BC144" s="447">
        <f t="shared" ca="1" si="0"/>
        <v>0</v>
      </c>
      <c r="BD144" s="448">
        <f ca="1">IF(ISNUMBER(D26),INDIRECT("Knoten!"&amp;ADDRESS(D26+2,COLUMN([1]Knoten!C25))),0)</f>
        <v>0</v>
      </c>
      <c r="BE144" s="449">
        <f ca="1">IF(ISNUMBER(C26),INDIRECT("Knoten!"&amp;ADDRESS(C26+2,COLUMN([1]Knoten!D26))),0)</f>
        <v>0</v>
      </c>
      <c r="BF144" s="448">
        <f ca="1">IF(ISNUMBER(D26),INDIRECT("Knoten!"&amp;ADDRESS(D26+2,COLUMN([1]Knoten!D24))),0)</f>
        <v>0</v>
      </c>
      <c r="BG144" s="450" t="str">
        <f t="shared" si="1"/>
        <v/>
      </c>
      <c r="BH144" s="450" t="str">
        <f t="shared" si="2"/>
        <v/>
      </c>
      <c r="BI144" s="450" t="str">
        <f t="shared" si="2"/>
        <v/>
      </c>
      <c r="BJ144" s="449">
        <f t="shared" si="11"/>
        <v>0</v>
      </c>
      <c r="BK144" s="448">
        <f t="shared" si="12"/>
        <v>0</v>
      </c>
      <c r="BL144" s="451">
        <f t="shared" si="5"/>
        <v>0</v>
      </c>
      <c r="BM144" s="452">
        <f t="shared" si="6"/>
        <v>0</v>
      </c>
      <c r="BN144" s="449">
        <f t="shared" si="7"/>
        <v>0</v>
      </c>
      <c r="BO144" s="453">
        <f t="shared" si="8"/>
        <v>0</v>
      </c>
      <c r="BP144" s="453">
        <f t="shared" si="9"/>
        <v>0</v>
      </c>
      <c r="BQ144" s="453">
        <f t="shared" si="10"/>
        <v>0</v>
      </c>
    </row>
    <row r="145" spans="54:69" ht="13.8" thickBot="1" x14ac:dyDescent="0.3">
      <c r="BB145" s="446">
        <v>24</v>
      </c>
      <c r="BC145" s="447">
        <f t="shared" ca="1" si="0"/>
        <v>0</v>
      </c>
      <c r="BD145" s="448">
        <f ca="1">IF(ISNUMBER(D27),INDIRECT("Knoten!"&amp;ADDRESS(D27+2,COLUMN([1]Knoten!C26))),0)</f>
        <v>0</v>
      </c>
      <c r="BE145" s="449">
        <f ca="1">IF(ISNUMBER(C27),INDIRECT("Knoten!"&amp;ADDRESS(C27+2,COLUMN([1]Knoten!D27))),0)</f>
        <v>0</v>
      </c>
      <c r="BF145" s="448">
        <f ca="1">IF(ISNUMBER(D27),INDIRECT("Knoten!"&amp;ADDRESS(D27+2,COLUMN([1]Knoten!D25))),0)</f>
        <v>0</v>
      </c>
      <c r="BG145" s="450" t="str">
        <f t="shared" si="1"/>
        <v/>
      </c>
      <c r="BH145" s="450" t="str">
        <f t="shared" si="2"/>
        <v/>
      </c>
      <c r="BI145" s="450" t="str">
        <f t="shared" si="2"/>
        <v/>
      </c>
      <c r="BJ145" s="449">
        <f t="shared" si="11"/>
        <v>0</v>
      </c>
      <c r="BK145" s="448">
        <f t="shared" si="12"/>
        <v>0</v>
      </c>
      <c r="BL145" s="451">
        <f t="shared" si="5"/>
        <v>0</v>
      </c>
      <c r="BM145" s="452">
        <f t="shared" si="6"/>
        <v>0</v>
      </c>
      <c r="BN145" s="449">
        <f t="shared" si="7"/>
        <v>0</v>
      </c>
      <c r="BO145" s="453">
        <f t="shared" si="8"/>
        <v>0</v>
      </c>
      <c r="BP145" s="453">
        <f t="shared" si="9"/>
        <v>0</v>
      </c>
      <c r="BQ145" s="453">
        <f t="shared" si="10"/>
        <v>0</v>
      </c>
    </row>
    <row r="146" spans="54:69" ht="13.8" thickBot="1" x14ac:dyDescent="0.3">
      <c r="BB146" s="446">
        <v>25</v>
      </c>
      <c r="BC146" s="447">
        <f t="shared" ca="1" si="0"/>
        <v>0</v>
      </c>
      <c r="BD146" s="448">
        <f ca="1">IF(ISNUMBER(D28),INDIRECT("Knoten!"&amp;ADDRESS(D28+2,COLUMN([1]Knoten!C27))),0)</f>
        <v>0</v>
      </c>
      <c r="BE146" s="449">
        <f ca="1">IF(ISNUMBER(C28),INDIRECT("Knoten!"&amp;ADDRESS(C28+2,COLUMN([1]Knoten!D28))),0)</f>
        <v>0</v>
      </c>
      <c r="BF146" s="448">
        <f ca="1">IF(ISNUMBER(D28),INDIRECT("Knoten!"&amp;ADDRESS(D28+2,COLUMN([1]Knoten!D26))),0)</f>
        <v>0</v>
      </c>
      <c r="BG146" s="450" t="str">
        <f t="shared" si="1"/>
        <v/>
      </c>
      <c r="BH146" s="450" t="str">
        <f t="shared" si="2"/>
        <v/>
      </c>
      <c r="BI146" s="450" t="str">
        <f t="shared" si="2"/>
        <v/>
      </c>
      <c r="BJ146" s="449">
        <f t="shared" si="11"/>
        <v>0</v>
      </c>
      <c r="BK146" s="448">
        <f t="shared" si="12"/>
        <v>0</v>
      </c>
      <c r="BL146" s="451">
        <f t="shared" si="5"/>
        <v>0</v>
      </c>
      <c r="BM146" s="452">
        <f t="shared" si="6"/>
        <v>0</v>
      </c>
      <c r="BN146" s="449">
        <f t="shared" si="7"/>
        <v>0</v>
      </c>
      <c r="BO146" s="453">
        <f t="shared" si="8"/>
        <v>0</v>
      </c>
      <c r="BP146" s="453">
        <f t="shared" si="9"/>
        <v>0</v>
      </c>
      <c r="BQ146" s="453">
        <f t="shared" si="10"/>
        <v>0</v>
      </c>
    </row>
    <row r="147" spans="54:69" ht="13.8" thickBot="1" x14ac:dyDescent="0.3">
      <c r="BB147" s="446">
        <v>26</v>
      </c>
      <c r="BC147" s="447">
        <f t="shared" ca="1" si="0"/>
        <v>0</v>
      </c>
      <c r="BD147" s="448">
        <f ca="1">IF(ISNUMBER(D29),INDIRECT("Knoten!"&amp;ADDRESS(D29+2,COLUMN([1]Knoten!C28))),0)</f>
        <v>0</v>
      </c>
      <c r="BE147" s="449">
        <f ca="1">IF(ISNUMBER(C29),INDIRECT("Knoten!"&amp;ADDRESS(C29+2,COLUMN([1]Knoten!D29))),0)</f>
        <v>0</v>
      </c>
      <c r="BF147" s="448">
        <f ca="1">IF(ISNUMBER(D29),INDIRECT("Knoten!"&amp;ADDRESS(D29+2,COLUMN([1]Knoten!D27))),0)</f>
        <v>0</v>
      </c>
      <c r="BG147" s="450" t="str">
        <f t="shared" si="1"/>
        <v/>
      </c>
      <c r="BH147" s="450" t="str">
        <f t="shared" si="2"/>
        <v/>
      </c>
      <c r="BI147" s="450" t="str">
        <f t="shared" si="2"/>
        <v/>
      </c>
      <c r="BJ147" s="449">
        <f t="shared" si="11"/>
        <v>0</v>
      </c>
      <c r="BK147" s="448">
        <f t="shared" si="12"/>
        <v>0</v>
      </c>
      <c r="BL147" s="451">
        <f t="shared" si="5"/>
        <v>0</v>
      </c>
      <c r="BM147" s="452">
        <f t="shared" si="6"/>
        <v>0</v>
      </c>
      <c r="BN147" s="449">
        <f t="shared" si="7"/>
        <v>0</v>
      </c>
      <c r="BO147" s="453">
        <f t="shared" si="8"/>
        <v>0</v>
      </c>
      <c r="BP147" s="453">
        <f t="shared" si="9"/>
        <v>0</v>
      </c>
      <c r="BQ147" s="453">
        <f t="shared" si="10"/>
        <v>0</v>
      </c>
    </row>
    <row r="148" spans="54:69" ht="13.8" thickBot="1" x14ac:dyDescent="0.3">
      <c r="BB148" s="446">
        <v>27</v>
      </c>
      <c r="BC148" s="447">
        <f t="shared" ca="1" si="0"/>
        <v>0</v>
      </c>
      <c r="BD148" s="448">
        <f ca="1">IF(ISNUMBER(D30),INDIRECT("Knoten!"&amp;ADDRESS(D30+2,COLUMN([1]Knoten!C29))),0)</f>
        <v>0</v>
      </c>
      <c r="BE148" s="449">
        <f ca="1">IF(ISNUMBER(C30),INDIRECT("Knoten!"&amp;ADDRESS(C30+2,COLUMN([1]Knoten!D30))),0)</f>
        <v>0</v>
      </c>
      <c r="BF148" s="448">
        <f ca="1">IF(ISNUMBER(D30),INDIRECT("Knoten!"&amp;ADDRESS(D30+2,COLUMN([1]Knoten!D28))),0)</f>
        <v>0</v>
      </c>
      <c r="BG148" s="450" t="str">
        <f t="shared" si="1"/>
        <v/>
      </c>
      <c r="BH148" s="450" t="str">
        <f t="shared" si="2"/>
        <v/>
      </c>
      <c r="BI148" s="450" t="str">
        <f t="shared" si="2"/>
        <v/>
      </c>
      <c r="BJ148" s="449">
        <f t="shared" si="11"/>
        <v>0</v>
      </c>
      <c r="BK148" s="448">
        <f t="shared" si="12"/>
        <v>0</v>
      </c>
      <c r="BL148" s="451">
        <f t="shared" si="5"/>
        <v>0</v>
      </c>
      <c r="BM148" s="452">
        <f t="shared" si="6"/>
        <v>0</v>
      </c>
      <c r="BN148" s="449">
        <f t="shared" si="7"/>
        <v>0</v>
      </c>
      <c r="BO148" s="453">
        <f t="shared" si="8"/>
        <v>0</v>
      </c>
      <c r="BP148" s="453">
        <f t="shared" si="9"/>
        <v>0</v>
      </c>
      <c r="BQ148" s="453">
        <f t="shared" si="10"/>
        <v>0</v>
      </c>
    </row>
    <row r="149" spans="54:69" ht="13.8" thickBot="1" x14ac:dyDescent="0.3">
      <c r="BB149" s="446">
        <v>28</v>
      </c>
      <c r="BC149" s="447">
        <f t="shared" ca="1" si="0"/>
        <v>0</v>
      </c>
      <c r="BD149" s="448">
        <f ca="1">IF(ISNUMBER(D31),INDIRECT("Knoten!"&amp;ADDRESS(D31+2,COLUMN([1]Knoten!C30))),0)</f>
        <v>0</v>
      </c>
      <c r="BE149" s="449">
        <f ca="1">IF(ISNUMBER(C31),INDIRECT("Knoten!"&amp;ADDRESS(C31+2,COLUMN([1]Knoten!D31))),0)</f>
        <v>0</v>
      </c>
      <c r="BF149" s="448">
        <f ca="1">IF(ISNUMBER(D31),INDIRECT("Knoten!"&amp;ADDRESS(D31+2,COLUMN([1]Knoten!D29))),0)</f>
        <v>0</v>
      </c>
      <c r="BG149" s="450" t="str">
        <f t="shared" si="1"/>
        <v/>
      </c>
      <c r="BH149" s="450" t="str">
        <f t="shared" si="2"/>
        <v/>
      </c>
      <c r="BI149" s="450" t="str">
        <f t="shared" si="2"/>
        <v/>
      </c>
      <c r="BJ149" s="449">
        <f t="shared" si="11"/>
        <v>0</v>
      </c>
      <c r="BK149" s="448">
        <f t="shared" si="12"/>
        <v>0</v>
      </c>
      <c r="BL149" s="451">
        <f t="shared" si="5"/>
        <v>0</v>
      </c>
      <c r="BM149" s="452">
        <f t="shared" si="6"/>
        <v>0</v>
      </c>
      <c r="BN149" s="449">
        <f t="shared" si="7"/>
        <v>0</v>
      </c>
      <c r="BO149" s="453">
        <f t="shared" si="8"/>
        <v>0</v>
      </c>
      <c r="BP149" s="453">
        <f t="shared" si="9"/>
        <v>0</v>
      </c>
      <c r="BQ149" s="453">
        <f t="shared" si="10"/>
        <v>0</v>
      </c>
    </row>
    <row r="150" spans="54:69" ht="13.8" thickBot="1" x14ac:dyDescent="0.3">
      <c r="BB150" s="446">
        <v>29</v>
      </c>
      <c r="BC150" s="447">
        <f t="shared" ca="1" si="0"/>
        <v>0</v>
      </c>
      <c r="BD150" s="448">
        <f ca="1">IF(ISNUMBER(D32),INDIRECT("Knoten!"&amp;ADDRESS(D32+2,COLUMN([1]Knoten!C31))),0)</f>
        <v>0</v>
      </c>
      <c r="BE150" s="449">
        <f ca="1">IF(ISNUMBER(C32),INDIRECT("Knoten!"&amp;ADDRESS(C32+2,COLUMN([1]Knoten!D32))),0)</f>
        <v>0</v>
      </c>
      <c r="BF150" s="448">
        <f ca="1">IF(ISNUMBER(D32),INDIRECT("Knoten!"&amp;ADDRESS(D32+2,COLUMN([1]Knoten!D30))),0)</f>
        <v>0</v>
      </c>
      <c r="BG150" s="450" t="str">
        <f t="shared" si="1"/>
        <v/>
      </c>
      <c r="BH150" s="450" t="str">
        <f t="shared" si="2"/>
        <v/>
      </c>
      <c r="BI150" s="450" t="str">
        <f t="shared" si="2"/>
        <v/>
      </c>
      <c r="BJ150" s="449">
        <f t="shared" si="11"/>
        <v>0</v>
      </c>
      <c r="BK150" s="448">
        <f t="shared" si="12"/>
        <v>0</v>
      </c>
      <c r="BL150" s="451">
        <f t="shared" si="5"/>
        <v>0</v>
      </c>
      <c r="BM150" s="452">
        <f t="shared" si="6"/>
        <v>0</v>
      </c>
      <c r="BN150" s="449">
        <f t="shared" si="7"/>
        <v>0</v>
      </c>
      <c r="BO150" s="453">
        <f t="shared" si="8"/>
        <v>0</v>
      </c>
      <c r="BP150" s="453">
        <f t="shared" si="9"/>
        <v>0</v>
      </c>
      <c r="BQ150" s="453">
        <f t="shared" si="10"/>
        <v>0</v>
      </c>
    </row>
    <row r="151" spans="54:69" ht="13.8" thickBot="1" x14ac:dyDescent="0.3">
      <c r="BB151" s="446">
        <v>30</v>
      </c>
      <c r="BC151" s="447">
        <f t="shared" ca="1" si="0"/>
        <v>0</v>
      </c>
      <c r="BD151" s="448">
        <f ca="1">IF(ISNUMBER(D33),INDIRECT("Knoten!"&amp;ADDRESS(D33+2,COLUMN([1]Knoten!C32))),0)</f>
        <v>0</v>
      </c>
      <c r="BE151" s="449">
        <f ca="1">IF(ISNUMBER(C33),INDIRECT("Knoten!"&amp;ADDRESS(C33+2,COLUMN([1]Knoten!D33))),0)</f>
        <v>0</v>
      </c>
      <c r="BF151" s="448">
        <f ca="1">IF(ISNUMBER(D33),INDIRECT("Knoten!"&amp;ADDRESS(D33+2,COLUMN([1]Knoten!D31))),0)</f>
        <v>0</v>
      </c>
      <c r="BG151" s="450" t="str">
        <f t="shared" si="1"/>
        <v/>
      </c>
      <c r="BH151" s="450" t="str">
        <f t="shared" si="2"/>
        <v/>
      </c>
      <c r="BI151" s="450" t="str">
        <f t="shared" si="2"/>
        <v/>
      </c>
      <c r="BJ151" s="449">
        <f t="shared" si="11"/>
        <v>0</v>
      </c>
      <c r="BK151" s="448">
        <f t="shared" si="12"/>
        <v>0</v>
      </c>
      <c r="BL151" s="451">
        <f t="shared" si="5"/>
        <v>0</v>
      </c>
      <c r="BM151" s="452">
        <f t="shared" si="6"/>
        <v>0</v>
      </c>
      <c r="BN151" s="449">
        <f t="shared" si="7"/>
        <v>0</v>
      </c>
      <c r="BO151" s="453">
        <f t="shared" si="8"/>
        <v>0</v>
      </c>
      <c r="BP151" s="453">
        <f t="shared" si="9"/>
        <v>0</v>
      </c>
      <c r="BQ151" s="453">
        <f t="shared" si="10"/>
        <v>0</v>
      </c>
    </row>
    <row r="152" spans="54:69" ht="13.8" thickBot="1" x14ac:dyDescent="0.3">
      <c r="BB152" s="446">
        <v>31</v>
      </c>
      <c r="BC152" s="447">
        <f t="shared" ca="1" si="0"/>
        <v>0</v>
      </c>
      <c r="BD152" s="448">
        <f ca="1">IF(ISNUMBER(D34),INDIRECT("Knoten!"&amp;ADDRESS(D34+2,COLUMN([1]Knoten!C33))),0)</f>
        <v>0</v>
      </c>
      <c r="BE152" s="449">
        <f ca="1">IF(ISNUMBER(C34),INDIRECT("Knoten!"&amp;ADDRESS(C34+2,COLUMN([1]Knoten!D34))),0)</f>
        <v>0</v>
      </c>
      <c r="BF152" s="448">
        <f ca="1">IF(ISNUMBER(D34),INDIRECT("Knoten!"&amp;ADDRESS(D34+2,COLUMN([1]Knoten!D32))),0)</f>
        <v>0</v>
      </c>
      <c r="BG152" s="450" t="str">
        <f t="shared" si="1"/>
        <v/>
      </c>
      <c r="BH152" s="450" t="str">
        <f t="shared" si="2"/>
        <v/>
      </c>
      <c r="BI152" s="450" t="str">
        <f t="shared" si="2"/>
        <v/>
      </c>
      <c r="BJ152" s="449">
        <f t="shared" si="11"/>
        <v>0</v>
      </c>
      <c r="BK152" s="448">
        <f t="shared" si="12"/>
        <v>0</v>
      </c>
      <c r="BL152" s="451">
        <f t="shared" si="5"/>
        <v>0</v>
      </c>
      <c r="BM152" s="452">
        <f t="shared" si="6"/>
        <v>0</v>
      </c>
      <c r="BN152" s="449">
        <f t="shared" si="7"/>
        <v>0</v>
      </c>
      <c r="BO152" s="453">
        <f t="shared" si="8"/>
        <v>0</v>
      </c>
      <c r="BP152" s="453">
        <f t="shared" si="9"/>
        <v>0</v>
      </c>
      <c r="BQ152" s="453">
        <f t="shared" si="10"/>
        <v>0</v>
      </c>
    </row>
    <row r="153" spans="54:69" ht="13.8" thickBot="1" x14ac:dyDescent="0.3">
      <c r="BB153" s="446">
        <v>32</v>
      </c>
      <c r="BC153" s="447">
        <f t="shared" ca="1" si="0"/>
        <v>0</v>
      </c>
      <c r="BD153" s="448">
        <f ca="1">IF(ISNUMBER(D35),INDIRECT("Knoten!"&amp;ADDRESS(D35+2,COLUMN([1]Knoten!C34))),0)</f>
        <v>0</v>
      </c>
      <c r="BE153" s="449">
        <f ca="1">IF(ISNUMBER(C35),INDIRECT("Knoten!"&amp;ADDRESS(C35+2,COLUMN([1]Knoten!D35))),0)</f>
        <v>0</v>
      </c>
      <c r="BF153" s="448">
        <f ca="1">IF(ISNUMBER(D35),INDIRECT("Knoten!"&amp;ADDRESS(D35+2,COLUMN([1]Knoten!D33))),0)</f>
        <v>0</v>
      </c>
      <c r="BG153" s="450" t="str">
        <f t="shared" si="1"/>
        <v/>
      </c>
      <c r="BH153" s="450" t="str">
        <f t="shared" si="2"/>
        <v/>
      </c>
      <c r="BI153" s="450" t="str">
        <f t="shared" si="2"/>
        <v/>
      </c>
      <c r="BJ153" s="449">
        <f t="shared" si="11"/>
        <v>0</v>
      </c>
      <c r="BK153" s="448">
        <f t="shared" si="12"/>
        <v>0</v>
      </c>
      <c r="BL153" s="451">
        <f t="shared" si="5"/>
        <v>0</v>
      </c>
      <c r="BM153" s="452">
        <f t="shared" si="6"/>
        <v>0</v>
      </c>
      <c r="BN153" s="449">
        <f t="shared" si="7"/>
        <v>0</v>
      </c>
      <c r="BO153" s="453">
        <f t="shared" si="8"/>
        <v>0</v>
      </c>
      <c r="BP153" s="453">
        <f t="shared" si="9"/>
        <v>0</v>
      </c>
      <c r="BQ153" s="453">
        <f t="shared" si="10"/>
        <v>0</v>
      </c>
    </row>
    <row r="154" spans="54:69" ht="13.8" thickBot="1" x14ac:dyDescent="0.3">
      <c r="BB154" s="446">
        <v>33</v>
      </c>
      <c r="BC154" s="447">
        <f t="shared" ca="1" si="0"/>
        <v>0</v>
      </c>
      <c r="BD154" s="448">
        <f ca="1">IF(ISNUMBER(D36),INDIRECT("Knoten!"&amp;ADDRESS(D36+2,COLUMN([1]Knoten!C35))),0)</f>
        <v>0</v>
      </c>
      <c r="BE154" s="449">
        <f ca="1">IF(ISNUMBER(C36),INDIRECT("Knoten!"&amp;ADDRESS(C36+2,COLUMN([1]Knoten!D36))),0)</f>
        <v>0</v>
      </c>
      <c r="BF154" s="448">
        <f ca="1">IF(ISNUMBER(D36),INDIRECT("Knoten!"&amp;ADDRESS(D36+2,COLUMN([1]Knoten!D34))),0)</f>
        <v>0</v>
      </c>
      <c r="BG154" s="450" t="str">
        <f t="shared" si="1"/>
        <v/>
      </c>
      <c r="BH154" s="450" t="str">
        <f t="shared" si="2"/>
        <v/>
      </c>
      <c r="BI154" s="450" t="str">
        <f t="shared" si="2"/>
        <v/>
      </c>
      <c r="BJ154" s="449">
        <f t="shared" si="11"/>
        <v>0</v>
      </c>
      <c r="BK154" s="448">
        <f t="shared" si="12"/>
        <v>0</v>
      </c>
      <c r="BL154" s="451">
        <f t="shared" si="5"/>
        <v>0</v>
      </c>
      <c r="BM154" s="452">
        <f t="shared" si="6"/>
        <v>0</v>
      </c>
      <c r="BN154" s="449">
        <f t="shared" si="7"/>
        <v>0</v>
      </c>
      <c r="BO154" s="453">
        <f t="shared" si="8"/>
        <v>0</v>
      </c>
      <c r="BP154" s="453">
        <f t="shared" si="9"/>
        <v>0</v>
      </c>
      <c r="BQ154" s="453">
        <f t="shared" si="10"/>
        <v>0</v>
      </c>
    </row>
    <row r="155" spans="54:69" ht="13.8" thickBot="1" x14ac:dyDescent="0.3">
      <c r="BB155" s="446">
        <v>34</v>
      </c>
      <c r="BC155" s="447">
        <f t="shared" ca="1" si="0"/>
        <v>0</v>
      </c>
      <c r="BD155" s="448">
        <f ca="1">IF(ISNUMBER(D37),INDIRECT("Knoten!"&amp;ADDRESS(D37+2,COLUMN([1]Knoten!C36))),0)</f>
        <v>0</v>
      </c>
      <c r="BE155" s="449">
        <f ca="1">IF(ISNUMBER(C37),INDIRECT("Knoten!"&amp;ADDRESS(C37+2,COLUMN([1]Knoten!D37))),0)</f>
        <v>0</v>
      </c>
      <c r="BF155" s="448">
        <f ca="1">IF(ISNUMBER(D37),INDIRECT("Knoten!"&amp;ADDRESS(D37+2,COLUMN([1]Knoten!D35))),0)</f>
        <v>0</v>
      </c>
      <c r="BG155" s="450" t="str">
        <f t="shared" si="1"/>
        <v/>
      </c>
      <c r="BH155" s="450" t="str">
        <f t="shared" si="2"/>
        <v/>
      </c>
      <c r="BI155" s="450" t="str">
        <f t="shared" si="2"/>
        <v/>
      </c>
      <c r="BJ155" s="449">
        <f t="shared" si="11"/>
        <v>0</v>
      </c>
      <c r="BK155" s="448">
        <f t="shared" si="12"/>
        <v>0</v>
      </c>
      <c r="BL155" s="451">
        <f t="shared" si="5"/>
        <v>0</v>
      </c>
      <c r="BM155" s="452">
        <f t="shared" si="6"/>
        <v>0</v>
      </c>
      <c r="BN155" s="449">
        <f t="shared" si="7"/>
        <v>0</v>
      </c>
      <c r="BO155" s="453">
        <f t="shared" si="8"/>
        <v>0</v>
      </c>
      <c r="BP155" s="453">
        <f t="shared" si="9"/>
        <v>0</v>
      </c>
      <c r="BQ155" s="453">
        <f t="shared" si="10"/>
        <v>0</v>
      </c>
    </row>
    <row r="156" spans="54:69" ht="13.8" thickBot="1" x14ac:dyDescent="0.3">
      <c r="BB156" s="446">
        <v>35</v>
      </c>
      <c r="BC156" s="447">
        <f t="shared" ca="1" si="0"/>
        <v>0</v>
      </c>
      <c r="BD156" s="448">
        <f ca="1">IF(ISNUMBER(D38),INDIRECT("Knoten!"&amp;ADDRESS(D38+2,COLUMN([1]Knoten!C37))),0)</f>
        <v>0</v>
      </c>
      <c r="BE156" s="449">
        <f ca="1">IF(ISNUMBER(C38),INDIRECT("Knoten!"&amp;ADDRESS(C38+2,COLUMN([1]Knoten!D38))),0)</f>
        <v>0</v>
      </c>
      <c r="BF156" s="448">
        <f ca="1">IF(ISNUMBER(D38),INDIRECT("Knoten!"&amp;ADDRESS(D38+2,COLUMN([1]Knoten!D36))),0)</f>
        <v>0</v>
      </c>
      <c r="BG156" s="450" t="str">
        <f t="shared" si="1"/>
        <v/>
      </c>
      <c r="BH156" s="450" t="str">
        <f t="shared" si="2"/>
        <v/>
      </c>
      <c r="BI156" s="450" t="str">
        <f t="shared" si="2"/>
        <v/>
      </c>
      <c r="BJ156" s="449">
        <f t="shared" si="11"/>
        <v>0</v>
      </c>
      <c r="BK156" s="448">
        <f t="shared" si="12"/>
        <v>0</v>
      </c>
      <c r="BL156" s="451">
        <f t="shared" si="5"/>
        <v>0</v>
      </c>
      <c r="BM156" s="452">
        <f t="shared" si="6"/>
        <v>0</v>
      </c>
      <c r="BN156" s="449">
        <f t="shared" si="7"/>
        <v>0</v>
      </c>
      <c r="BO156" s="453">
        <f t="shared" si="8"/>
        <v>0</v>
      </c>
      <c r="BP156" s="453">
        <f t="shared" si="9"/>
        <v>0</v>
      </c>
      <c r="BQ156" s="453">
        <f t="shared" si="10"/>
        <v>0</v>
      </c>
    </row>
    <row r="157" spans="54:69" ht="13.8" thickBot="1" x14ac:dyDescent="0.3">
      <c r="BB157" s="446">
        <v>36</v>
      </c>
      <c r="BC157" s="447">
        <f t="shared" ca="1" si="0"/>
        <v>0</v>
      </c>
      <c r="BD157" s="448">
        <f ca="1">IF(ISNUMBER(D39),INDIRECT("Knoten!"&amp;ADDRESS(D39+2,COLUMN([1]Knoten!C38))),0)</f>
        <v>0</v>
      </c>
      <c r="BE157" s="449">
        <f ca="1">IF(ISNUMBER(C39),INDIRECT("Knoten!"&amp;ADDRESS(C39+2,COLUMN([1]Knoten!D39))),0)</f>
        <v>0</v>
      </c>
      <c r="BF157" s="448">
        <f ca="1">IF(ISNUMBER(D39),INDIRECT("Knoten!"&amp;ADDRESS(D39+2,COLUMN([1]Knoten!D37))),0)</f>
        <v>0</v>
      </c>
      <c r="BG157" s="450" t="str">
        <f t="shared" si="1"/>
        <v/>
      </c>
      <c r="BH157" s="450" t="str">
        <f t="shared" si="2"/>
        <v/>
      </c>
      <c r="BI157" s="450" t="str">
        <f t="shared" si="2"/>
        <v/>
      </c>
      <c r="BJ157" s="449">
        <f t="shared" si="11"/>
        <v>0</v>
      </c>
      <c r="BK157" s="448">
        <f t="shared" si="12"/>
        <v>0</v>
      </c>
      <c r="BL157" s="451">
        <f t="shared" si="5"/>
        <v>0</v>
      </c>
      <c r="BM157" s="452">
        <f t="shared" si="6"/>
        <v>0</v>
      </c>
      <c r="BN157" s="449">
        <f t="shared" si="7"/>
        <v>0</v>
      </c>
      <c r="BO157" s="453">
        <f t="shared" si="8"/>
        <v>0</v>
      </c>
      <c r="BP157" s="453">
        <f t="shared" si="9"/>
        <v>0</v>
      </c>
      <c r="BQ157" s="453">
        <f t="shared" si="10"/>
        <v>0</v>
      </c>
    </row>
    <row r="158" spans="54:69" ht="13.8" thickBot="1" x14ac:dyDescent="0.3">
      <c r="BB158" s="446">
        <v>37</v>
      </c>
      <c r="BC158" s="447">
        <f t="shared" ca="1" si="0"/>
        <v>0</v>
      </c>
      <c r="BD158" s="448">
        <f ca="1">IF(ISNUMBER(D40),INDIRECT("Knoten!"&amp;ADDRESS(D40+2,COLUMN([1]Knoten!C39))),0)</f>
        <v>0</v>
      </c>
      <c r="BE158" s="449">
        <f ca="1">IF(ISNUMBER(C40),INDIRECT("Knoten!"&amp;ADDRESS(C40+2,COLUMN([1]Knoten!D40))),0)</f>
        <v>0</v>
      </c>
      <c r="BF158" s="448">
        <f ca="1">IF(ISNUMBER(D40),INDIRECT("Knoten!"&amp;ADDRESS(D40+2,COLUMN([1]Knoten!D38))),0)</f>
        <v>0</v>
      </c>
      <c r="BG158" s="450" t="str">
        <f t="shared" si="1"/>
        <v/>
      </c>
      <c r="BH158" s="450" t="str">
        <f t="shared" si="2"/>
        <v/>
      </c>
      <c r="BI158" s="450" t="str">
        <f t="shared" si="2"/>
        <v/>
      </c>
      <c r="BJ158" s="449">
        <f t="shared" si="11"/>
        <v>0</v>
      </c>
      <c r="BK158" s="448">
        <f t="shared" si="12"/>
        <v>0</v>
      </c>
      <c r="BL158" s="451">
        <f t="shared" si="5"/>
        <v>0</v>
      </c>
      <c r="BM158" s="452">
        <f t="shared" si="6"/>
        <v>0</v>
      </c>
      <c r="BN158" s="449">
        <f t="shared" si="7"/>
        <v>0</v>
      </c>
      <c r="BO158" s="453">
        <f t="shared" si="8"/>
        <v>0</v>
      </c>
      <c r="BP158" s="453">
        <f t="shared" si="9"/>
        <v>0</v>
      </c>
      <c r="BQ158" s="453">
        <f t="shared" si="10"/>
        <v>0</v>
      </c>
    </row>
    <row r="159" spans="54:69" ht="13.8" thickBot="1" x14ac:dyDescent="0.3">
      <c r="BB159" s="446">
        <v>38</v>
      </c>
      <c r="BC159" s="447">
        <f t="shared" ca="1" si="0"/>
        <v>0</v>
      </c>
      <c r="BD159" s="448">
        <f ca="1">IF(ISNUMBER(D41),INDIRECT("Knoten!"&amp;ADDRESS(D41+2,COLUMN([1]Knoten!C40))),0)</f>
        <v>0</v>
      </c>
      <c r="BE159" s="449">
        <f ca="1">IF(ISNUMBER(C41),INDIRECT("Knoten!"&amp;ADDRESS(C41+2,COLUMN([1]Knoten!D41))),0)</f>
        <v>0</v>
      </c>
      <c r="BF159" s="448">
        <f ca="1">IF(ISNUMBER(D41),INDIRECT("Knoten!"&amp;ADDRESS(D41+2,COLUMN([1]Knoten!D39))),0)</f>
        <v>0</v>
      </c>
      <c r="BG159" s="450" t="str">
        <f t="shared" si="1"/>
        <v/>
      </c>
      <c r="BH159" s="450" t="str">
        <f t="shared" si="2"/>
        <v/>
      </c>
      <c r="BI159" s="450" t="str">
        <f t="shared" si="2"/>
        <v/>
      </c>
      <c r="BJ159" s="449">
        <f t="shared" si="11"/>
        <v>0</v>
      </c>
      <c r="BK159" s="448">
        <f t="shared" si="12"/>
        <v>0</v>
      </c>
      <c r="BL159" s="451">
        <f t="shared" si="5"/>
        <v>0</v>
      </c>
      <c r="BM159" s="452">
        <f t="shared" si="6"/>
        <v>0</v>
      </c>
      <c r="BN159" s="449">
        <f t="shared" si="7"/>
        <v>0</v>
      </c>
      <c r="BO159" s="453">
        <f t="shared" si="8"/>
        <v>0</v>
      </c>
      <c r="BP159" s="453">
        <f t="shared" si="9"/>
        <v>0</v>
      </c>
      <c r="BQ159" s="453">
        <f t="shared" si="10"/>
        <v>0</v>
      </c>
    </row>
    <row r="160" spans="54:69" ht="13.8" thickBot="1" x14ac:dyDescent="0.3">
      <c r="BB160" s="446">
        <v>39</v>
      </c>
      <c r="BC160" s="447">
        <f t="shared" ca="1" si="0"/>
        <v>0</v>
      </c>
      <c r="BD160" s="448">
        <f ca="1">IF(ISNUMBER(D42),INDIRECT("Knoten!"&amp;ADDRESS(D42+2,COLUMN([1]Knoten!C41))),0)</f>
        <v>0</v>
      </c>
      <c r="BE160" s="449">
        <f ca="1">IF(ISNUMBER(C42),INDIRECT("Knoten!"&amp;ADDRESS(C42+2,COLUMN([1]Knoten!D42))),0)</f>
        <v>0</v>
      </c>
      <c r="BF160" s="448">
        <f ca="1">IF(ISNUMBER(D42),INDIRECT("Knoten!"&amp;ADDRESS(D42+2,COLUMN([1]Knoten!D40))),0)</f>
        <v>0</v>
      </c>
      <c r="BG160" s="450" t="str">
        <f t="shared" si="1"/>
        <v/>
      </c>
      <c r="BH160" s="450" t="str">
        <f t="shared" si="2"/>
        <v/>
      </c>
      <c r="BI160" s="450" t="str">
        <f t="shared" si="2"/>
        <v/>
      </c>
      <c r="BJ160" s="449">
        <f t="shared" si="11"/>
        <v>0</v>
      </c>
      <c r="BK160" s="448">
        <f t="shared" si="12"/>
        <v>0</v>
      </c>
      <c r="BL160" s="451">
        <f t="shared" si="5"/>
        <v>0</v>
      </c>
      <c r="BM160" s="452">
        <f t="shared" si="6"/>
        <v>0</v>
      </c>
      <c r="BN160" s="449">
        <f t="shared" si="7"/>
        <v>0</v>
      </c>
      <c r="BO160" s="453">
        <f t="shared" si="8"/>
        <v>0</v>
      </c>
      <c r="BP160" s="453">
        <f t="shared" si="9"/>
        <v>0</v>
      </c>
      <c r="BQ160" s="453">
        <f t="shared" si="10"/>
        <v>0</v>
      </c>
    </row>
    <row r="161" spans="54:69" x14ac:dyDescent="0.25">
      <c r="BB161" s="446">
        <v>40</v>
      </c>
      <c r="BC161" s="447">
        <f t="shared" ca="1" si="0"/>
        <v>0</v>
      </c>
      <c r="BD161" s="448">
        <f ca="1">IF(ISNUMBER(D43),INDIRECT("Knoten!"&amp;ADDRESS(D43+2,COLUMN([1]Knoten!C42))),0)</f>
        <v>0</v>
      </c>
      <c r="BE161" s="449">
        <f ca="1">IF(ISNUMBER(C43),INDIRECT("Knoten!"&amp;ADDRESS(C43+2,COLUMN([1]Knoten!D43))),0)</f>
        <v>0</v>
      </c>
      <c r="BF161" s="448">
        <f ca="1">IF(ISNUMBER(D43),INDIRECT("Knoten!"&amp;ADDRESS(D43+2,COLUMN([1]Knoten!D41))),0)</f>
        <v>0</v>
      </c>
      <c r="BG161" s="450" t="str">
        <f t="shared" si="1"/>
        <v/>
      </c>
      <c r="BH161" s="450" t="str">
        <f t="shared" si="2"/>
        <v/>
      </c>
      <c r="BI161" s="450" t="str">
        <f t="shared" si="2"/>
        <v/>
      </c>
      <c r="BJ161" s="449">
        <f t="shared" si="11"/>
        <v>0</v>
      </c>
      <c r="BK161" s="448">
        <f t="shared" si="12"/>
        <v>0</v>
      </c>
      <c r="BL161" s="451">
        <f t="shared" si="5"/>
        <v>0</v>
      </c>
      <c r="BM161" s="452">
        <f t="shared" si="6"/>
        <v>0</v>
      </c>
      <c r="BN161" s="449">
        <f t="shared" si="7"/>
        <v>0</v>
      </c>
      <c r="BO161" s="453">
        <f t="shared" si="8"/>
        <v>0</v>
      </c>
      <c r="BP161" s="453">
        <f t="shared" si="9"/>
        <v>0</v>
      </c>
      <c r="BQ161" s="453">
        <f t="shared" si="10"/>
        <v>0</v>
      </c>
    </row>
  </sheetData>
  <sheetProtection sheet="1" objects="1" scenarios="1" formatCells="0" formatColumns="0" formatRows="0"/>
  <mergeCells count="20">
    <mergeCell ref="AS2:AT2"/>
    <mergeCell ref="BJ3:BK3"/>
    <mergeCell ref="BL3:BM3"/>
    <mergeCell ref="Z81:AA81"/>
    <mergeCell ref="AB81:AC81"/>
    <mergeCell ref="AM1:AO1"/>
    <mergeCell ref="C2:D2"/>
    <mergeCell ref="G2:I2"/>
    <mergeCell ref="L2:M2"/>
    <mergeCell ref="N2:O2"/>
    <mergeCell ref="P2:S2"/>
    <mergeCell ref="T2:W2"/>
    <mergeCell ref="Y2:Z2"/>
    <mergeCell ref="AN2:AO2"/>
    <mergeCell ref="E1:F1"/>
    <mergeCell ref="L1:O1"/>
    <mergeCell ref="P1:W1"/>
    <mergeCell ref="X1:AA1"/>
    <mergeCell ref="AB1:AE1"/>
    <mergeCell ref="AF1:AL1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autoFill="0" autoPict="0" macro="[1]!Ribbon_Solve">
                <anchor moveWithCells="1" sizeWithCells="1">
                  <from>
                    <xdr:col>12</xdr:col>
                    <xdr:colOff>480060</xdr:colOff>
                    <xdr:row>63</xdr:row>
                    <xdr:rowOff>175260</xdr:rowOff>
                  </from>
                  <to>
                    <xdr:col>15</xdr:col>
                    <xdr:colOff>68580</xdr:colOff>
                    <xdr:row>65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AZ101"/>
  <sheetViews>
    <sheetView zoomScale="60" zoomScaleNormal="60" workbookViewId="0">
      <selection activeCell="J5" sqref="J5"/>
    </sheetView>
  </sheetViews>
  <sheetFormatPr baseColWidth="10" defaultColWidth="11.44140625" defaultRowHeight="13.2" x14ac:dyDescent="0.25"/>
  <cols>
    <col min="1" max="1" width="6.5546875" style="1" customWidth="1"/>
    <col min="2" max="2" width="9.44140625" style="1" customWidth="1"/>
    <col min="3" max="3" width="10" style="1" customWidth="1"/>
    <col min="4" max="4" width="12.44140625" style="1" bestFit="1" customWidth="1"/>
    <col min="5" max="5" width="6.5546875" style="1" customWidth="1"/>
    <col min="6" max="6" width="12.44140625" style="1" bestFit="1" customWidth="1"/>
    <col min="7" max="7" width="12.44140625" style="1" customWidth="1"/>
    <col min="8" max="8" width="3.5546875" style="1" customWidth="1"/>
    <col min="9" max="9" width="8" style="1" bestFit="1" customWidth="1"/>
    <col min="10" max="20" width="13" style="1" bestFit="1" customWidth="1"/>
    <col min="21" max="21" width="12.44140625" style="1" bestFit="1" customWidth="1"/>
    <col min="22" max="22" width="12.44140625" style="94" bestFit="1" customWidth="1"/>
    <col min="23" max="23" width="12.33203125" style="1" bestFit="1" customWidth="1"/>
    <col min="24" max="24" width="14.44140625" style="1" bestFit="1" customWidth="1"/>
    <col min="25" max="26" width="14.5546875" style="1" bestFit="1" customWidth="1"/>
    <col min="27" max="27" width="11.5546875" style="1" bestFit="1" customWidth="1"/>
    <col min="28" max="28" width="14.6640625" style="1" bestFit="1" customWidth="1"/>
    <col min="29" max="30" width="11.5546875" style="1" bestFit="1" customWidth="1"/>
    <col min="31" max="16384" width="11.44140625" style="1"/>
  </cols>
  <sheetData>
    <row r="1" spans="1:52" ht="13.8" thickBot="1" x14ac:dyDescent="0.3">
      <c r="A1" s="53"/>
      <c r="B1" s="53"/>
      <c r="C1" s="53"/>
      <c r="D1" s="53"/>
      <c r="E1" s="53"/>
      <c r="F1" s="53"/>
      <c r="G1" s="53"/>
      <c r="H1" s="53"/>
      <c r="U1" s="53"/>
      <c r="V1" s="189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</row>
    <row r="2" spans="1:52" ht="16.2" thickBot="1" x14ac:dyDescent="0.35">
      <c r="A2" s="53"/>
      <c r="B2" s="124" t="s">
        <v>22</v>
      </c>
      <c r="C2" s="53"/>
      <c r="D2" s="178" t="s">
        <v>97</v>
      </c>
      <c r="E2" s="179">
        <v>1</v>
      </c>
      <c r="F2" s="180" t="s">
        <v>98</v>
      </c>
      <c r="G2" s="179">
        <v>1</v>
      </c>
      <c r="H2" s="53"/>
      <c r="I2" s="89" t="s">
        <v>111</v>
      </c>
      <c r="J2" s="127"/>
    </row>
    <row r="3" spans="1:52" ht="13.8" thickBot="1" x14ac:dyDescent="0.3">
      <c r="A3" s="53"/>
      <c r="B3" s="53"/>
      <c r="C3" s="53"/>
      <c r="D3" s="53"/>
      <c r="E3" s="53"/>
      <c r="F3" s="53"/>
      <c r="G3" s="53"/>
      <c r="H3" s="53"/>
    </row>
    <row r="4" spans="1:52" ht="18.75" customHeight="1" thickBot="1" x14ac:dyDescent="0.3">
      <c r="A4" s="53"/>
      <c r="B4" s="53"/>
      <c r="C4" s="53"/>
      <c r="D4" s="53"/>
      <c r="E4" s="53"/>
      <c r="F4" s="53"/>
      <c r="G4" s="53"/>
      <c r="H4" s="53"/>
      <c r="I4" s="182" t="s">
        <v>101</v>
      </c>
      <c r="J4" s="190">
        <v>0</v>
      </c>
      <c r="K4" s="191">
        <v>0.1</v>
      </c>
      <c r="L4" s="191">
        <v>0.2</v>
      </c>
      <c r="M4" s="191">
        <v>0.3</v>
      </c>
      <c r="N4" s="191">
        <v>0.4</v>
      </c>
      <c r="O4" s="191">
        <v>0.5</v>
      </c>
      <c r="P4" s="191">
        <v>0.6</v>
      </c>
      <c r="Q4" s="191">
        <v>0.7</v>
      </c>
      <c r="R4" s="191">
        <v>0.8</v>
      </c>
      <c r="S4" s="191">
        <v>0.9</v>
      </c>
      <c r="T4" s="192">
        <v>1</v>
      </c>
      <c r="V4" s="167" t="s">
        <v>112</v>
      </c>
    </row>
    <row r="5" spans="1:52" x14ac:dyDescent="0.25">
      <c r="A5" s="53"/>
      <c r="B5" s="53"/>
      <c r="C5" s="193" t="s">
        <v>118</v>
      </c>
      <c r="D5" s="26">
        <f>MAX(MAX(J5:T44),ABS(MIN(J5:T44)))</f>
        <v>39.068820993570782</v>
      </c>
      <c r="E5" s="53"/>
      <c r="F5" s="53"/>
      <c r="G5" s="53"/>
      <c r="H5" s="53"/>
      <c r="I5" s="194">
        <v>1</v>
      </c>
      <c r="J5" s="195">
        <v>-16.229570952101131</v>
      </c>
      <c r="K5" s="196">
        <v>-16.229570952101131</v>
      </c>
      <c r="L5" s="196">
        <v>-16.229570952101131</v>
      </c>
      <c r="M5" s="196">
        <v>-16.229570952101131</v>
      </c>
      <c r="N5" s="196">
        <v>-16.229570952101131</v>
      </c>
      <c r="O5" s="196">
        <v>-16.229570952101131</v>
      </c>
      <c r="P5" s="196">
        <v>-16.229570952101131</v>
      </c>
      <c r="Q5" s="196">
        <v>-16.229570952101131</v>
      </c>
      <c r="R5" s="196">
        <v>-16.229570952101131</v>
      </c>
      <c r="S5" s="196">
        <v>-16.229570952101131</v>
      </c>
      <c r="T5" s="197">
        <v>-16.229570952101131</v>
      </c>
      <c r="V5" s="198">
        <v>4.022557855852666</v>
      </c>
    </row>
    <row r="6" spans="1:52" x14ac:dyDescent="0.25">
      <c r="A6" s="53"/>
      <c r="B6" s="53"/>
      <c r="C6" s="199" t="s">
        <v>105</v>
      </c>
      <c r="D6" s="37">
        <f>IF(D9&lt;0.000001,1,D7/D9)</f>
        <v>9.3289792702901525E-2</v>
      </c>
      <c r="E6" s="53"/>
      <c r="F6" s="53"/>
      <c r="G6" s="53"/>
      <c r="H6" s="53"/>
      <c r="I6" s="138">
        <v>2</v>
      </c>
      <c r="J6" s="146">
        <v>-34.670114682394775</v>
      </c>
      <c r="K6" s="147">
        <v>-34.62275459433345</v>
      </c>
      <c r="L6" s="147">
        <v>-34.575394506272119</v>
      </c>
      <c r="M6" s="147">
        <v>-34.528034418210794</v>
      </c>
      <c r="N6" s="147">
        <v>-34.480674330149469</v>
      </c>
      <c r="O6" s="147">
        <v>-34.433314242088144</v>
      </c>
      <c r="P6" s="147">
        <v>-34.385954154026827</v>
      </c>
      <c r="Q6" s="147">
        <v>-34.338594065965502</v>
      </c>
      <c r="R6" s="147">
        <v>-34.291233977904177</v>
      </c>
      <c r="S6" s="147">
        <v>-34.243873889842845</v>
      </c>
      <c r="T6" s="172">
        <v>-34.196513801781521</v>
      </c>
      <c r="V6" s="173">
        <v>3.0966211424712577</v>
      </c>
    </row>
    <row r="7" spans="1:52" x14ac:dyDescent="0.25">
      <c r="A7" s="53"/>
      <c r="B7" s="53"/>
      <c r="C7" s="199" t="s">
        <v>106</v>
      </c>
      <c r="D7" s="37">
        <v>0.3</v>
      </c>
      <c r="E7" s="53"/>
      <c r="F7" s="53"/>
      <c r="G7" s="53"/>
      <c r="H7" s="53"/>
      <c r="I7" s="138">
        <v>3</v>
      </c>
      <c r="J7" s="146">
        <v>-22.882352941175679</v>
      </c>
      <c r="K7" s="147">
        <v>-22.882352941175679</v>
      </c>
      <c r="L7" s="147">
        <v>-22.882352941175679</v>
      </c>
      <c r="M7" s="147">
        <v>-22.882352941175679</v>
      </c>
      <c r="N7" s="147">
        <v>-22.882352941175679</v>
      </c>
      <c r="O7" s="147">
        <v>-22.882352941175679</v>
      </c>
      <c r="P7" s="147">
        <v>-22.882352941175679</v>
      </c>
      <c r="Q7" s="147">
        <v>-22.882352941175679</v>
      </c>
      <c r="R7" s="147">
        <v>-22.882352941175679</v>
      </c>
      <c r="S7" s="147">
        <v>-22.882352941175679</v>
      </c>
      <c r="T7" s="172">
        <v>-22.882352941175679</v>
      </c>
      <c r="V7" s="173">
        <v>11</v>
      </c>
    </row>
    <row r="8" spans="1:52" x14ac:dyDescent="0.25">
      <c r="A8" s="53"/>
      <c r="B8" s="53"/>
      <c r="C8" s="199" t="s">
        <v>7</v>
      </c>
      <c r="D8" s="37">
        <f>[1]PlotData!CB5</f>
        <v>12.149074038789951</v>
      </c>
      <c r="E8" s="53"/>
      <c r="F8" s="53"/>
      <c r="G8" s="53"/>
      <c r="H8" s="53"/>
      <c r="I8" s="138">
        <v>4</v>
      </c>
      <c r="J8" s="146">
        <v>14.951652573515831</v>
      </c>
      <c r="K8" s="147">
        <v>14.951652573515831</v>
      </c>
      <c r="L8" s="147">
        <v>14.951652573515831</v>
      </c>
      <c r="M8" s="147">
        <v>14.951652573515831</v>
      </c>
      <c r="N8" s="147">
        <v>14.951652573515831</v>
      </c>
      <c r="O8" s="147">
        <v>14.951652573515831</v>
      </c>
      <c r="P8" s="147">
        <v>14.951652573515831</v>
      </c>
      <c r="Q8" s="147">
        <v>14.951652573515831</v>
      </c>
      <c r="R8" s="147">
        <v>14.951652573515831</v>
      </c>
      <c r="S8" s="147">
        <v>14.951652573515831</v>
      </c>
      <c r="T8" s="172">
        <v>14.951652573515831</v>
      </c>
      <c r="V8" s="173">
        <v>4.947772296240097</v>
      </c>
    </row>
    <row r="9" spans="1:52" ht="13.8" thickBot="1" x14ac:dyDescent="0.3">
      <c r="A9" s="53"/>
      <c r="B9" s="53"/>
      <c r="C9" s="200" t="s">
        <v>119</v>
      </c>
      <c r="D9" s="52">
        <f>D5/MAX(0.0001,D8)</f>
        <v>3.2157859001295575</v>
      </c>
      <c r="E9" s="53"/>
      <c r="F9" s="53"/>
      <c r="G9" s="53"/>
      <c r="H9" s="53"/>
      <c r="I9" s="138">
        <v>5</v>
      </c>
      <c r="J9" s="146">
        <v>1.7010119994859823</v>
      </c>
      <c r="K9" s="147">
        <v>1.7010119994859823</v>
      </c>
      <c r="L9" s="147">
        <v>1.7010119994859823</v>
      </c>
      <c r="M9" s="147">
        <v>1.7010119994859823</v>
      </c>
      <c r="N9" s="147">
        <v>1.7010119994859823</v>
      </c>
      <c r="O9" s="147">
        <v>1.7010119994859823</v>
      </c>
      <c r="P9" s="147">
        <v>1.7010119994859823</v>
      </c>
      <c r="Q9" s="147">
        <v>1.7010119994859823</v>
      </c>
      <c r="R9" s="147">
        <v>1.7010119994859823</v>
      </c>
      <c r="S9" s="147">
        <v>1.7010119994859823</v>
      </c>
      <c r="T9" s="172">
        <v>1.7010119994859823</v>
      </c>
      <c r="V9" s="173">
        <v>2.5559231252228614</v>
      </c>
    </row>
    <row r="10" spans="1:52" x14ac:dyDescent="0.25">
      <c r="A10" s="53"/>
      <c r="B10" s="53"/>
      <c r="C10" s="53"/>
      <c r="D10" s="53"/>
      <c r="E10" s="53"/>
      <c r="F10" s="53"/>
      <c r="G10" s="53"/>
      <c r="H10" s="53"/>
      <c r="I10" s="138">
        <v>6</v>
      </c>
      <c r="J10" s="146">
        <v>39.068820993570782</v>
      </c>
      <c r="K10" s="147">
        <v>39.068820993570782</v>
      </c>
      <c r="L10" s="147">
        <v>39.068820993570782</v>
      </c>
      <c r="M10" s="147">
        <v>39.068820993570782</v>
      </c>
      <c r="N10" s="147">
        <v>39.068820993570782</v>
      </c>
      <c r="O10" s="147">
        <v>39.068820993570782</v>
      </c>
      <c r="P10" s="147">
        <v>39.068820993570782</v>
      </c>
      <c r="Q10" s="147">
        <v>39.068820993570782</v>
      </c>
      <c r="R10" s="147">
        <v>39.068820993570782</v>
      </c>
      <c r="S10" s="147">
        <v>39.068820993570782</v>
      </c>
      <c r="T10" s="172">
        <v>39.068820993570782</v>
      </c>
      <c r="V10" s="173">
        <v>5.8612935712250422</v>
      </c>
    </row>
    <row r="11" spans="1:52" x14ac:dyDescent="0.25">
      <c r="A11" s="53"/>
      <c r="B11" s="53"/>
      <c r="C11" s="53"/>
      <c r="D11" s="53"/>
      <c r="E11" s="53"/>
      <c r="F11" s="53"/>
      <c r="G11" s="53"/>
      <c r="H11" s="53"/>
      <c r="I11" s="138">
        <v>7</v>
      </c>
      <c r="J11" s="146">
        <v>-34.468091710943213</v>
      </c>
      <c r="K11" s="147">
        <v>-34.468091710943213</v>
      </c>
      <c r="L11" s="147">
        <v>-34.468091710943213</v>
      </c>
      <c r="M11" s="147">
        <v>-34.468091710943213</v>
      </c>
      <c r="N11" s="147">
        <v>-34.468091710943213</v>
      </c>
      <c r="O11" s="147">
        <v>-34.468091710943213</v>
      </c>
      <c r="P11" s="147">
        <v>-34.468091710943213</v>
      </c>
      <c r="Q11" s="147">
        <v>-34.468091710943213</v>
      </c>
      <c r="R11" s="147">
        <v>-34.468091710943213</v>
      </c>
      <c r="S11" s="147">
        <v>-34.468091710943213</v>
      </c>
      <c r="T11" s="172">
        <v>-34.468091710943213</v>
      </c>
      <c r="V11" s="173">
        <v>2.7252133454777443</v>
      </c>
    </row>
    <row r="12" spans="1:52" x14ac:dyDescent="0.25">
      <c r="A12" s="53"/>
      <c r="B12" s="53"/>
      <c r="C12" s="53"/>
      <c r="D12" s="53"/>
      <c r="E12" s="53"/>
      <c r="F12" s="53"/>
      <c r="G12" s="53"/>
      <c r="H12" s="53"/>
      <c r="I12" s="138">
        <v>8</v>
      </c>
      <c r="J12" s="146">
        <v>4.6914999065973682</v>
      </c>
      <c r="K12" s="147">
        <v>4.6914999065973682</v>
      </c>
      <c r="L12" s="147">
        <v>4.6914999065973682</v>
      </c>
      <c r="M12" s="147">
        <v>4.6914999065973682</v>
      </c>
      <c r="N12" s="147">
        <v>4.6914999065973682</v>
      </c>
      <c r="O12" s="147">
        <v>4.6914999065973682</v>
      </c>
      <c r="P12" s="147">
        <v>4.6914999065973682</v>
      </c>
      <c r="Q12" s="147">
        <v>4.6914999065973682</v>
      </c>
      <c r="R12" s="147">
        <v>4.6914999065973682</v>
      </c>
      <c r="S12" s="147">
        <v>4.6914999065973682</v>
      </c>
      <c r="T12" s="172">
        <v>4.6914999065973682</v>
      </c>
      <c r="V12" s="173">
        <v>2.7274110497343447</v>
      </c>
    </row>
    <row r="13" spans="1:52" x14ac:dyDescent="0.25">
      <c r="A13" s="53"/>
      <c r="B13" s="53"/>
      <c r="C13" s="53"/>
      <c r="D13" s="53"/>
      <c r="E13" s="53"/>
      <c r="F13" s="53"/>
      <c r="G13" s="53"/>
      <c r="H13" s="53"/>
      <c r="I13" s="138">
        <v>9</v>
      </c>
      <c r="J13" s="146">
        <v>-31.226656223121502</v>
      </c>
      <c r="K13" s="147">
        <v>-31.150630818602007</v>
      </c>
      <c r="L13" s="147">
        <v>-31.074605414082512</v>
      </c>
      <c r="M13" s="147">
        <v>-30.998580009563014</v>
      </c>
      <c r="N13" s="147">
        <v>-30.922554605043519</v>
      </c>
      <c r="O13" s="147">
        <v>-30.846529200524024</v>
      </c>
      <c r="P13" s="147">
        <v>-30.77050379600453</v>
      </c>
      <c r="Q13" s="147">
        <v>-30.694478391485035</v>
      </c>
      <c r="R13" s="147">
        <v>-30.618452986965536</v>
      </c>
      <c r="S13" s="147">
        <v>-30.542427582446042</v>
      </c>
      <c r="T13" s="172">
        <v>-30.466402177926547</v>
      </c>
      <c r="V13" s="173">
        <v>4.9708918339670181</v>
      </c>
    </row>
    <row r="14" spans="1:52" x14ac:dyDescent="0.25">
      <c r="A14" s="53"/>
      <c r="B14" s="53"/>
      <c r="C14" s="53"/>
      <c r="D14" s="53"/>
      <c r="E14" s="53"/>
      <c r="F14" s="53"/>
      <c r="G14" s="53"/>
      <c r="H14" s="53"/>
      <c r="I14" s="138">
        <v>10</v>
      </c>
      <c r="J14" s="146">
        <v>10.275269138880216</v>
      </c>
      <c r="K14" s="147">
        <v>10.275269138880216</v>
      </c>
      <c r="L14" s="147">
        <v>10.275269138880216</v>
      </c>
      <c r="M14" s="147">
        <v>10.275269138880216</v>
      </c>
      <c r="N14" s="147">
        <v>10.275269138880216</v>
      </c>
      <c r="O14" s="147">
        <v>10.275269138880216</v>
      </c>
      <c r="P14" s="147">
        <v>10.275269138880216</v>
      </c>
      <c r="Q14" s="147">
        <v>10.275269138880216</v>
      </c>
      <c r="R14" s="147">
        <v>10.275269138880216</v>
      </c>
      <c r="S14" s="147">
        <v>10.275269138880216</v>
      </c>
      <c r="T14" s="172">
        <v>10.275269138880216</v>
      </c>
      <c r="V14" s="173">
        <v>2.47787611616259</v>
      </c>
    </row>
    <row r="15" spans="1:52" x14ac:dyDescent="0.25">
      <c r="A15" s="53"/>
      <c r="B15" s="53"/>
      <c r="C15" s="53"/>
      <c r="D15" s="53"/>
      <c r="E15" s="53"/>
      <c r="F15" s="53"/>
      <c r="G15" s="53"/>
      <c r="H15" s="53"/>
      <c r="I15" s="138">
        <v>11</v>
      </c>
      <c r="J15" s="146">
        <v>-29.63976966008612</v>
      </c>
      <c r="K15" s="147">
        <v>-29.63976966008612</v>
      </c>
      <c r="L15" s="147">
        <v>-29.63976966008612</v>
      </c>
      <c r="M15" s="147">
        <v>-29.63976966008612</v>
      </c>
      <c r="N15" s="147">
        <v>-29.63976966008612</v>
      </c>
      <c r="O15" s="147">
        <v>-29.63976966008612</v>
      </c>
      <c r="P15" s="147">
        <v>-29.63976966008612</v>
      </c>
      <c r="Q15" s="147">
        <v>-29.63976966008612</v>
      </c>
      <c r="R15" s="147">
        <v>-29.63976966008612</v>
      </c>
      <c r="S15" s="147">
        <v>-29.63976966008612</v>
      </c>
      <c r="T15" s="172">
        <v>-29.63976966008612</v>
      </c>
      <c r="V15" s="173">
        <v>4.0225584129387109</v>
      </c>
    </row>
    <row r="16" spans="1:52" x14ac:dyDescent="0.25">
      <c r="A16" s="53"/>
      <c r="B16" s="53"/>
      <c r="C16" s="53"/>
      <c r="D16" s="53"/>
      <c r="E16" s="53"/>
      <c r="F16" s="53"/>
      <c r="G16" s="53"/>
      <c r="H16" s="53"/>
      <c r="I16" s="138">
        <v>12</v>
      </c>
      <c r="J16" s="146">
        <v>35.646777683586606</v>
      </c>
      <c r="K16" s="147">
        <v>35.646777683586606</v>
      </c>
      <c r="L16" s="147">
        <v>35.646777683586606</v>
      </c>
      <c r="M16" s="147">
        <v>35.646777683586606</v>
      </c>
      <c r="N16" s="147">
        <v>35.646777683586606</v>
      </c>
      <c r="O16" s="147">
        <v>35.646777683586606</v>
      </c>
      <c r="P16" s="147">
        <v>35.646777683586606</v>
      </c>
      <c r="Q16" s="147">
        <v>35.646777683586606</v>
      </c>
      <c r="R16" s="147">
        <v>35.646777683586606</v>
      </c>
      <c r="S16" s="147">
        <v>35.646777683586606</v>
      </c>
      <c r="T16" s="172">
        <v>35.646777683586606</v>
      </c>
      <c r="V16" s="173">
        <v>4.9477728654500712</v>
      </c>
    </row>
    <row r="17" spans="1:24" x14ac:dyDescent="0.25">
      <c r="A17" s="53"/>
      <c r="B17" s="53"/>
      <c r="C17" s="53"/>
      <c r="D17" s="53"/>
      <c r="E17" s="53"/>
      <c r="F17" s="53"/>
      <c r="G17" s="53"/>
      <c r="H17" s="53"/>
      <c r="I17" s="138">
        <v>13</v>
      </c>
      <c r="J17" s="146">
        <v>17.754150120945361</v>
      </c>
      <c r="K17" s="147">
        <v>17.754150120945361</v>
      </c>
      <c r="L17" s="147">
        <v>17.754150120945361</v>
      </c>
      <c r="M17" s="147">
        <v>17.754150120945361</v>
      </c>
      <c r="N17" s="147">
        <v>17.754150120945361</v>
      </c>
      <c r="O17" s="147">
        <v>17.754150120945361</v>
      </c>
      <c r="P17" s="147">
        <v>17.754150120945361</v>
      </c>
      <c r="Q17" s="147">
        <v>17.754150120945361</v>
      </c>
      <c r="R17" s="147">
        <v>17.754150120945361</v>
      </c>
      <c r="S17" s="147">
        <v>17.754150120945361</v>
      </c>
      <c r="T17" s="172">
        <v>17.754150120945361</v>
      </c>
      <c r="V17" s="173">
        <v>5.8612945409219108</v>
      </c>
    </row>
    <row r="18" spans="1:24" x14ac:dyDescent="0.25">
      <c r="A18" s="53"/>
      <c r="B18" s="53"/>
      <c r="C18" s="53"/>
      <c r="D18" s="53"/>
      <c r="E18" s="53"/>
      <c r="F18" s="53"/>
      <c r="G18" s="53"/>
      <c r="H18" s="53"/>
      <c r="I18" s="138">
        <v>14</v>
      </c>
      <c r="J18" s="146">
        <v>-15.547038754843358</v>
      </c>
      <c r="K18" s="147">
        <v>-15.471013350323863</v>
      </c>
      <c r="L18" s="147">
        <v>-15.394987945804367</v>
      </c>
      <c r="M18" s="147">
        <v>-15.318962541284872</v>
      </c>
      <c r="N18" s="147">
        <v>-15.242937136765375</v>
      </c>
      <c r="O18" s="147">
        <v>-15.166911732245881</v>
      </c>
      <c r="P18" s="147">
        <v>-15.090886327726386</v>
      </c>
      <c r="Q18" s="147">
        <v>-15.014860923206889</v>
      </c>
      <c r="R18" s="147">
        <v>-14.938835518687394</v>
      </c>
      <c r="S18" s="147">
        <v>-14.862810114167898</v>
      </c>
      <c r="T18" s="172">
        <v>-14.786784709648403</v>
      </c>
      <c r="V18" s="173">
        <v>4.9708918339670207</v>
      </c>
    </row>
    <row r="19" spans="1:24" x14ac:dyDescent="0.25">
      <c r="A19" s="53"/>
      <c r="B19" s="53"/>
      <c r="C19" s="53"/>
      <c r="D19" s="53"/>
      <c r="E19" s="53"/>
      <c r="F19" s="53"/>
      <c r="G19" s="53"/>
      <c r="H19" s="53"/>
      <c r="I19" s="138">
        <v>15</v>
      </c>
      <c r="J19" s="146">
        <v>9.2368590198102503</v>
      </c>
      <c r="K19" s="147">
        <v>9.2368590198102503</v>
      </c>
      <c r="L19" s="147">
        <v>9.2368590198102503</v>
      </c>
      <c r="M19" s="147">
        <v>9.2368590198102503</v>
      </c>
      <c r="N19" s="147">
        <v>9.2368590198102503</v>
      </c>
      <c r="O19" s="147">
        <v>9.2368590198102503</v>
      </c>
      <c r="P19" s="147">
        <v>9.2368590198102503</v>
      </c>
      <c r="Q19" s="147">
        <v>9.2368590198102503</v>
      </c>
      <c r="R19" s="147">
        <v>9.2368590198102503</v>
      </c>
      <c r="S19" s="147">
        <v>9.2368590198102503</v>
      </c>
      <c r="T19" s="172">
        <v>9.2368590198102503</v>
      </c>
      <c r="V19" s="173">
        <v>1.3637046773260697</v>
      </c>
    </row>
    <row r="20" spans="1:24" x14ac:dyDescent="0.25">
      <c r="A20" s="53"/>
      <c r="B20" s="53"/>
      <c r="C20" s="53"/>
      <c r="D20" s="53"/>
      <c r="E20" s="53"/>
      <c r="F20" s="53"/>
      <c r="G20" s="53"/>
      <c r="H20" s="53"/>
      <c r="I20" s="138">
        <v>16</v>
      </c>
      <c r="J20" s="146">
        <v>-7.9390379789114061</v>
      </c>
      <c r="K20" s="147">
        <v>-7.9390379789114061</v>
      </c>
      <c r="L20" s="147">
        <v>-7.9390379789114061</v>
      </c>
      <c r="M20" s="147">
        <v>-7.9390379789114061</v>
      </c>
      <c r="N20" s="147">
        <v>-7.9390379789114061</v>
      </c>
      <c r="O20" s="147">
        <v>-7.9390379789114061</v>
      </c>
      <c r="P20" s="147">
        <v>-7.9390379789114061</v>
      </c>
      <c r="Q20" s="147">
        <v>-7.9390379789114061</v>
      </c>
      <c r="R20" s="147">
        <v>-7.9390379789114061</v>
      </c>
      <c r="S20" s="147">
        <v>-7.9390379789114061</v>
      </c>
      <c r="T20" s="172">
        <v>-7.9390379789114061</v>
      </c>
      <c r="V20" s="173">
        <v>3.406006468885372</v>
      </c>
    </row>
    <row r="21" spans="1:24" x14ac:dyDescent="0.25">
      <c r="A21" s="53"/>
      <c r="B21" s="53"/>
      <c r="C21" s="53"/>
      <c r="D21" s="53"/>
      <c r="E21" s="53"/>
      <c r="F21" s="53"/>
      <c r="G21" s="53"/>
      <c r="H21" s="53"/>
      <c r="I21" s="138">
        <v>17</v>
      </c>
      <c r="J21" s="146">
        <v>-7.1102976111463159</v>
      </c>
      <c r="K21" s="147">
        <v>-7.1102976111463159</v>
      </c>
      <c r="L21" s="147">
        <v>-7.1102976111463159</v>
      </c>
      <c r="M21" s="147">
        <v>-7.1102976111463159</v>
      </c>
      <c r="N21" s="147">
        <v>-7.1102976111463159</v>
      </c>
      <c r="O21" s="147">
        <v>-7.1102976111463159</v>
      </c>
      <c r="P21" s="147">
        <v>-7.1102976111463159</v>
      </c>
      <c r="Q21" s="147">
        <v>-7.1102976111463159</v>
      </c>
      <c r="R21" s="147">
        <v>-7.1102976111463159</v>
      </c>
      <c r="S21" s="147">
        <v>-7.1102976111463159</v>
      </c>
      <c r="T21" s="172">
        <v>-7.1102976111463159</v>
      </c>
      <c r="V21" s="173">
        <v>4.2814869520344212</v>
      </c>
    </row>
    <row r="22" spans="1:24" x14ac:dyDescent="0.25">
      <c r="A22" s="53"/>
      <c r="B22" s="53"/>
      <c r="C22" s="53"/>
      <c r="D22" s="53"/>
      <c r="E22" s="53"/>
      <c r="F22" s="53"/>
      <c r="G22" s="53"/>
      <c r="H22" s="54"/>
      <c r="I22" s="138">
        <v>18</v>
      </c>
      <c r="J22" s="146">
        <v>8.9068014374432671</v>
      </c>
      <c r="K22" s="147">
        <v>8.9068014374432671</v>
      </c>
      <c r="L22" s="147">
        <v>8.9068014374432671</v>
      </c>
      <c r="M22" s="147">
        <v>8.9068014374432671</v>
      </c>
      <c r="N22" s="147">
        <v>8.9068014374432671</v>
      </c>
      <c r="O22" s="147">
        <v>8.9068014374432671</v>
      </c>
      <c r="P22" s="147">
        <v>8.9068014374432671</v>
      </c>
      <c r="Q22" s="147">
        <v>8.9068014374432671</v>
      </c>
      <c r="R22" s="147">
        <v>8.9068014374432671</v>
      </c>
      <c r="S22" s="147">
        <v>8.9068014374432671</v>
      </c>
      <c r="T22" s="172">
        <v>8.9068014374432671</v>
      </c>
      <c r="V22" s="173">
        <v>1.277961847216496</v>
      </c>
      <c r="X22" s="53"/>
    </row>
    <row r="23" spans="1:24" x14ac:dyDescent="0.25">
      <c r="A23" s="53"/>
      <c r="B23" s="53"/>
      <c r="C23" s="53"/>
      <c r="D23" s="53"/>
      <c r="E23" s="53"/>
      <c r="F23" s="53"/>
      <c r="G23" s="53"/>
      <c r="H23" s="53"/>
      <c r="I23" s="138">
        <v>19</v>
      </c>
      <c r="J23" s="146"/>
      <c r="K23" s="147"/>
      <c r="L23" s="147"/>
      <c r="M23" s="147"/>
      <c r="N23" s="147"/>
      <c r="O23" s="147"/>
      <c r="P23" s="147"/>
      <c r="Q23" s="147"/>
      <c r="R23" s="147"/>
      <c r="S23" s="147"/>
      <c r="T23" s="172"/>
      <c r="V23" s="173"/>
      <c r="X23" s="53"/>
    </row>
    <row r="24" spans="1:24" x14ac:dyDescent="0.25">
      <c r="A24" s="53"/>
      <c r="B24" s="53"/>
      <c r="C24" s="53"/>
      <c r="D24" s="53"/>
      <c r="E24" s="53"/>
      <c r="F24" s="53"/>
      <c r="G24" s="53"/>
      <c r="H24" s="53"/>
      <c r="I24" s="138">
        <v>20</v>
      </c>
      <c r="J24" s="146"/>
      <c r="K24" s="147"/>
      <c r="L24" s="147"/>
      <c r="M24" s="147"/>
      <c r="N24" s="147"/>
      <c r="O24" s="147"/>
      <c r="P24" s="147"/>
      <c r="Q24" s="147"/>
      <c r="R24" s="147"/>
      <c r="S24" s="147"/>
      <c r="T24" s="172"/>
      <c r="V24" s="173"/>
      <c r="X24" s="53"/>
    </row>
    <row r="25" spans="1:24" x14ac:dyDescent="0.25">
      <c r="A25" s="53"/>
      <c r="B25" s="53"/>
      <c r="C25" s="53"/>
      <c r="D25" s="53"/>
      <c r="E25" s="53"/>
      <c r="F25" s="53"/>
      <c r="G25" s="53"/>
      <c r="H25" s="53"/>
      <c r="I25" s="138">
        <v>21</v>
      </c>
      <c r="J25" s="146"/>
      <c r="K25" s="147"/>
      <c r="L25" s="147"/>
      <c r="M25" s="147"/>
      <c r="N25" s="147"/>
      <c r="O25" s="147"/>
      <c r="P25" s="147"/>
      <c r="Q25" s="147"/>
      <c r="R25" s="147"/>
      <c r="S25" s="147"/>
      <c r="T25" s="172"/>
      <c r="V25" s="173"/>
      <c r="X25" s="53"/>
    </row>
    <row r="26" spans="1:24" x14ac:dyDescent="0.25">
      <c r="I26" s="138">
        <v>22</v>
      </c>
      <c r="J26" s="146"/>
      <c r="K26" s="147"/>
      <c r="L26" s="147"/>
      <c r="M26" s="147"/>
      <c r="N26" s="147"/>
      <c r="O26" s="147"/>
      <c r="P26" s="147"/>
      <c r="Q26" s="147"/>
      <c r="R26" s="147"/>
      <c r="S26" s="147"/>
      <c r="T26" s="172"/>
      <c r="V26" s="173"/>
      <c r="X26" s="53"/>
    </row>
    <row r="27" spans="1:24" x14ac:dyDescent="0.25">
      <c r="I27" s="138">
        <v>23</v>
      </c>
      <c r="J27" s="146"/>
      <c r="K27" s="147"/>
      <c r="L27" s="147"/>
      <c r="M27" s="147"/>
      <c r="N27" s="147"/>
      <c r="O27" s="147"/>
      <c r="P27" s="147"/>
      <c r="Q27" s="147"/>
      <c r="R27" s="147"/>
      <c r="S27" s="147"/>
      <c r="T27" s="172"/>
      <c r="U27" s="54"/>
      <c r="V27" s="173"/>
      <c r="X27" s="53"/>
    </row>
    <row r="28" spans="1:24" x14ac:dyDescent="0.25">
      <c r="I28" s="138">
        <v>24</v>
      </c>
      <c r="J28" s="146"/>
      <c r="K28" s="147"/>
      <c r="L28" s="147"/>
      <c r="M28" s="147"/>
      <c r="N28" s="147"/>
      <c r="O28" s="147"/>
      <c r="P28" s="147"/>
      <c r="Q28" s="147"/>
      <c r="R28" s="147"/>
      <c r="S28" s="147"/>
      <c r="T28" s="172"/>
      <c r="U28" s="54"/>
      <c r="V28" s="173"/>
      <c r="X28" s="53"/>
    </row>
    <row r="29" spans="1:24" x14ac:dyDescent="0.25">
      <c r="I29" s="138">
        <v>25</v>
      </c>
      <c r="J29" s="146"/>
      <c r="K29" s="147"/>
      <c r="L29" s="147"/>
      <c r="M29" s="147"/>
      <c r="N29" s="147"/>
      <c r="O29" s="147"/>
      <c r="P29" s="147"/>
      <c r="Q29" s="147"/>
      <c r="R29" s="147"/>
      <c r="S29" s="147"/>
      <c r="T29" s="172"/>
      <c r="U29" s="54"/>
      <c r="V29" s="173"/>
      <c r="X29" s="53"/>
    </row>
    <row r="30" spans="1:24" x14ac:dyDescent="0.25">
      <c r="I30" s="138">
        <v>26</v>
      </c>
      <c r="J30" s="146"/>
      <c r="K30" s="147"/>
      <c r="L30" s="147"/>
      <c r="M30" s="147"/>
      <c r="N30" s="147"/>
      <c r="O30" s="147"/>
      <c r="P30" s="147"/>
      <c r="Q30" s="147"/>
      <c r="R30" s="147"/>
      <c r="S30" s="147"/>
      <c r="T30" s="172"/>
      <c r="U30" s="54"/>
      <c r="V30" s="173"/>
      <c r="X30" s="53"/>
    </row>
    <row r="31" spans="1:24" x14ac:dyDescent="0.25">
      <c r="I31" s="138">
        <v>27</v>
      </c>
      <c r="J31" s="146"/>
      <c r="K31" s="147"/>
      <c r="L31" s="147"/>
      <c r="M31" s="147"/>
      <c r="N31" s="147"/>
      <c r="O31" s="147"/>
      <c r="P31" s="147"/>
      <c r="Q31" s="147"/>
      <c r="R31" s="147"/>
      <c r="S31" s="147"/>
      <c r="T31" s="172"/>
      <c r="U31" s="54"/>
      <c r="V31" s="173"/>
    </row>
    <row r="32" spans="1:24" x14ac:dyDescent="0.25">
      <c r="I32" s="138">
        <v>28</v>
      </c>
      <c r="J32" s="146"/>
      <c r="K32" s="147"/>
      <c r="L32" s="147"/>
      <c r="M32" s="147"/>
      <c r="N32" s="147"/>
      <c r="O32" s="147"/>
      <c r="P32" s="147"/>
      <c r="Q32" s="147"/>
      <c r="R32" s="147"/>
      <c r="S32" s="147"/>
      <c r="T32" s="172"/>
      <c r="U32" s="54"/>
      <c r="V32" s="173"/>
    </row>
    <row r="33" spans="2:22" x14ac:dyDescent="0.25">
      <c r="I33" s="138">
        <v>29</v>
      </c>
      <c r="J33" s="146"/>
      <c r="K33" s="147"/>
      <c r="L33" s="147"/>
      <c r="M33" s="147"/>
      <c r="N33" s="147"/>
      <c r="O33" s="147"/>
      <c r="P33" s="147"/>
      <c r="Q33" s="147"/>
      <c r="R33" s="147"/>
      <c r="S33" s="147"/>
      <c r="T33" s="172"/>
      <c r="U33" s="54"/>
      <c r="V33" s="173"/>
    </row>
    <row r="34" spans="2:22" x14ac:dyDescent="0.25">
      <c r="I34" s="138">
        <v>30</v>
      </c>
      <c r="J34" s="146"/>
      <c r="K34" s="147"/>
      <c r="L34" s="147"/>
      <c r="M34" s="147"/>
      <c r="N34" s="147"/>
      <c r="O34" s="147"/>
      <c r="P34" s="147"/>
      <c r="Q34" s="147"/>
      <c r="R34" s="147"/>
      <c r="S34" s="147"/>
      <c r="T34" s="172"/>
      <c r="V34" s="173"/>
    </row>
    <row r="35" spans="2:22" ht="13.8" thickBot="1" x14ac:dyDescent="0.3">
      <c r="I35" s="138">
        <v>31</v>
      </c>
      <c r="J35" s="146"/>
      <c r="K35" s="147"/>
      <c r="L35" s="147"/>
      <c r="M35" s="147"/>
      <c r="N35" s="147"/>
      <c r="O35" s="147"/>
      <c r="P35" s="147"/>
      <c r="Q35" s="147"/>
      <c r="R35" s="147"/>
      <c r="S35" s="147"/>
      <c r="T35" s="172"/>
      <c r="V35" s="173"/>
    </row>
    <row r="36" spans="2:22" x14ac:dyDescent="0.25">
      <c r="B36" s="53"/>
      <c r="C36" s="53"/>
      <c r="D36" s="201" t="s">
        <v>96</v>
      </c>
      <c r="E36" s="202">
        <f>MAX(J5:T44)</f>
        <v>39.068820993570782</v>
      </c>
      <c r="I36" s="138">
        <v>32</v>
      </c>
      <c r="J36" s="146"/>
      <c r="K36" s="147"/>
      <c r="L36" s="147"/>
      <c r="M36" s="147"/>
      <c r="N36" s="147"/>
      <c r="O36" s="147"/>
      <c r="P36" s="147"/>
      <c r="Q36" s="147"/>
      <c r="R36" s="147"/>
      <c r="S36" s="147"/>
      <c r="T36" s="172"/>
      <c r="V36" s="173"/>
    </row>
    <row r="37" spans="2:22" ht="13.8" thickBot="1" x14ac:dyDescent="0.3">
      <c r="D37" s="203" t="s">
        <v>120</v>
      </c>
      <c r="E37" s="204">
        <f>MIN(J5:T44)</f>
        <v>-34.670114682394775</v>
      </c>
      <c r="I37" s="138">
        <v>33</v>
      </c>
      <c r="J37" s="146"/>
      <c r="K37" s="147"/>
      <c r="L37" s="147"/>
      <c r="M37" s="147"/>
      <c r="N37" s="147"/>
      <c r="O37" s="147"/>
      <c r="P37" s="147"/>
      <c r="Q37" s="147"/>
      <c r="R37" s="147"/>
      <c r="S37" s="147"/>
      <c r="T37" s="172"/>
      <c r="V37" s="173"/>
    </row>
    <row r="38" spans="2:22" x14ac:dyDescent="0.25">
      <c r="I38" s="138">
        <v>34</v>
      </c>
      <c r="J38" s="146"/>
      <c r="K38" s="147"/>
      <c r="L38" s="147"/>
      <c r="M38" s="147"/>
      <c r="N38" s="147"/>
      <c r="O38" s="147"/>
      <c r="P38" s="147"/>
      <c r="Q38" s="147"/>
      <c r="R38" s="147"/>
      <c r="S38" s="147"/>
      <c r="T38" s="172"/>
      <c r="V38" s="173"/>
    </row>
    <row r="39" spans="2:22" x14ac:dyDescent="0.25">
      <c r="I39" s="138">
        <v>35</v>
      </c>
      <c r="J39" s="146"/>
      <c r="K39" s="147"/>
      <c r="L39" s="147"/>
      <c r="M39" s="147"/>
      <c r="N39" s="147"/>
      <c r="O39" s="147"/>
      <c r="P39" s="147"/>
      <c r="Q39" s="147"/>
      <c r="R39" s="147"/>
      <c r="S39" s="147"/>
      <c r="T39" s="172"/>
      <c r="V39" s="173"/>
    </row>
    <row r="40" spans="2:22" x14ac:dyDescent="0.25">
      <c r="I40" s="138">
        <v>36</v>
      </c>
      <c r="J40" s="146"/>
      <c r="K40" s="147"/>
      <c r="L40" s="147"/>
      <c r="M40" s="147"/>
      <c r="N40" s="147"/>
      <c r="O40" s="147"/>
      <c r="P40" s="147"/>
      <c r="Q40" s="147"/>
      <c r="R40" s="147"/>
      <c r="S40" s="147"/>
      <c r="T40" s="172"/>
      <c r="V40" s="173"/>
    </row>
    <row r="41" spans="2:22" x14ac:dyDescent="0.25">
      <c r="I41" s="138">
        <v>37</v>
      </c>
      <c r="J41" s="146"/>
      <c r="K41" s="147"/>
      <c r="L41" s="147"/>
      <c r="M41" s="147"/>
      <c r="N41" s="147"/>
      <c r="O41" s="147"/>
      <c r="P41" s="147"/>
      <c r="Q41" s="147"/>
      <c r="R41" s="147"/>
      <c r="S41" s="147"/>
      <c r="T41" s="172"/>
      <c r="V41" s="173"/>
    </row>
    <row r="42" spans="2:22" x14ac:dyDescent="0.25">
      <c r="I42" s="138">
        <v>38</v>
      </c>
      <c r="J42" s="146"/>
      <c r="K42" s="147"/>
      <c r="L42" s="147"/>
      <c r="M42" s="147"/>
      <c r="N42" s="147"/>
      <c r="O42" s="147"/>
      <c r="P42" s="147"/>
      <c r="Q42" s="147"/>
      <c r="R42" s="147"/>
      <c r="S42" s="147"/>
      <c r="T42" s="172"/>
      <c r="V42" s="173"/>
    </row>
    <row r="43" spans="2:22" x14ac:dyDescent="0.25">
      <c r="I43" s="138">
        <v>39</v>
      </c>
      <c r="J43" s="146"/>
      <c r="K43" s="147"/>
      <c r="L43" s="147"/>
      <c r="M43" s="147"/>
      <c r="N43" s="147"/>
      <c r="O43" s="147"/>
      <c r="P43" s="147"/>
      <c r="Q43" s="147"/>
      <c r="R43" s="147"/>
      <c r="S43" s="147"/>
      <c r="T43" s="172"/>
      <c r="V43" s="173"/>
    </row>
    <row r="44" spans="2:22" ht="13.8" thickBot="1" x14ac:dyDescent="0.3">
      <c r="I44" s="158">
        <v>40</v>
      </c>
      <c r="J44" s="159"/>
      <c r="K44" s="160"/>
      <c r="L44" s="160"/>
      <c r="M44" s="160"/>
      <c r="N44" s="160"/>
      <c r="O44" s="160"/>
      <c r="P44" s="160"/>
      <c r="Q44" s="160"/>
      <c r="R44" s="160"/>
      <c r="S44" s="160"/>
      <c r="T44" s="174"/>
      <c r="V44" s="175"/>
    </row>
    <row r="45" spans="2:22" x14ac:dyDescent="0.25">
      <c r="I45" s="54"/>
    </row>
    <row r="46" spans="2:22" x14ac:dyDescent="0.25">
      <c r="I46" s="54"/>
    </row>
    <row r="47" spans="2:22" x14ac:dyDescent="0.25">
      <c r="I47" s="54"/>
    </row>
    <row r="73" spans="1:33" x14ac:dyDescent="0.2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109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</row>
    <row r="74" spans="1:33" x14ac:dyDescent="0.25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109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</row>
    <row r="75" spans="1:33" x14ac:dyDescent="0.2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109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</row>
    <row r="76" spans="1:33" x14ac:dyDescent="0.25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109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</row>
    <row r="77" spans="1:33" x14ac:dyDescent="0.25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109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</row>
    <row r="78" spans="1:33" x14ac:dyDescent="0.25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109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</row>
    <row r="79" spans="1:33" x14ac:dyDescent="0.25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109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</row>
    <row r="80" spans="1:33" x14ac:dyDescent="0.25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109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</row>
    <row r="81" spans="1:33" x14ac:dyDescent="0.25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109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</row>
    <row r="82" spans="1:33" x14ac:dyDescent="0.25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109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</row>
    <row r="83" spans="1:33" x14ac:dyDescent="0.25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109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</row>
    <row r="84" spans="1:33" x14ac:dyDescent="0.25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109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</row>
    <row r="85" spans="1:33" x14ac:dyDescent="0.25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109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</row>
    <row r="86" spans="1:33" x14ac:dyDescent="0.25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109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</row>
    <row r="87" spans="1:33" x14ac:dyDescent="0.25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109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</row>
    <row r="88" spans="1:33" x14ac:dyDescent="0.25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109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</row>
    <row r="89" spans="1:33" x14ac:dyDescent="0.25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109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</row>
    <row r="90" spans="1:33" x14ac:dyDescent="0.25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109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</row>
    <row r="91" spans="1:33" x14ac:dyDescent="0.25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109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</row>
    <row r="92" spans="1:33" x14ac:dyDescent="0.25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109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</row>
    <row r="93" spans="1:33" x14ac:dyDescent="0.25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109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</row>
    <row r="94" spans="1:33" x14ac:dyDescent="0.25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109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</row>
    <row r="95" spans="1:33" x14ac:dyDescent="0.25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109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</row>
    <row r="96" spans="1:33" x14ac:dyDescent="0.25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109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</row>
    <row r="97" spans="1:33" x14ac:dyDescent="0.25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109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</row>
    <row r="98" spans="1:33" x14ac:dyDescent="0.25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109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</row>
    <row r="99" spans="1:33" x14ac:dyDescent="0.25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109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</row>
    <row r="100" spans="1:33" x14ac:dyDescent="0.25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109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</row>
    <row r="101" spans="1:33" x14ac:dyDescent="0.25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109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AZ103"/>
  <sheetViews>
    <sheetView zoomScale="60" zoomScaleNormal="60" workbookViewId="0">
      <selection activeCell="G75" sqref="G75"/>
    </sheetView>
  </sheetViews>
  <sheetFormatPr baseColWidth="10" defaultColWidth="11.44140625" defaultRowHeight="13.2" x14ac:dyDescent="0.25"/>
  <cols>
    <col min="1" max="1" width="6.5546875" style="1" customWidth="1"/>
    <col min="2" max="2" width="9.44140625" style="1" customWidth="1"/>
    <col min="3" max="3" width="10.33203125" style="1" customWidth="1"/>
    <col min="4" max="4" width="12.44140625" style="1" bestFit="1" customWidth="1"/>
    <col min="5" max="5" width="6.5546875" style="1" customWidth="1"/>
    <col min="6" max="6" width="12.44140625" style="1" bestFit="1" customWidth="1"/>
    <col min="7" max="7" width="12.44140625" style="1" customWidth="1"/>
    <col min="8" max="8" width="3.5546875" style="1" customWidth="1"/>
    <col min="9" max="9" width="8.5546875" style="1" customWidth="1"/>
    <col min="10" max="13" width="12.44140625" style="1" bestFit="1" customWidth="1"/>
    <col min="14" max="15" width="12.5546875" style="1" bestFit="1" customWidth="1"/>
    <col min="16" max="16" width="12" style="1" bestFit="1" customWidth="1"/>
    <col min="17" max="18" width="12.5546875" style="1" bestFit="1" customWidth="1"/>
    <col min="19" max="20" width="12" style="1" bestFit="1" customWidth="1"/>
    <col min="21" max="22" width="12.44140625" style="1" bestFit="1" customWidth="1"/>
    <col min="23" max="23" width="12.33203125" style="1" bestFit="1" customWidth="1"/>
    <col min="24" max="24" width="14.44140625" style="1" bestFit="1" customWidth="1"/>
    <col min="25" max="26" width="14.5546875" style="1" bestFit="1" customWidth="1"/>
    <col min="27" max="27" width="11.5546875" style="1" bestFit="1" customWidth="1"/>
    <col min="28" max="28" width="14.6640625" style="1" bestFit="1" customWidth="1"/>
    <col min="29" max="30" width="11.5546875" style="1" bestFit="1" customWidth="1"/>
    <col min="31" max="16384" width="11.44140625" style="1"/>
  </cols>
  <sheetData>
    <row r="1" spans="1:52" ht="12.75" customHeight="1" thickBot="1" x14ac:dyDescent="0.3">
      <c r="A1" s="53"/>
      <c r="B1" s="53"/>
      <c r="C1" s="53"/>
      <c r="D1" s="53"/>
      <c r="E1" s="53"/>
      <c r="F1" s="53"/>
      <c r="G1" s="53"/>
      <c r="H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</row>
    <row r="2" spans="1:52" ht="16.2" thickBot="1" x14ac:dyDescent="0.35">
      <c r="A2" s="53"/>
      <c r="B2" s="124" t="s">
        <v>20</v>
      </c>
      <c r="C2" s="53"/>
      <c r="D2" s="178" t="s">
        <v>97</v>
      </c>
      <c r="E2" s="179">
        <v>1</v>
      </c>
      <c r="F2" s="180" t="s">
        <v>98</v>
      </c>
      <c r="G2" s="179">
        <v>1</v>
      </c>
      <c r="H2" s="53"/>
      <c r="I2" s="89" t="s">
        <v>111</v>
      </c>
      <c r="J2" s="127"/>
    </row>
    <row r="3" spans="1:52" ht="12.75" customHeight="1" thickBot="1" x14ac:dyDescent="0.3">
      <c r="A3" s="53"/>
      <c r="B3" s="53"/>
      <c r="C3" s="53"/>
      <c r="D3" s="53"/>
      <c r="E3" s="53"/>
      <c r="F3" s="53"/>
      <c r="G3" s="53"/>
      <c r="H3" s="53"/>
    </row>
    <row r="4" spans="1:52" s="166" customFormat="1" ht="12.75" customHeight="1" thickBot="1" x14ac:dyDescent="0.35">
      <c r="A4" s="181"/>
      <c r="B4" s="181"/>
      <c r="C4" s="181"/>
      <c r="D4" s="181"/>
      <c r="E4" s="181"/>
      <c r="F4" s="181"/>
      <c r="G4" s="181"/>
      <c r="H4" s="181"/>
      <c r="I4" s="182" t="s">
        <v>101</v>
      </c>
      <c r="J4" s="183">
        <v>0</v>
      </c>
      <c r="K4" s="184">
        <v>0.1</v>
      </c>
      <c r="L4" s="184">
        <v>0.2</v>
      </c>
      <c r="M4" s="184">
        <v>0.3</v>
      </c>
      <c r="N4" s="184">
        <v>0.4</v>
      </c>
      <c r="O4" s="184">
        <v>0.5</v>
      </c>
      <c r="P4" s="184">
        <v>0.6</v>
      </c>
      <c r="Q4" s="184">
        <v>0.7</v>
      </c>
      <c r="R4" s="184">
        <v>0.8</v>
      </c>
      <c r="S4" s="184">
        <v>0.9</v>
      </c>
      <c r="T4" s="185">
        <v>1</v>
      </c>
      <c r="V4" s="167" t="s">
        <v>112</v>
      </c>
    </row>
    <row r="5" spans="1:52" ht="12.75" customHeight="1" x14ac:dyDescent="0.25">
      <c r="A5" s="53"/>
      <c r="B5" s="53"/>
      <c r="C5" s="168" t="s">
        <v>115</v>
      </c>
      <c r="D5" s="26">
        <f>MAX(MAX(J5:T44),ABS(MIN(J5:T44)))</f>
        <v>15.566898412936226</v>
      </c>
      <c r="E5" s="53"/>
      <c r="F5" s="53"/>
      <c r="G5" s="53"/>
      <c r="H5" s="53"/>
      <c r="I5" s="186">
        <v>1</v>
      </c>
      <c r="J5" s="154">
        <v>13.946430039293185</v>
      </c>
      <c r="K5" s="140">
        <v>13.141918468122652</v>
      </c>
      <c r="L5" s="140">
        <v>12.337406896952119</v>
      </c>
      <c r="M5" s="140">
        <v>11.532895325781585</v>
      </c>
      <c r="N5" s="140">
        <v>10.728383754611052</v>
      </c>
      <c r="O5" s="140">
        <v>9.923872183440519</v>
      </c>
      <c r="P5" s="140">
        <v>9.1193606122699862</v>
      </c>
      <c r="Q5" s="140">
        <v>8.3148490410994533</v>
      </c>
      <c r="R5" s="140">
        <v>7.5103374699289196</v>
      </c>
      <c r="S5" s="140">
        <v>6.7058258987583867</v>
      </c>
      <c r="T5" s="169">
        <v>5.9013143275878539</v>
      </c>
      <c r="U5" s="94"/>
      <c r="V5" s="170">
        <v>4.022557855852666</v>
      </c>
    </row>
    <row r="6" spans="1:52" ht="12.75" customHeight="1" x14ac:dyDescent="0.25">
      <c r="A6" s="53"/>
      <c r="B6" s="53"/>
      <c r="C6" s="171" t="s">
        <v>105</v>
      </c>
      <c r="D6" s="37">
        <f>IF(D9&lt;0.000001,1,D7/D9)</f>
        <v>0.23413284489659097</v>
      </c>
      <c r="E6" s="53"/>
      <c r="F6" s="53"/>
      <c r="G6" s="53"/>
      <c r="H6" s="53"/>
      <c r="I6" s="187">
        <v>2</v>
      </c>
      <c r="J6" s="188">
        <v>15.324249268026824</v>
      </c>
      <c r="K6" s="147">
        <v>14.708568123229599</v>
      </c>
      <c r="L6" s="147">
        <v>14.09288697843237</v>
      </c>
      <c r="M6" s="147">
        <v>13.477205833635145</v>
      </c>
      <c r="N6" s="147">
        <v>12.861524688837918</v>
      </c>
      <c r="O6" s="147">
        <v>12.245843544040691</v>
      </c>
      <c r="P6" s="147">
        <v>11.630162399243465</v>
      </c>
      <c r="Q6" s="147">
        <v>11.014481254446238</v>
      </c>
      <c r="R6" s="147">
        <v>10.398800109649011</v>
      </c>
      <c r="S6" s="147">
        <v>9.7831189648517842</v>
      </c>
      <c r="T6" s="172">
        <v>9.167437820054559</v>
      </c>
      <c r="U6" s="94"/>
      <c r="V6" s="173">
        <v>3.0966211424712577</v>
      </c>
    </row>
    <row r="7" spans="1:52" ht="12.75" customHeight="1" x14ac:dyDescent="0.25">
      <c r="A7" s="53"/>
      <c r="B7" s="53"/>
      <c r="C7" s="171" t="s">
        <v>106</v>
      </c>
      <c r="D7" s="37">
        <v>0.3</v>
      </c>
      <c r="E7" s="53"/>
      <c r="F7" s="53"/>
      <c r="G7" s="53"/>
      <c r="H7" s="53"/>
      <c r="I7" s="186">
        <v>3</v>
      </c>
      <c r="J7" s="188">
        <v>0</v>
      </c>
      <c r="K7" s="147">
        <v>0</v>
      </c>
      <c r="L7" s="147">
        <v>0</v>
      </c>
      <c r="M7" s="147">
        <v>0</v>
      </c>
      <c r="N7" s="147">
        <v>0</v>
      </c>
      <c r="O7" s="147">
        <v>0</v>
      </c>
      <c r="P7" s="147">
        <v>0</v>
      </c>
      <c r="Q7" s="147">
        <v>0</v>
      </c>
      <c r="R7" s="147">
        <v>0</v>
      </c>
      <c r="S7" s="147">
        <v>0</v>
      </c>
      <c r="T7" s="172">
        <v>0</v>
      </c>
      <c r="U7" s="94"/>
      <c r="V7" s="173">
        <v>11</v>
      </c>
    </row>
    <row r="8" spans="1:52" ht="12.75" customHeight="1" x14ac:dyDescent="0.25">
      <c r="A8" s="53"/>
      <c r="B8" s="53"/>
      <c r="C8" s="30" t="s">
        <v>7</v>
      </c>
      <c r="D8" s="37">
        <f>[1]PlotData!CB5</f>
        <v>12.149074038789951</v>
      </c>
      <c r="E8" s="53"/>
      <c r="F8" s="53"/>
      <c r="G8" s="53"/>
      <c r="H8" s="53"/>
      <c r="I8" s="187">
        <v>4</v>
      </c>
      <c r="J8" s="188">
        <v>5.5558176580529084</v>
      </c>
      <c r="K8" s="147">
        <v>5.5558176580529084</v>
      </c>
      <c r="L8" s="147">
        <v>5.5558176580529084</v>
      </c>
      <c r="M8" s="147">
        <v>5.5558176580529084</v>
      </c>
      <c r="N8" s="147">
        <v>5.5558176580529084</v>
      </c>
      <c r="O8" s="147">
        <v>5.5558176580529084</v>
      </c>
      <c r="P8" s="147">
        <v>5.5558176580529084</v>
      </c>
      <c r="Q8" s="147">
        <v>5.5558176580529084</v>
      </c>
      <c r="R8" s="147">
        <v>5.5558176580529084</v>
      </c>
      <c r="S8" s="147">
        <v>5.5558176580529084</v>
      </c>
      <c r="T8" s="172">
        <v>5.5558176580529084</v>
      </c>
      <c r="U8" s="94"/>
      <c r="V8" s="173">
        <v>4.947772296240097</v>
      </c>
    </row>
    <row r="9" spans="1:52" ht="12.75" customHeight="1" thickBot="1" x14ac:dyDescent="0.3">
      <c r="A9" s="53"/>
      <c r="B9" s="53"/>
      <c r="C9" s="38" t="s">
        <v>107</v>
      </c>
      <c r="D9" s="52">
        <f>D5/MAX(0.0001,D8)</f>
        <v>1.2813238575412196</v>
      </c>
      <c r="E9" s="53"/>
      <c r="F9" s="53"/>
      <c r="G9" s="53"/>
      <c r="H9" s="53"/>
      <c r="I9" s="186">
        <v>5</v>
      </c>
      <c r="J9" s="188">
        <v>-6.6054597611439103</v>
      </c>
      <c r="K9" s="147">
        <v>-6.6054597611439103</v>
      </c>
      <c r="L9" s="147">
        <v>-6.6054597611439103</v>
      </c>
      <c r="M9" s="147">
        <v>-6.6054597611439103</v>
      </c>
      <c r="N9" s="147">
        <v>-6.6054597611439103</v>
      </c>
      <c r="O9" s="147">
        <v>-6.6054597611439103</v>
      </c>
      <c r="P9" s="147">
        <v>-6.6054597611439103</v>
      </c>
      <c r="Q9" s="147">
        <v>-6.6054597611439103</v>
      </c>
      <c r="R9" s="147">
        <v>-6.6054597611439103</v>
      </c>
      <c r="S9" s="147">
        <v>-6.6054597611439103</v>
      </c>
      <c r="T9" s="172">
        <v>-6.6054597611439103</v>
      </c>
      <c r="U9" s="94"/>
      <c r="V9" s="173">
        <v>2.5559231252228614</v>
      </c>
    </row>
    <row r="10" spans="1:52" ht="12.75" customHeight="1" x14ac:dyDescent="0.25">
      <c r="A10" s="53"/>
      <c r="B10" s="53"/>
      <c r="C10" s="53"/>
      <c r="D10" s="53"/>
      <c r="E10" s="53"/>
      <c r="F10" s="53"/>
      <c r="G10" s="53"/>
      <c r="H10" s="53"/>
      <c r="I10" s="187">
        <v>6</v>
      </c>
      <c r="J10" s="188">
        <v>-0.1207960505873843</v>
      </c>
      <c r="K10" s="147">
        <v>-0.1207960505873843</v>
      </c>
      <c r="L10" s="147">
        <v>-0.1207960505873843</v>
      </c>
      <c r="M10" s="147">
        <v>-0.1207960505873843</v>
      </c>
      <c r="N10" s="147">
        <v>-0.1207960505873843</v>
      </c>
      <c r="O10" s="147">
        <v>-0.1207960505873843</v>
      </c>
      <c r="P10" s="147">
        <v>-0.1207960505873843</v>
      </c>
      <c r="Q10" s="147">
        <v>-0.1207960505873843</v>
      </c>
      <c r="R10" s="147">
        <v>-0.1207960505873843</v>
      </c>
      <c r="S10" s="147">
        <v>-0.1207960505873843</v>
      </c>
      <c r="T10" s="172">
        <v>-0.1207960505873843</v>
      </c>
      <c r="U10" s="94"/>
      <c r="V10" s="173">
        <v>5.8612935712250422</v>
      </c>
    </row>
    <row r="11" spans="1:52" ht="12.75" customHeight="1" x14ac:dyDescent="0.25">
      <c r="A11" s="53"/>
      <c r="B11" s="53"/>
      <c r="C11" s="53"/>
      <c r="D11" s="53"/>
      <c r="E11" s="53"/>
      <c r="F11" s="53"/>
      <c r="G11" s="53"/>
      <c r="H11" s="53"/>
      <c r="I11" s="186">
        <v>7</v>
      </c>
      <c r="J11" s="188">
        <v>-10.116471721980737</v>
      </c>
      <c r="K11" s="147">
        <v>-10.661514391076286</v>
      </c>
      <c r="L11" s="147">
        <v>-11.206557060171836</v>
      </c>
      <c r="M11" s="147">
        <v>-11.751599729267383</v>
      </c>
      <c r="N11" s="147">
        <v>-12.296642398362934</v>
      </c>
      <c r="O11" s="147">
        <v>-12.841685067458481</v>
      </c>
      <c r="P11" s="147">
        <v>-13.386727736554031</v>
      </c>
      <c r="Q11" s="147">
        <v>-13.93177040564958</v>
      </c>
      <c r="R11" s="147">
        <v>-14.476813074745127</v>
      </c>
      <c r="S11" s="147">
        <v>-15.021855743840678</v>
      </c>
      <c r="T11" s="172">
        <v>-15.566898412936226</v>
      </c>
      <c r="U11" s="94"/>
      <c r="V11" s="173">
        <v>2.7252133454777443</v>
      </c>
    </row>
    <row r="12" spans="1:52" ht="12.75" customHeight="1" x14ac:dyDescent="0.25">
      <c r="A12" s="53"/>
      <c r="B12" s="53"/>
      <c r="C12" s="53"/>
      <c r="D12" s="53"/>
      <c r="E12" s="53"/>
      <c r="F12" s="53"/>
      <c r="G12" s="53"/>
      <c r="H12" s="53"/>
      <c r="I12" s="187">
        <v>8</v>
      </c>
      <c r="J12" s="188">
        <v>7.0939676166501346</v>
      </c>
      <c r="K12" s="147">
        <v>7.0939676166501346</v>
      </c>
      <c r="L12" s="147">
        <v>7.0939676166501346</v>
      </c>
      <c r="M12" s="147">
        <v>7.0939676166501346</v>
      </c>
      <c r="N12" s="147">
        <v>7.0939676166501346</v>
      </c>
      <c r="O12" s="147">
        <v>7.0939676166501346</v>
      </c>
      <c r="P12" s="147">
        <v>7.0939676166501346</v>
      </c>
      <c r="Q12" s="147">
        <v>7.0939676166501346</v>
      </c>
      <c r="R12" s="147">
        <v>7.0939676166501346</v>
      </c>
      <c r="S12" s="147">
        <v>7.0939676166501346</v>
      </c>
      <c r="T12" s="172">
        <v>7.0939676166501346</v>
      </c>
      <c r="U12" s="94"/>
      <c r="V12" s="173">
        <v>2.7274110497343447</v>
      </c>
    </row>
    <row r="13" spans="1:52" ht="12.75" customHeight="1" x14ac:dyDescent="0.25">
      <c r="A13" s="53"/>
      <c r="B13" s="53"/>
      <c r="C13" s="53"/>
      <c r="D13" s="53"/>
      <c r="E13" s="53"/>
      <c r="F13" s="53"/>
      <c r="G13" s="53"/>
      <c r="H13" s="53"/>
      <c r="I13" s="186">
        <v>9</v>
      </c>
      <c r="J13" s="188">
        <v>4.8800617435679525</v>
      </c>
      <c r="K13" s="147">
        <v>3.8917314848145099</v>
      </c>
      <c r="L13" s="147">
        <v>2.9034012260610669</v>
      </c>
      <c r="M13" s="147">
        <v>1.9150709673076241</v>
      </c>
      <c r="N13" s="147">
        <v>0.92674070855418167</v>
      </c>
      <c r="O13" s="147">
        <v>-6.1589550199260719E-2</v>
      </c>
      <c r="P13" s="147">
        <v>-1.0499198089527031</v>
      </c>
      <c r="Q13" s="147">
        <v>-2.0382500677061457</v>
      </c>
      <c r="R13" s="147">
        <v>-3.0265803264595879</v>
      </c>
      <c r="S13" s="147">
        <v>-4.0149105852130305</v>
      </c>
      <c r="T13" s="172">
        <v>-5.0032408439664726</v>
      </c>
      <c r="U13" s="94"/>
      <c r="V13" s="173">
        <v>4.9708918339670181</v>
      </c>
    </row>
    <row r="14" spans="1:52" ht="12.75" customHeight="1" x14ac:dyDescent="0.25">
      <c r="A14" s="53"/>
      <c r="B14" s="53"/>
      <c r="C14" s="53"/>
      <c r="D14" s="53"/>
      <c r="E14" s="53"/>
      <c r="F14" s="53"/>
      <c r="G14" s="53"/>
      <c r="H14" s="53"/>
      <c r="I14" s="187">
        <v>10</v>
      </c>
      <c r="J14" s="188">
        <v>0.84043161775043118</v>
      </c>
      <c r="K14" s="147">
        <v>0.84043161775043118</v>
      </c>
      <c r="L14" s="147">
        <v>0.84043161775043118</v>
      </c>
      <c r="M14" s="147">
        <v>0.84043161775043118</v>
      </c>
      <c r="N14" s="147">
        <v>0.84043161775043118</v>
      </c>
      <c r="O14" s="147">
        <v>0.84043161775043118</v>
      </c>
      <c r="P14" s="147">
        <v>0.84043161775043118</v>
      </c>
      <c r="Q14" s="147">
        <v>0.84043161775043118</v>
      </c>
      <c r="R14" s="147">
        <v>0.84043161775043118</v>
      </c>
      <c r="S14" s="147">
        <v>0.84043161775043118</v>
      </c>
      <c r="T14" s="172">
        <v>0.84043161775043118</v>
      </c>
      <c r="U14" s="94"/>
      <c r="V14" s="173">
        <v>2.47787611616259</v>
      </c>
    </row>
    <row r="15" spans="1:52" ht="12.75" customHeight="1" x14ac:dyDescent="0.25">
      <c r="A15" s="53"/>
      <c r="B15" s="53"/>
      <c r="C15" s="53"/>
      <c r="D15" s="53"/>
      <c r="E15" s="53"/>
      <c r="F15" s="53"/>
      <c r="G15" s="53"/>
      <c r="H15" s="53"/>
      <c r="I15" s="186">
        <v>11</v>
      </c>
      <c r="J15" s="188">
        <v>4.2147803521963478</v>
      </c>
      <c r="K15" s="147">
        <v>3.4102686696086053</v>
      </c>
      <c r="L15" s="147">
        <v>2.6057569870208632</v>
      </c>
      <c r="M15" s="147">
        <v>1.8012453044331209</v>
      </c>
      <c r="N15" s="147">
        <v>0.99673362184537906</v>
      </c>
      <c r="O15" s="147">
        <v>0.192221939257637</v>
      </c>
      <c r="P15" s="147">
        <v>-0.612289743330105</v>
      </c>
      <c r="Q15" s="147">
        <v>-1.416801425917847</v>
      </c>
      <c r="R15" s="147">
        <v>-2.2213131085055888</v>
      </c>
      <c r="S15" s="147">
        <v>-3.0258247910933309</v>
      </c>
      <c r="T15" s="172">
        <v>-3.830336473681073</v>
      </c>
      <c r="U15" s="94"/>
      <c r="V15" s="173">
        <v>4.0225584129387109</v>
      </c>
    </row>
    <row r="16" spans="1:52" ht="12.75" customHeight="1" x14ac:dyDescent="0.25">
      <c r="A16" s="53"/>
      <c r="B16" s="53"/>
      <c r="C16" s="53"/>
      <c r="D16" s="53"/>
      <c r="E16" s="53"/>
      <c r="F16" s="53"/>
      <c r="G16" s="53"/>
      <c r="H16" s="53"/>
      <c r="I16" s="187">
        <v>12</v>
      </c>
      <c r="J16" s="188">
        <v>0.8290759933274614</v>
      </c>
      <c r="K16" s="147">
        <v>0.8290759933274614</v>
      </c>
      <c r="L16" s="147">
        <v>0.8290759933274614</v>
      </c>
      <c r="M16" s="147">
        <v>0.8290759933274614</v>
      </c>
      <c r="N16" s="147">
        <v>0.8290759933274614</v>
      </c>
      <c r="O16" s="147">
        <v>0.8290759933274614</v>
      </c>
      <c r="P16" s="147">
        <v>0.8290759933274614</v>
      </c>
      <c r="Q16" s="147">
        <v>0.8290759933274614</v>
      </c>
      <c r="R16" s="147">
        <v>0.8290759933274614</v>
      </c>
      <c r="S16" s="147">
        <v>0.8290759933274614</v>
      </c>
      <c r="T16" s="172">
        <v>0.8290759933274614</v>
      </c>
      <c r="U16" s="94"/>
      <c r="V16" s="173">
        <v>4.9477728654500712</v>
      </c>
    </row>
    <row r="17" spans="1:24" ht="12.75" customHeight="1" x14ac:dyDescent="0.25">
      <c r="A17" s="53"/>
      <c r="B17" s="53"/>
      <c r="C17" s="53"/>
      <c r="D17" s="53"/>
      <c r="E17" s="53"/>
      <c r="F17" s="53"/>
      <c r="G17" s="53"/>
      <c r="H17" s="53"/>
      <c r="I17" s="186">
        <v>13</v>
      </c>
      <c r="J17" s="188">
        <v>-5.6514046996671077</v>
      </c>
      <c r="K17" s="147">
        <v>-5.6514046996671077</v>
      </c>
      <c r="L17" s="147">
        <v>-5.6514046996671077</v>
      </c>
      <c r="M17" s="147">
        <v>-5.6514046996671077</v>
      </c>
      <c r="N17" s="147">
        <v>-5.6514046996671077</v>
      </c>
      <c r="O17" s="147">
        <v>-5.6514046996671077</v>
      </c>
      <c r="P17" s="147">
        <v>-5.6514046996671077</v>
      </c>
      <c r="Q17" s="147">
        <v>-5.6514046996671077</v>
      </c>
      <c r="R17" s="147">
        <v>-5.6514046996671077</v>
      </c>
      <c r="S17" s="147">
        <v>-5.6514046996671077</v>
      </c>
      <c r="T17" s="172">
        <v>-5.6514046996671077</v>
      </c>
      <c r="U17" s="94"/>
      <c r="V17" s="173">
        <v>5.8612945409219108</v>
      </c>
    </row>
    <row r="18" spans="1:24" ht="12.75" customHeight="1" x14ac:dyDescent="0.25">
      <c r="A18" s="53"/>
      <c r="B18" s="53"/>
      <c r="C18" s="53"/>
      <c r="D18" s="53"/>
      <c r="E18" s="53"/>
      <c r="F18" s="53"/>
      <c r="G18" s="53"/>
      <c r="H18" s="53"/>
      <c r="I18" s="187">
        <v>14</v>
      </c>
      <c r="J18" s="188">
        <v>-4.3574036852823426</v>
      </c>
      <c r="K18" s="147">
        <v>-5.3457339440357847</v>
      </c>
      <c r="L18" s="147">
        <v>-6.3340642027892287</v>
      </c>
      <c r="M18" s="147">
        <v>-7.3223944615426717</v>
      </c>
      <c r="N18" s="147">
        <v>-8.3107247202961148</v>
      </c>
      <c r="O18" s="147">
        <v>-9.299054979049556</v>
      </c>
      <c r="P18" s="147">
        <v>-10.287385237802999</v>
      </c>
      <c r="Q18" s="147">
        <v>-11.27571549655644</v>
      </c>
      <c r="R18" s="147">
        <v>-12.264045755309883</v>
      </c>
      <c r="S18" s="147">
        <v>-13.252376014063326</v>
      </c>
      <c r="T18" s="172">
        <v>-14.240706272816768</v>
      </c>
      <c r="U18" s="94"/>
      <c r="V18" s="173">
        <v>4.9708918339670207</v>
      </c>
    </row>
    <row r="19" spans="1:24" ht="12.75" customHeight="1" x14ac:dyDescent="0.25">
      <c r="A19" s="53"/>
      <c r="B19" s="53"/>
      <c r="C19" s="53"/>
      <c r="D19" s="53"/>
      <c r="E19" s="53"/>
      <c r="F19" s="53"/>
      <c r="G19" s="53"/>
      <c r="H19" s="53"/>
      <c r="I19" s="186">
        <v>15</v>
      </c>
      <c r="J19" s="188">
        <v>-9.8670255320477356</v>
      </c>
      <c r="K19" s="147">
        <v>-9.8670255320477356</v>
      </c>
      <c r="L19" s="147">
        <v>-9.8670255320477356</v>
      </c>
      <c r="M19" s="147">
        <v>-9.8670255320477356</v>
      </c>
      <c r="N19" s="147">
        <v>-9.8670255320477356</v>
      </c>
      <c r="O19" s="147">
        <v>-9.8670255320477356</v>
      </c>
      <c r="P19" s="147">
        <v>-9.8670255320477356</v>
      </c>
      <c r="Q19" s="147">
        <v>-9.8670255320477356</v>
      </c>
      <c r="R19" s="147">
        <v>-9.8670255320477356</v>
      </c>
      <c r="S19" s="147">
        <v>-9.8670255320477356</v>
      </c>
      <c r="T19" s="172">
        <v>-9.8670255320477356</v>
      </c>
      <c r="U19" s="94"/>
      <c r="V19" s="173">
        <v>1.3637046773260697</v>
      </c>
    </row>
    <row r="20" spans="1:24" ht="12.75" customHeight="1" x14ac:dyDescent="0.25">
      <c r="A20" s="53"/>
      <c r="B20" s="53"/>
      <c r="C20" s="53"/>
      <c r="D20" s="53"/>
      <c r="E20" s="53"/>
      <c r="F20" s="53"/>
      <c r="G20" s="53"/>
      <c r="H20" s="53"/>
      <c r="I20" s="187">
        <v>16</v>
      </c>
      <c r="J20" s="188">
        <v>-0.94857819637314755</v>
      </c>
      <c r="K20" s="147">
        <v>-0.94857819637314755</v>
      </c>
      <c r="L20" s="147">
        <v>-0.94857819637314755</v>
      </c>
      <c r="M20" s="147">
        <v>-0.94857819637314755</v>
      </c>
      <c r="N20" s="147">
        <v>-0.94857819637314755</v>
      </c>
      <c r="O20" s="147">
        <v>-0.94857819637314755</v>
      </c>
      <c r="P20" s="147">
        <v>-0.94857819637314755</v>
      </c>
      <c r="Q20" s="147">
        <v>-0.94857819637314755</v>
      </c>
      <c r="R20" s="147">
        <v>-0.94857819637314755</v>
      </c>
      <c r="S20" s="147">
        <v>-0.94857819637314755</v>
      </c>
      <c r="T20" s="172">
        <v>-0.94857819637314755</v>
      </c>
      <c r="U20" s="94"/>
      <c r="V20" s="173">
        <v>3.406006468885372</v>
      </c>
    </row>
    <row r="21" spans="1:24" ht="12.75" customHeight="1" x14ac:dyDescent="0.25">
      <c r="A21" s="53"/>
      <c r="B21" s="53"/>
      <c r="C21" s="53"/>
      <c r="D21" s="53"/>
      <c r="E21" s="53"/>
      <c r="F21" s="53"/>
      <c r="G21" s="53"/>
      <c r="H21" s="53"/>
      <c r="I21" s="186">
        <v>17</v>
      </c>
      <c r="J21" s="188">
        <v>0.46156078967497688</v>
      </c>
      <c r="K21" s="147">
        <v>0.46156078967497688</v>
      </c>
      <c r="L21" s="147">
        <v>0.46156078967497688</v>
      </c>
      <c r="M21" s="147">
        <v>0.46156078967497688</v>
      </c>
      <c r="N21" s="147">
        <v>0.46156078967497688</v>
      </c>
      <c r="O21" s="147">
        <v>0.46156078967497688</v>
      </c>
      <c r="P21" s="147">
        <v>0.46156078967497688</v>
      </c>
      <c r="Q21" s="147">
        <v>0.46156078967497688</v>
      </c>
      <c r="R21" s="147">
        <v>0.46156078967497688</v>
      </c>
      <c r="S21" s="147">
        <v>0.46156078967497688</v>
      </c>
      <c r="T21" s="172">
        <v>0.46156078967497688</v>
      </c>
      <c r="U21" s="94"/>
      <c r="V21" s="173">
        <v>4.2814869520344212</v>
      </c>
    </row>
    <row r="22" spans="1:24" ht="12.75" customHeight="1" x14ac:dyDescent="0.25">
      <c r="A22" s="53"/>
      <c r="B22" s="53"/>
      <c r="C22" s="53"/>
      <c r="D22" s="53"/>
      <c r="E22" s="53"/>
      <c r="F22" s="53"/>
      <c r="G22" s="53"/>
      <c r="H22" s="54"/>
      <c r="I22" s="187">
        <v>18</v>
      </c>
      <c r="J22" s="188">
        <v>11.986383889210281</v>
      </c>
      <c r="K22" s="147">
        <v>11.986383889210281</v>
      </c>
      <c r="L22" s="147">
        <v>11.986383889210281</v>
      </c>
      <c r="M22" s="147">
        <v>11.986383889210281</v>
      </c>
      <c r="N22" s="147">
        <v>11.986383889210281</v>
      </c>
      <c r="O22" s="147">
        <v>11.986383889210281</v>
      </c>
      <c r="P22" s="147">
        <v>11.986383889210281</v>
      </c>
      <c r="Q22" s="147">
        <v>11.986383889210281</v>
      </c>
      <c r="R22" s="147">
        <v>11.986383889210281</v>
      </c>
      <c r="S22" s="147">
        <v>11.986383889210281</v>
      </c>
      <c r="T22" s="172">
        <v>11.986383889210281</v>
      </c>
      <c r="U22" s="94"/>
      <c r="V22" s="173">
        <v>1.277961847216496</v>
      </c>
      <c r="X22" s="53"/>
    </row>
    <row r="23" spans="1:24" ht="12.75" customHeight="1" x14ac:dyDescent="0.25">
      <c r="A23" s="53"/>
      <c r="B23" s="53"/>
      <c r="C23" s="53"/>
      <c r="D23" s="53"/>
      <c r="E23" s="53"/>
      <c r="F23" s="53"/>
      <c r="G23" s="53"/>
      <c r="H23" s="53"/>
      <c r="I23" s="186">
        <v>19</v>
      </c>
      <c r="J23" s="188"/>
      <c r="K23" s="147"/>
      <c r="L23" s="147"/>
      <c r="M23" s="147"/>
      <c r="N23" s="147"/>
      <c r="O23" s="147"/>
      <c r="P23" s="147"/>
      <c r="Q23" s="147"/>
      <c r="R23" s="147"/>
      <c r="S23" s="147"/>
      <c r="T23" s="172"/>
      <c r="U23" s="94"/>
      <c r="V23" s="173"/>
      <c r="X23" s="53"/>
    </row>
    <row r="24" spans="1:24" ht="12.75" customHeight="1" x14ac:dyDescent="0.25">
      <c r="A24" s="53"/>
      <c r="B24" s="53"/>
      <c r="C24" s="53"/>
      <c r="D24" s="53"/>
      <c r="E24" s="53"/>
      <c r="F24" s="53"/>
      <c r="G24" s="53"/>
      <c r="H24" s="53"/>
      <c r="I24" s="187">
        <v>20</v>
      </c>
      <c r="J24" s="188"/>
      <c r="K24" s="147"/>
      <c r="L24" s="147"/>
      <c r="M24" s="147"/>
      <c r="N24" s="147"/>
      <c r="O24" s="147"/>
      <c r="P24" s="147"/>
      <c r="Q24" s="147"/>
      <c r="R24" s="147"/>
      <c r="S24" s="147"/>
      <c r="T24" s="172"/>
      <c r="U24" s="94"/>
      <c r="V24" s="173"/>
      <c r="X24" s="53"/>
    </row>
    <row r="25" spans="1:24" ht="12.75" customHeight="1" x14ac:dyDescent="0.25">
      <c r="A25" s="53"/>
      <c r="B25" s="53"/>
      <c r="C25" s="53"/>
      <c r="D25" s="53"/>
      <c r="E25" s="53"/>
      <c r="F25" s="53"/>
      <c r="G25" s="53"/>
      <c r="H25" s="53"/>
      <c r="I25" s="186">
        <v>21</v>
      </c>
      <c r="J25" s="188"/>
      <c r="K25" s="147"/>
      <c r="L25" s="147"/>
      <c r="M25" s="147"/>
      <c r="N25" s="147"/>
      <c r="O25" s="147"/>
      <c r="P25" s="147"/>
      <c r="Q25" s="147"/>
      <c r="R25" s="147"/>
      <c r="S25" s="147"/>
      <c r="T25" s="172"/>
      <c r="U25" s="94"/>
      <c r="V25" s="173"/>
      <c r="X25" s="53"/>
    </row>
    <row r="26" spans="1:24" ht="12.75" customHeight="1" x14ac:dyDescent="0.25">
      <c r="I26" s="187">
        <v>22</v>
      </c>
      <c r="J26" s="188"/>
      <c r="K26" s="147"/>
      <c r="L26" s="147"/>
      <c r="M26" s="147"/>
      <c r="N26" s="147"/>
      <c r="O26" s="147"/>
      <c r="P26" s="147"/>
      <c r="Q26" s="147"/>
      <c r="R26" s="147"/>
      <c r="S26" s="147"/>
      <c r="T26" s="172"/>
      <c r="U26" s="94"/>
      <c r="V26" s="173"/>
      <c r="X26" s="53"/>
    </row>
    <row r="27" spans="1:24" ht="12.75" customHeight="1" x14ac:dyDescent="0.25">
      <c r="I27" s="186">
        <v>23</v>
      </c>
      <c r="J27" s="188"/>
      <c r="K27" s="147"/>
      <c r="L27" s="147"/>
      <c r="M27" s="147"/>
      <c r="N27" s="147"/>
      <c r="O27" s="147"/>
      <c r="P27" s="147"/>
      <c r="Q27" s="147"/>
      <c r="R27" s="147"/>
      <c r="S27" s="147"/>
      <c r="T27" s="172"/>
      <c r="U27" s="94"/>
      <c r="V27" s="173"/>
      <c r="X27" s="53"/>
    </row>
    <row r="28" spans="1:24" ht="12.75" customHeight="1" x14ac:dyDescent="0.25">
      <c r="I28" s="187">
        <v>24</v>
      </c>
      <c r="J28" s="188"/>
      <c r="K28" s="147"/>
      <c r="L28" s="147"/>
      <c r="M28" s="147"/>
      <c r="N28" s="147"/>
      <c r="O28" s="147"/>
      <c r="P28" s="147"/>
      <c r="Q28" s="147"/>
      <c r="R28" s="147"/>
      <c r="S28" s="147"/>
      <c r="T28" s="172"/>
      <c r="U28" s="94"/>
      <c r="V28" s="173"/>
      <c r="X28" s="53"/>
    </row>
    <row r="29" spans="1:24" ht="12.75" customHeight="1" x14ac:dyDescent="0.25">
      <c r="I29" s="186">
        <v>25</v>
      </c>
      <c r="J29" s="188"/>
      <c r="K29" s="147"/>
      <c r="L29" s="147"/>
      <c r="M29" s="147"/>
      <c r="N29" s="147"/>
      <c r="O29" s="147"/>
      <c r="P29" s="147"/>
      <c r="Q29" s="147"/>
      <c r="R29" s="147"/>
      <c r="S29" s="147"/>
      <c r="T29" s="172"/>
      <c r="U29" s="94"/>
      <c r="V29" s="173"/>
      <c r="X29" s="53"/>
    </row>
    <row r="30" spans="1:24" ht="12.75" customHeight="1" x14ac:dyDescent="0.25">
      <c r="I30" s="187">
        <v>26</v>
      </c>
      <c r="J30" s="188"/>
      <c r="K30" s="147"/>
      <c r="L30" s="147"/>
      <c r="M30" s="147"/>
      <c r="N30" s="147"/>
      <c r="O30" s="147"/>
      <c r="P30" s="147"/>
      <c r="Q30" s="147"/>
      <c r="R30" s="147"/>
      <c r="S30" s="147"/>
      <c r="T30" s="172"/>
      <c r="U30" s="94"/>
      <c r="V30" s="173"/>
      <c r="X30" s="53"/>
    </row>
    <row r="31" spans="1:24" ht="12.75" customHeight="1" x14ac:dyDescent="0.25">
      <c r="I31" s="186">
        <v>27</v>
      </c>
      <c r="J31" s="188"/>
      <c r="K31" s="147"/>
      <c r="L31" s="147"/>
      <c r="M31" s="147"/>
      <c r="N31" s="147"/>
      <c r="O31" s="147"/>
      <c r="P31" s="147"/>
      <c r="Q31" s="147"/>
      <c r="R31" s="147"/>
      <c r="S31" s="147"/>
      <c r="T31" s="172"/>
      <c r="U31" s="94"/>
      <c r="V31" s="173"/>
    </row>
    <row r="32" spans="1:24" ht="12.75" customHeight="1" x14ac:dyDescent="0.25">
      <c r="I32" s="187">
        <v>28</v>
      </c>
      <c r="J32" s="188"/>
      <c r="K32" s="147"/>
      <c r="L32" s="147"/>
      <c r="M32" s="147"/>
      <c r="N32" s="147"/>
      <c r="O32" s="147"/>
      <c r="P32" s="147"/>
      <c r="Q32" s="147"/>
      <c r="R32" s="147"/>
      <c r="S32" s="147"/>
      <c r="T32" s="172"/>
      <c r="U32" s="94"/>
      <c r="V32" s="173"/>
    </row>
    <row r="33" spans="2:22" ht="12.75" customHeight="1" x14ac:dyDescent="0.25">
      <c r="I33" s="186">
        <v>29</v>
      </c>
      <c r="J33" s="188"/>
      <c r="K33" s="147"/>
      <c r="L33" s="147"/>
      <c r="M33" s="147"/>
      <c r="N33" s="147"/>
      <c r="O33" s="147"/>
      <c r="P33" s="147"/>
      <c r="Q33" s="147"/>
      <c r="R33" s="147"/>
      <c r="S33" s="147"/>
      <c r="T33" s="172"/>
      <c r="U33" s="94"/>
      <c r="V33" s="173"/>
    </row>
    <row r="34" spans="2:22" ht="12.75" customHeight="1" x14ac:dyDescent="0.25">
      <c r="I34" s="187">
        <v>30</v>
      </c>
      <c r="J34" s="188"/>
      <c r="K34" s="147"/>
      <c r="L34" s="147"/>
      <c r="M34" s="147"/>
      <c r="N34" s="147"/>
      <c r="O34" s="147"/>
      <c r="P34" s="147"/>
      <c r="Q34" s="147"/>
      <c r="R34" s="147"/>
      <c r="S34" s="147"/>
      <c r="T34" s="172"/>
      <c r="U34" s="94"/>
      <c r="V34" s="173"/>
    </row>
    <row r="35" spans="2:22" ht="12.75" customHeight="1" thickBot="1" x14ac:dyDescent="0.3">
      <c r="I35" s="186">
        <v>31</v>
      </c>
      <c r="J35" s="188"/>
      <c r="K35" s="147"/>
      <c r="L35" s="147"/>
      <c r="M35" s="147"/>
      <c r="N35" s="147"/>
      <c r="O35" s="147"/>
      <c r="P35" s="147"/>
      <c r="Q35" s="147"/>
      <c r="R35" s="147"/>
      <c r="S35" s="147"/>
      <c r="T35" s="172"/>
      <c r="U35" s="94"/>
      <c r="V35" s="173"/>
    </row>
    <row r="36" spans="2:22" ht="12.75" customHeight="1" x14ac:dyDescent="0.25">
      <c r="B36" s="53"/>
      <c r="C36" s="53"/>
      <c r="D36" s="154" t="s">
        <v>116</v>
      </c>
      <c r="E36" s="155">
        <f>MAX(J5:T44)</f>
        <v>15.324249268026824</v>
      </c>
      <c r="I36" s="187">
        <v>32</v>
      </c>
      <c r="J36" s="188"/>
      <c r="K36" s="147"/>
      <c r="L36" s="147"/>
      <c r="M36" s="147"/>
      <c r="N36" s="147"/>
      <c r="O36" s="147"/>
      <c r="P36" s="147"/>
      <c r="Q36" s="147"/>
      <c r="R36" s="147"/>
      <c r="S36" s="147"/>
      <c r="T36" s="172"/>
      <c r="U36" s="94"/>
      <c r="V36" s="173"/>
    </row>
    <row r="37" spans="2:22" ht="12.75" customHeight="1" thickBot="1" x14ac:dyDescent="0.3">
      <c r="D37" s="156" t="s">
        <v>117</v>
      </c>
      <c r="E37" s="157">
        <f>MIN(J5:T44)</f>
        <v>-15.566898412936226</v>
      </c>
      <c r="I37" s="186">
        <v>33</v>
      </c>
      <c r="J37" s="188"/>
      <c r="K37" s="147"/>
      <c r="L37" s="147"/>
      <c r="M37" s="147"/>
      <c r="N37" s="147"/>
      <c r="O37" s="147"/>
      <c r="P37" s="147"/>
      <c r="Q37" s="147"/>
      <c r="R37" s="147"/>
      <c r="S37" s="147"/>
      <c r="T37" s="172"/>
      <c r="U37" s="94"/>
      <c r="V37" s="173"/>
    </row>
    <row r="38" spans="2:22" ht="12.75" customHeight="1" x14ac:dyDescent="0.25">
      <c r="I38" s="187">
        <v>34</v>
      </c>
      <c r="J38" s="188"/>
      <c r="K38" s="147"/>
      <c r="L38" s="147"/>
      <c r="M38" s="147"/>
      <c r="N38" s="147"/>
      <c r="O38" s="147"/>
      <c r="P38" s="147"/>
      <c r="Q38" s="147"/>
      <c r="R38" s="147"/>
      <c r="S38" s="147"/>
      <c r="T38" s="172"/>
      <c r="U38" s="94"/>
      <c r="V38" s="173"/>
    </row>
    <row r="39" spans="2:22" x14ac:dyDescent="0.25">
      <c r="I39" s="186">
        <v>35</v>
      </c>
      <c r="J39" s="188"/>
      <c r="K39" s="147"/>
      <c r="L39" s="147"/>
      <c r="M39" s="147"/>
      <c r="N39" s="147"/>
      <c r="O39" s="147"/>
      <c r="P39" s="147"/>
      <c r="Q39" s="147"/>
      <c r="R39" s="147"/>
      <c r="S39" s="147"/>
      <c r="T39" s="172"/>
      <c r="U39" s="94"/>
      <c r="V39" s="173"/>
    </row>
    <row r="40" spans="2:22" x14ac:dyDescent="0.25">
      <c r="I40" s="187">
        <v>36</v>
      </c>
      <c r="J40" s="188"/>
      <c r="K40" s="147"/>
      <c r="L40" s="147"/>
      <c r="M40" s="147"/>
      <c r="N40" s="147"/>
      <c r="O40" s="147"/>
      <c r="P40" s="147"/>
      <c r="Q40" s="147"/>
      <c r="R40" s="147"/>
      <c r="S40" s="147"/>
      <c r="T40" s="172"/>
      <c r="U40" s="94"/>
      <c r="V40" s="173"/>
    </row>
    <row r="41" spans="2:22" x14ac:dyDescent="0.25">
      <c r="I41" s="186">
        <v>37</v>
      </c>
      <c r="J41" s="188"/>
      <c r="K41" s="147"/>
      <c r="L41" s="147"/>
      <c r="M41" s="147"/>
      <c r="N41" s="147"/>
      <c r="O41" s="147"/>
      <c r="P41" s="147"/>
      <c r="Q41" s="147"/>
      <c r="R41" s="147"/>
      <c r="S41" s="147"/>
      <c r="T41" s="172"/>
      <c r="U41" s="94"/>
      <c r="V41" s="173"/>
    </row>
    <row r="42" spans="2:22" x14ac:dyDescent="0.25">
      <c r="I42" s="187">
        <v>38</v>
      </c>
      <c r="J42" s="188"/>
      <c r="K42" s="147"/>
      <c r="L42" s="147"/>
      <c r="M42" s="147"/>
      <c r="N42" s="147"/>
      <c r="O42" s="147"/>
      <c r="P42" s="147"/>
      <c r="Q42" s="147"/>
      <c r="R42" s="147"/>
      <c r="S42" s="147"/>
      <c r="T42" s="172"/>
      <c r="U42" s="94"/>
      <c r="V42" s="173"/>
    </row>
    <row r="43" spans="2:22" x14ac:dyDescent="0.25">
      <c r="I43" s="186">
        <v>39</v>
      </c>
      <c r="J43" s="188"/>
      <c r="K43" s="147"/>
      <c r="L43" s="147"/>
      <c r="M43" s="147"/>
      <c r="N43" s="147"/>
      <c r="O43" s="147"/>
      <c r="P43" s="147"/>
      <c r="Q43" s="147"/>
      <c r="R43" s="147"/>
      <c r="S43" s="147"/>
      <c r="T43" s="172"/>
      <c r="U43" s="94"/>
      <c r="V43" s="173"/>
    </row>
    <row r="44" spans="2:22" ht="13.8" thickBot="1" x14ac:dyDescent="0.3">
      <c r="I44" s="187">
        <v>40</v>
      </c>
      <c r="J44" s="188"/>
      <c r="K44" s="147"/>
      <c r="L44" s="147"/>
      <c r="M44" s="147"/>
      <c r="N44" s="147"/>
      <c r="O44" s="147"/>
      <c r="P44" s="147"/>
      <c r="Q44" s="147"/>
      <c r="R44" s="147"/>
      <c r="S44" s="147"/>
      <c r="T44" s="172"/>
      <c r="U44" s="94"/>
      <c r="V44" s="175"/>
    </row>
    <row r="45" spans="2:22" x14ac:dyDescent="0.25">
      <c r="I45" s="54"/>
      <c r="J45" s="54"/>
    </row>
    <row r="46" spans="2:22" x14ac:dyDescent="0.25">
      <c r="I46" s="54"/>
      <c r="J46" s="54"/>
    </row>
    <row r="47" spans="2:22" x14ac:dyDescent="0.25">
      <c r="I47" s="54"/>
      <c r="J47" s="54"/>
    </row>
    <row r="48" spans="2:22" x14ac:dyDescent="0.25">
      <c r="I48" s="54"/>
      <c r="J48" s="54"/>
    </row>
    <row r="49" spans="9:10" x14ac:dyDescent="0.25">
      <c r="I49" s="54"/>
      <c r="J49" s="54"/>
    </row>
    <row r="50" spans="9:10" x14ac:dyDescent="0.25">
      <c r="I50" s="54"/>
      <c r="J50" s="54"/>
    </row>
    <row r="51" spans="9:10" x14ac:dyDescent="0.25">
      <c r="I51" s="54"/>
      <c r="J51" s="54"/>
    </row>
    <row r="52" spans="9:10" x14ac:dyDescent="0.25">
      <c r="I52" s="54"/>
      <c r="J52" s="54"/>
    </row>
    <row r="53" spans="9:10" x14ac:dyDescent="0.25">
      <c r="I53" s="54"/>
      <c r="J53" s="54"/>
    </row>
    <row r="54" spans="9:10" x14ac:dyDescent="0.25">
      <c r="I54" s="54"/>
      <c r="J54" s="54"/>
    </row>
    <row r="55" spans="9:10" x14ac:dyDescent="0.25">
      <c r="I55" s="54"/>
      <c r="J55" s="54"/>
    </row>
    <row r="73" spans="1:34" x14ac:dyDescent="0.2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</row>
    <row r="74" spans="1:34" x14ac:dyDescent="0.25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</row>
    <row r="75" spans="1:34" x14ac:dyDescent="0.2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</row>
    <row r="76" spans="1:34" x14ac:dyDescent="0.25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</row>
    <row r="77" spans="1:34" x14ac:dyDescent="0.25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</row>
    <row r="78" spans="1:34" x14ac:dyDescent="0.25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</row>
    <row r="79" spans="1:34" x14ac:dyDescent="0.25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</row>
    <row r="80" spans="1:34" x14ac:dyDescent="0.25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</row>
    <row r="81" spans="1:34" x14ac:dyDescent="0.25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</row>
    <row r="82" spans="1:34" x14ac:dyDescent="0.25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</row>
    <row r="83" spans="1:34" x14ac:dyDescent="0.25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</row>
    <row r="84" spans="1:34" x14ac:dyDescent="0.25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</row>
    <row r="85" spans="1:34" x14ac:dyDescent="0.25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</row>
    <row r="86" spans="1:34" x14ac:dyDescent="0.25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</row>
    <row r="87" spans="1:34" x14ac:dyDescent="0.25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</row>
    <row r="88" spans="1:34" x14ac:dyDescent="0.25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</row>
    <row r="89" spans="1:34" x14ac:dyDescent="0.25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</row>
    <row r="90" spans="1:34" x14ac:dyDescent="0.25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</row>
    <row r="91" spans="1:34" x14ac:dyDescent="0.25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</row>
    <row r="92" spans="1:34" x14ac:dyDescent="0.25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</row>
    <row r="93" spans="1:34" x14ac:dyDescent="0.25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</row>
    <row r="94" spans="1:34" x14ac:dyDescent="0.25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</row>
    <row r="95" spans="1:34" x14ac:dyDescent="0.25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</row>
    <row r="96" spans="1:34" x14ac:dyDescent="0.25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</row>
    <row r="97" spans="1:34" x14ac:dyDescent="0.25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</row>
    <row r="98" spans="1:34" x14ac:dyDescent="0.25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</row>
    <row r="99" spans="1:34" x14ac:dyDescent="0.25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</row>
    <row r="100" spans="1:34" x14ac:dyDescent="0.25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</row>
    <row r="101" spans="1:34" x14ac:dyDescent="0.25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</row>
    <row r="102" spans="1:34" x14ac:dyDescent="0.25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</row>
    <row r="103" spans="1:34" x14ac:dyDescent="0.25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AZ100"/>
  <sheetViews>
    <sheetView zoomScale="60" zoomScaleNormal="60" workbookViewId="0">
      <selection activeCell="G55" sqref="G55"/>
    </sheetView>
  </sheetViews>
  <sheetFormatPr baseColWidth="10" defaultColWidth="11.44140625" defaultRowHeight="13.2" x14ac:dyDescent="0.25"/>
  <cols>
    <col min="1" max="1" width="6.5546875" style="1" customWidth="1"/>
    <col min="2" max="3" width="9.44140625" style="1" customWidth="1"/>
    <col min="4" max="4" width="12.5546875" style="1" bestFit="1" customWidth="1"/>
    <col min="5" max="5" width="6.5546875" style="1" customWidth="1"/>
    <col min="6" max="6" width="12.44140625" style="1" bestFit="1" customWidth="1"/>
    <col min="7" max="7" width="12.44140625" style="1" customWidth="1"/>
    <col min="8" max="8" width="3.5546875" style="1" customWidth="1"/>
    <col min="9" max="9" width="8.6640625" style="1" customWidth="1"/>
    <col min="10" max="13" width="12.5546875" style="1" bestFit="1" customWidth="1"/>
    <col min="14" max="15" width="12.6640625" style="1" bestFit="1" customWidth="1"/>
    <col min="16" max="16" width="12.33203125" style="1" bestFit="1" customWidth="1"/>
    <col min="17" max="18" width="12.6640625" style="1" bestFit="1" customWidth="1"/>
    <col min="19" max="19" width="12.33203125" style="1" bestFit="1" customWidth="1"/>
    <col min="20" max="20" width="14.44140625" style="1" bestFit="1" customWidth="1"/>
    <col min="21" max="21" width="12.44140625" style="1" bestFit="1" customWidth="1"/>
    <col min="22" max="22" width="12.5546875" style="1" bestFit="1" customWidth="1"/>
    <col min="23" max="23" width="12.33203125" style="1" bestFit="1" customWidth="1"/>
    <col min="24" max="24" width="14.44140625" style="1" bestFit="1" customWidth="1"/>
    <col min="25" max="26" width="14.5546875" style="1" bestFit="1" customWidth="1"/>
    <col min="27" max="27" width="11.5546875" style="1" bestFit="1" customWidth="1"/>
    <col min="28" max="28" width="14.6640625" style="1" bestFit="1" customWidth="1"/>
    <col min="29" max="30" width="11.5546875" style="1" bestFit="1" customWidth="1"/>
    <col min="31" max="16384" width="11.44140625" style="1"/>
  </cols>
  <sheetData>
    <row r="1" spans="1:52" ht="12.75" customHeight="1" thickBot="1" x14ac:dyDescent="0.3">
      <c r="A1" s="53"/>
      <c r="B1" s="53"/>
      <c r="C1" s="53"/>
      <c r="D1" s="53"/>
      <c r="E1" s="53"/>
      <c r="F1" s="53"/>
      <c r="G1" s="53"/>
      <c r="H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</row>
    <row r="2" spans="1:52" ht="16.2" thickBot="1" x14ac:dyDescent="0.35">
      <c r="A2" s="53"/>
      <c r="B2" s="124" t="s">
        <v>110</v>
      </c>
      <c r="C2" s="125"/>
      <c r="D2" s="9" t="s">
        <v>97</v>
      </c>
      <c r="E2" s="11">
        <v>1</v>
      </c>
      <c r="F2" s="126" t="s">
        <v>98</v>
      </c>
      <c r="G2" s="11">
        <v>1</v>
      </c>
      <c r="H2" s="53"/>
      <c r="I2" s="89" t="s">
        <v>111</v>
      </c>
      <c r="J2" s="127"/>
      <c r="K2" s="127"/>
      <c r="N2" s="53"/>
    </row>
    <row r="3" spans="1:52" ht="12.75" customHeight="1" thickBot="1" x14ac:dyDescent="0.3">
      <c r="A3" s="53"/>
      <c r="B3" s="53"/>
      <c r="C3" s="53"/>
      <c r="D3" s="53"/>
      <c r="E3" s="53"/>
      <c r="F3" s="53"/>
      <c r="G3" s="53"/>
      <c r="H3" s="53"/>
    </row>
    <row r="4" spans="1:52" s="135" customFormat="1" ht="12.75" customHeight="1" thickBot="1" x14ac:dyDescent="0.35">
      <c r="A4" s="128"/>
      <c r="B4" s="128"/>
      <c r="C4" s="128"/>
      <c r="D4" s="128"/>
      <c r="E4" s="128"/>
      <c r="F4" s="128"/>
      <c r="G4" s="128"/>
      <c r="H4" s="128"/>
      <c r="I4" s="129" t="s">
        <v>101</v>
      </c>
      <c r="J4" s="130">
        <v>0</v>
      </c>
      <c r="K4" s="131">
        <v>0.1</v>
      </c>
      <c r="L4" s="131">
        <v>0.2</v>
      </c>
      <c r="M4" s="131">
        <v>0.3</v>
      </c>
      <c r="N4" s="131">
        <v>0.4</v>
      </c>
      <c r="O4" s="131">
        <v>0.5</v>
      </c>
      <c r="P4" s="131">
        <v>0.6</v>
      </c>
      <c r="Q4" s="131">
        <v>0.7</v>
      </c>
      <c r="R4" s="131">
        <v>0.8</v>
      </c>
      <c r="S4" s="131">
        <v>0.9</v>
      </c>
      <c r="T4" s="165">
        <v>1</v>
      </c>
      <c r="U4" s="166"/>
      <c r="V4" s="167" t="s">
        <v>112</v>
      </c>
    </row>
    <row r="5" spans="1:52" ht="12.75" customHeight="1" x14ac:dyDescent="0.25">
      <c r="A5" s="53"/>
      <c r="B5" s="53"/>
      <c r="C5" s="168" t="s">
        <v>104</v>
      </c>
      <c r="D5" s="26">
        <f>MAX(MAX(J5:T44),ABS(MIN(J5:T44)))</f>
        <v>40.948051742667289</v>
      </c>
      <c r="E5" s="53"/>
      <c r="F5" s="53"/>
      <c r="G5" s="53"/>
      <c r="H5" s="53"/>
      <c r="I5" s="138">
        <v>1</v>
      </c>
      <c r="J5" s="139">
        <v>-4.4633394537311553</v>
      </c>
      <c r="K5" s="140">
        <v>0.98488300079791324</v>
      </c>
      <c r="L5" s="140">
        <v>6.1094860212532911</v>
      </c>
      <c r="M5" s="140">
        <v>10.910469607634999</v>
      </c>
      <c r="N5" s="140">
        <v>15.387833759943121</v>
      </c>
      <c r="O5" s="140">
        <v>19.541578478177577</v>
      </c>
      <c r="P5" s="140">
        <v>23.371703762338409</v>
      </c>
      <c r="Q5" s="140">
        <v>26.878209612425596</v>
      </c>
      <c r="R5" s="140">
        <v>30.061096028439099</v>
      </c>
      <c r="S5" s="140">
        <v>32.920363010379035</v>
      </c>
      <c r="T5" s="169">
        <v>35.456010558245303</v>
      </c>
      <c r="U5" s="94"/>
      <c r="V5" s="170">
        <v>4.022557855852666</v>
      </c>
    </row>
    <row r="6" spans="1:52" ht="12.75" customHeight="1" x14ac:dyDescent="0.25">
      <c r="A6" s="53"/>
      <c r="B6" s="53"/>
      <c r="C6" s="171" t="s">
        <v>105</v>
      </c>
      <c r="D6" s="37">
        <f>IF(D9&lt;0.000001,1,D7/D9)</f>
        <v>8.9008440121688057E-2</v>
      </c>
      <c r="E6" s="53"/>
      <c r="F6" s="53"/>
      <c r="G6" s="53"/>
      <c r="H6" s="53"/>
      <c r="I6" s="138">
        <v>2</v>
      </c>
      <c r="J6" s="146">
        <v>-6.1071556409461021</v>
      </c>
      <c r="K6" s="147">
        <v>-1.4571427758588593</v>
      </c>
      <c r="L6" s="147">
        <v>3.0022169642282681</v>
      </c>
      <c r="M6" s="147">
        <v>7.2709235793154496</v>
      </c>
      <c r="N6" s="147">
        <v>11.348977069402606</v>
      </c>
      <c r="O6" s="147">
        <v>15.236377434489794</v>
      </c>
      <c r="P6" s="147">
        <v>18.933124674576977</v>
      </c>
      <c r="Q6" s="147">
        <v>22.439218789664164</v>
      </c>
      <c r="R6" s="147">
        <v>25.754659779751318</v>
      </c>
      <c r="S6" s="147">
        <v>28.879447644838503</v>
      </c>
      <c r="T6" s="172">
        <v>31.813582384925752</v>
      </c>
      <c r="U6" s="94"/>
      <c r="V6" s="173">
        <v>3.0966211424712577</v>
      </c>
    </row>
    <row r="7" spans="1:52" ht="12.75" customHeight="1" x14ac:dyDescent="0.25">
      <c r="A7" s="53"/>
      <c r="B7" s="53"/>
      <c r="C7" s="171" t="s">
        <v>106</v>
      </c>
      <c r="D7" s="37">
        <v>0.3</v>
      </c>
      <c r="E7" s="53"/>
      <c r="F7" s="53"/>
      <c r="G7" s="53"/>
      <c r="H7" s="53"/>
      <c r="I7" s="138">
        <v>3</v>
      </c>
      <c r="J7" s="146">
        <v>0</v>
      </c>
      <c r="K7" s="147">
        <v>0</v>
      </c>
      <c r="L7" s="147">
        <v>0</v>
      </c>
      <c r="M7" s="147">
        <v>0</v>
      </c>
      <c r="N7" s="147">
        <v>0</v>
      </c>
      <c r="O7" s="147">
        <v>0</v>
      </c>
      <c r="P7" s="147">
        <v>0</v>
      </c>
      <c r="Q7" s="147">
        <v>0</v>
      </c>
      <c r="R7" s="147">
        <v>0</v>
      </c>
      <c r="S7" s="147">
        <v>0</v>
      </c>
      <c r="T7" s="172">
        <v>0</v>
      </c>
      <c r="U7" s="94"/>
      <c r="V7" s="173">
        <v>11</v>
      </c>
    </row>
    <row r="8" spans="1:52" ht="12.75" customHeight="1" x14ac:dyDescent="0.25">
      <c r="A8" s="53"/>
      <c r="B8" s="53"/>
      <c r="C8" s="30" t="s">
        <v>7</v>
      </c>
      <c r="D8" s="37">
        <f>[1]PlotData!CB5</f>
        <v>12.149074038789951</v>
      </c>
      <c r="E8" s="53"/>
      <c r="F8" s="53"/>
      <c r="G8" s="53"/>
      <c r="H8" s="53"/>
      <c r="I8" s="138">
        <v>4</v>
      </c>
      <c r="J8" s="146">
        <v>4.4633394537312228</v>
      </c>
      <c r="K8" s="147">
        <v>7.2122315228787635</v>
      </c>
      <c r="L8" s="147">
        <v>9.9611235920263681</v>
      </c>
      <c r="M8" s="147">
        <v>12.710015661173934</v>
      </c>
      <c r="N8" s="147">
        <v>15.458907730321526</v>
      </c>
      <c r="O8" s="147">
        <v>18.207799799469107</v>
      </c>
      <c r="P8" s="147">
        <v>20.956691868616698</v>
      </c>
      <c r="Q8" s="147">
        <v>23.705583937764274</v>
      </c>
      <c r="R8" s="147">
        <v>26.454476006911822</v>
      </c>
      <c r="S8" s="147">
        <v>29.203368076059427</v>
      </c>
      <c r="T8" s="172">
        <v>31.952260145206989</v>
      </c>
      <c r="U8" s="94"/>
      <c r="V8" s="173">
        <v>4.947772296240097</v>
      </c>
    </row>
    <row r="9" spans="1:52" ht="12.75" customHeight="1" thickBot="1" x14ac:dyDescent="0.3">
      <c r="A9" s="53"/>
      <c r="B9" s="53"/>
      <c r="C9" s="38" t="s">
        <v>107</v>
      </c>
      <c r="D9" s="52">
        <f>D5/MAX(0.0001,D8)</f>
        <v>3.3704668859476072</v>
      </c>
      <c r="E9" s="53"/>
      <c r="F9" s="53"/>
      <c r="G9" s="53"/>
      <c r="H9" s="53"/>
      <c r="I9" s="138">
        <v>5</v>
      </c>
      <c r="J9" s="146">
        <v>24.703727921632385</v>
      </c>
      <c r="K9" s="147">
        <v>23.015423186008618</v>
      </c>
      <c r="L9" s="147">
        <v>21.32711845038509</v>
      </c>
      <c r="M9" s="147">
        <v>19.638813714761554</v>
      </c>
      <c r="N9" s="147">
        <v>17.950508979137911</v>
      </c>
      <c r="O9" s="147">
        <v>16.26220424351423</v>
      </c>
      <c r="P9" s="147">
        <v>14.573899507890561</v>
      </c>
      <c r="Q9" s="147">
        <v>12.885594772266977</v>
      </c>
      <c r="R9" s="147">
        <v>11.197290036643444</v>
      </c>
      <c r="S9" s="147">
        <v>9.5089853010196883</v>
      </c>
      <c r="T9" s="172">
        <v>7.8206805653959259</v>
      </c>
      <c r="U9" s="94"/>
      <c r="V9" s="173">
        <v>2.5559231252228614</v>
      </c>
    </row>
    <row r="10" spans="1:52" ht="12.75" customHeight="1" x14ac:dyDescent="0.25">
      <c r="A10" s="53"/>
      <c r="B10" s="53"/>
      <c r="C10" s="53"/>
      <c r="E10" s="53"/>
      <c r="F10" s="53"/>
      <c r="G10" s="53"/>
      <c r="H10" s="53"/>
      <c r="I10" s="138">
        <v>6</v>
      </c>
      <c r="J10" s="146">
        <v>23.434749335159871</v>
      </c>
      <c r="K10" s="147">
        <v>23.363947223686175</v>
      </c>
      <c r="L10" s="147">
        <v>23.29314511221245</v>
      </c>
      <c r="M10" s="147">
        <v>23.222343000738725</v>
      </c>
      <c r="N10" s="147">
        <v>23.151540889265011</v>
      </c>
      <c r="O10" s="147">
        <v>23.080738777791311</v>
      </c>
      <c r="P10" s="147">
        <v>23.0099366663176</v>
      </c>
      <c r="Q10" s="147">
        <v>22.939134554843886</v>
      </c>
      <c r="R10" s="147">
        <v>22.868332443370178</v>
      </c>
      <c r="S10" s="147">
        <v>22.797530331896471</v>
      </c>
      <c r="T10" s="172">
        <v>22.726728220422746</v>
      </c>
      <c r="U10" s="94"/>
      <c r="V10" s="173">
        <v>5.8612935712250422</v>
      </c>
    </row>
    <row r="11" spans="1:52" ht="12.75" customHeight="1" x14ac:dyDescent="0.25">
      <c r="A11" s="53"/>
      <c r="B11" s="53"/>
      <c r="C11" s="53"/>
      <c r="D11" s="53"/>
      <c r="E11" s="53"/>
      <c r="F11" s="53"/>
      <c r="G11" s="53"/>
      <c r="H11" s="53"/>
      <c r="I11" s="138">
        <v>7</v>
      </c>
      <c r="J11" s="146">
        <v>29.121776457092036</v>
      </c>
      <c r="K11" s="147">
        <v>26.290554204719449</v>
      </c>
      <c r="L11" s="147">
        <v>23.310796196779446</v>
      </c>
      <c r="M11" s="147">
        <v>20.182502433271935</v>
      </c>
      <c r="N11" s="147">
        <v>16.905672914197023</v>
      </c>
      <c r="O11" s="147">
        <v>13.480307639554772</v>
      </c>
      <c r="P11" s="147">
        <v>9.9064066093451331</v>
      </c>
      <c r="Q11" s="147">
        <v>6.1839698235680771</v>
      </c>
      <c r="R11" s="147">
        <v>2.3129972822234985</v>
      </c>
      <c r="S11" s="147">
        <v>-1.7065110146881597</v>
      </c>
      <c r="T11" s="172">
        <v>-5.8745550671675675</v>
      </c>
      <c r="U11" s="94"/>
      <c r="V11" s="173">
        <v>2.7252133454777443</v>
      </c>
    </row>
    <row r="12" spans="1:52" ht="12.75" customHeight="1" x14ac:dyDescent="0.25">
      <c r="A12" s="53"/>
      <c r="B12" s="53"/>
      <c r="C12" s="53"/>
      <c r="D12" s="53"/>
      <c r="E12" s="53"/>
      <c r="F12" s="53"/>
      <c r="G12" s="53"/>
      <c r="H12" s="53"/>
      <c r="I12" s="138">
        <v>8</v>
      </c>
      <c r="J12" s="146">
        <v>4.334259762579336</v>
      </c>
      <c r="K12" s="147">
        <v>6.2690763289902343</v>
      </c>
      <c r="L12" s="147">
        <v>8.2038928954011343</v>
      </c>
      <c r="M12" s="147">
        <v>10.138709461812091</v>
      </c>
      <c r="N12" s="147">
        <v>12.073526028223085</v>
      </c>
      <c r="O12" s="147">
        <v>14.008342594634032</v>
      </c>
      <c r="P12" s="147">
        <v>15.943159161044985</v>
      </c>
      <c r="Q12" s="147">
        <v>17.877975727455954</v>
      </c>
      <c r="R12" s="147">
        <v>19.812792293866789</v>
      </c>
      <c r="S12" s="147">
        <v>21.747608860277815</v>
      </c>
      <c r="T12" s="172">
        <v>23.682425426688742</v>
      </c>
      <c r="U12" s="94"/>
      <c r="V12" s="173">
        <v>2.7274110497343447</v>
      </c>
    </row>
    <row r="13" spans="1:52" ht="12.75" customHeight="1" x14ac:dyDescent="0.25">
      <c r="A13" s="53"/>
      <c r="B13" s="53"/>
      <c r="C13" s="53"/>
      <c r="D13" s="53"/>
      <c r="E13" s="53"/>
      <c r="F13" s="53"/>
      <c r="G13" s="53"/>
      <c r="H13" s="53"/>
      <c r="I13" s="138">
        <v>9</v>
      </c>
      <c r="J13" s="146">
        <v>18.733212126740529</v>
      </c>
      <c r="K13" s="147">
        <v>20.913393893151216</v>
      </c>
      <c r="L13" s="147">
        <v>22.602287378311903</v>
      </c>
      <c r="M13" s="147">
        <v>23.799892582222579</v>
      </c>
      <c r="N13" s="147">
        <v>24.50620950488327</v>
      </c>
      <c r="O13" s="147">
        <v>24.721238146293942</v>
      </c>
      <c r="P13" s="147">
        <v>24.444978506454621</v>
      </c>
      <c r="Q13" s="147">
        <v>23.677430585365297</v>
      </c>
      <c r="R13" s="147">
        <v>22.418594383026001</v>
      </c>
      <c r="S13" s="147">
        <v>20.668469899436655</v>
      </c>
      <c r="T13" s="172">
        <v>18.427057134597341</v>
      </c>
      <c r="U13" s="94"/>
      <c r="V13" s="173">
        <v>4.9708918339670181</v>
      </c>
    </row>
    <row r="14" spans="1:52" ht="12.75" customHeight="1" x14ac:dyDescent="0.25">
      <c r="A14" s="53"/>
      <c r="B14" s="53"/>
      <c r="C14" s="53"/>
      <c r="D14" s="53"/>
      <c r="E14" s="53"/>
      <c r="F14" s="53"/>
      <c r="G14" s="53"/>
      <c r="H14" s="53"/>
      <c r="I14" s="138">
        <v>10</v>
      </c>
      <c r="J14" s="146">
        <v>0.23260057377792498</v>
      </c>
      <c r="K14" s="147">
        <v>0.44084911706705093</v>
      </c>
      <c r="L14" s="147">
        <v>0.64909766035624616</v>
      </c>
      <c r="M14" s="147">
        <v>0.85734620364540215</v>
      </c>
      <c r="N14" s="147">
        <v>1.0655947469345546</v>
      </c>
      <c r="O14" s="147">
        <v>1.2738432902237151</v>
      </c>
      <c r="P14" s="147">
        <v>1.4820918335128557</v>
      </c>
      <c r="Q14" s="147">
        <v>1.6903403768020033</v>
      </c>
      <c r="R14" s="147">
        <v>1.898588920091173</v>
      </c>
      <c r="S14" s="147">
        <v>2.1068374633802991</v>
      </c>
      <c r="T14" s="172">
        <v>2.3150860066694543</v>
      </c>
      <c r="U14" s="94"/>
      <c r="V14" s="173">
        <v>2.47787611616259</v>
      </c>
    </row>
    <row r="15" spans="1:52" ht="12.75" customHeight="1" x14ac:dyDescent="0.25">
      <c r="A15" s="53"/>
      <c r="B15" s="53"/>
      <c r="C15" s="53"/>
      <c r="D15" s="53"/>
      <c r="E15" s="53"/>
      <c r="F15" s="53"/>
      <c r="G15" s="53"/>
      <c r="H15" s="53"/>
      <c r="I15" s="138">
        <v>11</v>
      </c>
      <c r="J15" s="146">
        <v>16.331783029466344</v>
      </c>
      <c r="K15" s="147">
        <v>17.865393284052782</v>
      </c>
      <c r="L15" s="147">
        <v>19.07538401492932</v>
      </c>
      <c r="M15" s="147">
        <v>19.961755222095679</v>
      </c>
      <c r="N15" s="147">
        <v>20.524506905552016</v>
      </c>
      <c r="O15" s="147">
        <v>20.763639065298282</v>
      </c>
      <c r="P15" s="147">
        <v>20.67915170133444</v>
      </c>
      <c r="Q15" s="147">
        <v>20.271044813660541</v>
      </c>
      <c r="R15" s="147">
        <v>19.539318402276589</v>
      </c>
      <c r="S15" s="147">
        <v>18.483972467182479</v>
      </c>
      <c r="T15" s="172">
        <v>17.105007008378337</v>
      </c>
      <c r="U15" s="94"/>
      <c r="V15" s="173">
        <v>4.0225584129387109</v>
      </c>
    </row>
    <row r="16" spans="1:52" ht="12.75" customHeight="1" x14ac:dyDescent="0.25">
      <c r="A16" s="53"/>
      <c r="B16" s="53"/>
      <c r="C16" s="53"/>
      <c r="D16" s="53"/>
      <c r="E16" s="53"/>
      <c r="F16" s="53"/>
      <c r="G16" s="53"/>
      <c r="H16" s="53"/>
      <c r="I16" s="138">
        <v>12</v>
      </c>
      <c r="J16" s="146">
        <v>18.038886120252172</v>
      </c>
      <c r="K16" s="147">
        <v>18.449094090570295</v>
      </c>
      <c r="L16" s="147">
        <v>18.859302060888481</v>
      </c>
      <c r="M16" s="147">
        <v>19.269510031206607</v>
      </c>
      <c r="N16" s="147">
        <v>19.679718001524748</v>
      </c>
      <c r="O16" s="147">
        <v>20.089925971842913</v>
      </c>
      <c r="P16" s="147">
        <v>20.500133942161064</v>
      </c>
      <c r="Q16" s="147">
        <v>20.910341912479218</v>
      </c>
      <c r="R16" s="147">
        <v>21.320549882797362</v>
      </c>
      <c r="S16" s="147">
        <v>21.730757853115556</v>
      </c>
      <c r="T16" s="172">
        <v>22.140965823433742</v>
      </c>
      <c r="U16" s="94"/>
      <c r="V16" s="173">
        <v>4.9477728654500712</v>
      </c>
    </row>
    <row r="17" spans="1:24" ht="12.75" customHeight="1" x14ac:dyDescent="0.25">
      <c r="A17" s="53"/>
      <c r="B17" s="53"/>
      <c r="C17" s="53"/>
      <c r="D17" s="53"/>
      <c r="E17" s="53"/>
      <c r="F17" s="53"/>
      <c r="G17" s="53"/>
      <c r="H17" s="53"/>
      <c r="I17" s="138">
        <v>13</v>
      </c>
      <c r="J17" s="146">
        <v>38.401092230999708</v>
      </c>
      <c r="K17" s="147">
        <v>35.088637479529773</v>
      </c>
      <c r="L17" s="147">
        <v>31.776182728059869</v>
      </c>
      <c r="M17" s="147">
        <v>28.463727976589954</v>
      </c>
      <c r="N17" s="147">
        <v>25.151273225120022</v>
      </c>
      <c r="O17" s="147">
        <v>21.838818473650107</v>
      </c>
      <c r="P17" s="147">
        <v>18.526363722180186</v>
      </c>
      <c r="Q17" s="147">
        <v>15.213908970710266</v>
      </c>
      <c r="R17" s="147">
        <v>11.901454219240348</v>
      </c>
      <c r="S17" s="147">
        <v>8.58899946777046</v>
      </c>
      <c r="T17" s="172">
        <v>5.2765447163005117</v>
      </c>
      <c r="U17" s="94"/>
      <c r="V17" s="173">
        <v>5.8612945409219108</v>
      </c>
    </row>
    <row r="18" spans="1:24" ht="12.75" customHeight="1" x14ac:dyDescent="0.25">
      <c r="A18" s="53"/>
      <c r="B18" s="53"/>
      <c r="C18" s="53"/>
      <c r="D18" s="53"/>
      <c r="E18" s="53"/>
      <c r="F18" s="53"/>
      <c r="G18" s="53"/>
      <c r="H18" s="53"/>
      <c r="I18" s="138">
        <v>14</v>
      </c>
      <c r="J18" s="146">
        <v>40.948051742667289</v>
      </c>
      <c r="K18" s="147">
        <v>38.536389362395546</v>
      </c>
      <c r="L18" s="147">
        <v>35.633438700873739</v>
      </c>
      <c r="M18" s="147">
        <v>32.239199758101961</v>
      </c>
      <c r="N18" s="147">
        <v>28.353672534080182</v>
      </c>
      <c r="O18" s="147">
        <v>23.976857028808407</v>
      </c>
      <c r="P18" s="147">
        <v>19.108753242286628</v>
      </c>
      <c r="Q18" s="147">
        <v>13.749361174514835</v>
      </c>
      <c r="R18" s="147">
        <v>7.8986808254930425</v>
      </c>
      <c r="S18" s="147">
        <v>1.5567121952212926</v>
      </c>
      <c r="T18" s="172">
        <v>-5.2765447163005152</v>
      </c>
      <c r="U18" s="94"/>
      <c r="V18" s="173">
        <v>4.9708918339670207</v>
      </c>
    </row>
    <row r="19" spans="1:24" ht="12.75" customHeight="1" x14ac:dyDescent="0.25">
      <c r="A19" s="53"/>
      <c r="B19" s="53"/>
      <c r="C19" s="53"/>
      <c r="D19" s="53"/>
      <c r="E19" s="53"/>
      <c r="F19" s="53"/>
      <c r="G19" s="53"/>
      <c r="H19" s="53"/>
      <c r="I19" s="138">
        <v>15</v>
      </c>
      <c r="J19" s="146">
        <v>19.124227528779056</v>
      </c>
      <c r="K19" s="147">
        <v>17.778656641843913</v>
      </c>
      <c r="L19" s="147">
        <v>16.43308575490947</v>
      </c>
      <c r="M19" s="147">
        <v>15.08751486797429</v>
      </c>
      <c r="N19" s="147">
        <v>13.741943981039388</v>
      </c>
      <c r="O19" s="147">
        <v>12.396373094104433</v>
      </c>
      <c r="P19" s="147">
        <v>11.050802207169507</v>
      </c>
      <c r="Q19" s="147">
        <v>9.7052313202345388</v>
      </c>
      <c r="R19" s="147">
        <v>8.3596604332995117</v>
      </c>
      <c r="S19" s="147">
        <v>7.0140895463646604</v>
      </c>
      <c r="T19" s="172">
        <v>5.6685186594295169</v>
      </c>
      <c r="U19" s="94"/>
      <c r="V19" s="173">
        <v>1.3637046773260697</v>
      </c>
    </row>
    <row r="20" spans="1:24" ht="12.75" customHeight="1" x14ac:dyDescent="0.25">
      <c r="A20" s="53"/>
      <c r="B20" s="53"/>
      <c r="C20" s="53"/>
      <c r="D20" s="53"/>
      <c r="E20" s="53"/>
      <c r="F20" s="53"/>
      <c r="G20" s="53"/>
      <c r="H20" s="53"/>
      <c r="I20" s="138">
        <v>16</v>
      </c>
      <c r="J20" s="146">
        <v>19.581892684384115</v>
      </c>
      <c r="K20" s="147">
        <v>19.258806337075029</v>
      </c>
      <c r="L20" s="147">
        <v>18.935719989766117</v>
      </c>
      <c r="M20" s="147">
        <v>18.612633642457027</v>
      </c>
      <c r="N20" s="147">
        <v>18.289547295148001</v>
      </c>
      <c r="O20" s="147">
        <v>17.96646094783895</v>
      </c>
      <c r="P20" s="147">
        <v>17.643374600529903</v>
      </c>
      <c r="Q20" s="147">
        <v>17.320288253220856</v>
      </c>
      <c r="R20" s="147">
        <v>16.997201905911727</v>
      </c>
      <c r="S20" s="147">
        <v>16.674115558602715</v>
      </c>
      <c r="T20" s="172">
        <v>16.351029211293643</v>
      </c>
      <c r="U20" s="94"/>
      <c r="V20" s="173">
        <v>3.406006468885372</v>
      </c>
    </row>
    <row r="21" spans="1:24" ht="12.75" customHeight="1" x14ac:dyDescent="0.25">
      <c r="A21" s="53"/>
      <c r="B21" s="53"/>
      <c r="C21" s="53"/>
      <c r="D21" s="53"/>
      <c r="E21" s="53"/>
      <c r="F21" s="53"/>
      <c r="G21" s="53"/>
      <c r="H21" s="53"/>
      <c r="I21" s="138">
        <v>17</v>
      </c>
      <c r="J21" s="146">
        <v>20.901050823581468</v>
      </c>
      <c r="K21" s="147">
        <v>21.098667473437878</v>
      </c>
      <c r="L21" s="147">
        <v>21.296284123294274</v>
      </c>
      <c r="M21" s="147">
        <v>21.49390077315072</v>
      </c>
      <c r="N21" s="147">
        <v>21.691517423007131</v>
      </c>
      <c r="O21" s="147">
        <v>21.889134072863545</v>
      </c>
      <c r="P21" s="147">
        <v>22.086750722719962</v>
      </c>
      <c r="Q21" s="147">
        <v>22.284367372576376</v>
      </c>
      <c r="R21" s="147">
        <v>22.481984022432773</v>
      </c>
      <c r="S21" s="147">
        <v>22.679600672289194</v>
      </c>
      <c r="T21" s="172">
        <v>22.877217322145601</v>
      </c>
      <c r="U21" s="94"/>
      <c r="V21" s="173">
        <v>4.2814869520344212</v>
      </c>
    </row>
    <row r="22" spans="1:24" ht="12.75" customHeight="1" x14ac:dyDescent="0.25">
      <c r="A22" s="53"/>
      <c r="B22" s="53"/>
      <c r="C22" s="53"/>
      <c r="D22" s="53"/>
      <c r="E22" s="53"/>
      <c r="F22" s="53"/>
      <c r="G22" s="53"/>
      <c r="H22" s="54"/>
      <c r="I22" s="138">
        <v>18</v>
      </c>
      <c r="J22" s="146">
        <v>7.2028533115676332</v>
      </c>
      <c r="K22" s="147">
        <v>8.7346674412172227</v>
      </c>
      <c r="L22" s="147">
        <v>10.266481570867775</v>
      </c>
      <c r="M22" s="147">
        <v>11.79829570051786</v>
      </c>
      <c r="N22" s="147">
        <v>13.330109830167927</v>
      </c>
      <c r="O22" s="147">
        <v>14.861923959818162</v>
      </c>
      <c r="P22" s="147">
        <v>16.39373808946829</v>
      </c>
      <c r="Q22" s="147">
        <v>17.925552219118593</v>
      </c>
      <c r="R22" s="147">
        <v>19.457366348768229</v>
      </c>
      <c r="S22" s="147">
        <v>20.989180478418735</v>
      </c>
      <c r="T22" s="172">
        <v>22.520994608069245</v>
      </c>
      <c r="U22" s="94"/>
      <c r="V22" s="173">
        <v>1.277961847216496</v>
      </c>
      <c r="X22" s="53"/>
    </row>
    <row r="23" spans="1:24" ht="12.75" customHeight="1" x14ac:dyDescent="0.25">
      <c r="A23" s="53"/>
      <c r="B23" s="53"/>
      <c r="C23" s="53"/>
      <c r="D23" s="53"/>
      <c r="E23" s="53"/>
      <c r="F23" s="53"/>
      <c r="G23" s="53"/>
      <c r="H23" s="53"/>
      <c r="I23" s="138">
        <v>19</v>
      </c>
      <c r="J23" s="146"/>
      <c r="K23" s="147"/>
      <c r="L23" s="147"/>
      <c r="M23" s="147"/>
      <c r="N23" s="147"/>
      <c r="O23" s="147"/>
      <c r="P23" s="147"/>
      <c r="Q23" s="147"/>
      <c r="R23" s="147"/>
      <c r="S23" s="147"/>
      <c r="T23" s="172"/>
      <c r="U23" s="94"/>
      <c r="V23" s="173"/>
      <c r="X23" s="53"/>
    </row>
    <row r="24" spans="1:24" ht="12.75" customHeight="1" x14ac:dyDescent="0.25">
      <c r="A24" s="53"/>
      <c r="B24" s="53"/>
      <c r="C24" s="53"/>
      <c r="D24" s="53"/>
      <c r="E24" s="53"/>
      <c r="F24" s="53"/>
      <c r="G24" s="53"/>
      <c r="H24" s="53"/>
      <c r="I24" s="138">
        <v>20</v>
      </c>
      <c r="J24" s="146"/>
      <c r="K24" s="147"/>
      <c r="L24" s="147"/>
      <c r="M24" s="147"/>
      <c r="N24" s="147"/>
      <c r="O24" s="147"/>
      <c r="P24" s="147"/>
      <c r="Q24" s="147"/>
      <c r="R24" s="147"/>
      <c r="S24" s="147"/>
      <c r="T24" s="172"/>
      <c r="U24" s="94"/>
      <c r="V24" s="173"/>
      <c r="X24" s="53"/>
    </row>
    <row r="25" spans="1:24" ht="12.75" customHeight="1" x14ac:dyDescent="0.25">
      <c r="A25" s="53"/>
      <c r="B25" s="53"/>
      <c r="C25" s="53"/>
      <c r="D25" s="53"/>
      <c r="E25" s="53"/>
      <c r="F25" s="53"/>
      <c r="G25" s="53"/>
      <c r="H25" s="53"/>
      <c r="I25" s="138">
        <v>21</v>
      </c>
      <c r="J25" s="146"/>
      <c r="K25" s="147"/>
      <c r="L25" s="147"/>
      <c r="M25" s="147"/>
      <c r="N25" s="147"/>
      <c r="O25" s="147"/>
      <c r="P25" s="147"/>
      <c r="Q25" s="147"/>
      <c r="R25" s="147"/>
      <c r="S25" s="147"/>
      <c r="T25" s="172"/>
      <c r="U25" s="94"/>
      <c r="V25" s="173"/>
      <c r="X25" s="53"/>
    </row>
    <row r="26" spans="1:24" ht="12.75" customHeight="1" x14ac:dyDescent="0.25">
      <c r="I26" s="138">
        <v>22</v>
      </c>
      <c r="J26" s="146"/>
      <c r="K26" s="147"/>
      <c r="L26" s="147"/>
      <c r="M26" s="147"/>
      <c r="N26" s="147"/>
      <c r="O26" s="147"/>
      <c r="P26" s="147"/>
      <c r="Q26" s="147"/>
      <c r="R26" s="147"/>
      <c r="S26" s="147"/>
      <c r="T26" s="172"/>
      <c r="U26" s="94"/>
      <c r="V26" s="173"/>
      <c r="X26" s="53"/>
    </row>
    <row r="27" spans="1:24" ht="12.75" customHeight="1" x14ac:dyDescent="0.25">
      <c r="I27" s="138">
        <v>23</v>
      </c>
      <c r="J27" s="146"/>
      <c r="K27" s="147"/>
      <c r="L27" s="147"/>
      <c r="M27" s="147"/>
      <c r="N27" s="147"/>
      <c r="O27" s="147"/>
      <c r="P27" s="147"/>
      <c r="Q27" s="147"/>
      <c r="R27" s="147"/>
      <c r="S27" s="147"/>
      <c r="T27" s="172"/>
      <c r="U27" s="94"/>
      <c r="V27" s="173"/>
      <c r="X27" s="53"/>
    </row>
    <row r="28" spans="1:24" ht="12.75" customHeight="1" x14ac:dyDescent="0.25">
      <c r="I28" s="138">
        <v>24</v>
      </c>
      <c r="J28" s="146"/>
      <c r="K28" s="147"/>
      <c r="L28" s="147"/>
      <c r="M28" s="147"/>
      <c r="N28" s="147"/>
      <c r="O28" s="147"/>
      <c r="P28" s="147"/>
      <c r="Q28" s="147"/>
      <c r="R28" s="147"/>
      <c r="S28" s="147"/>
      <c r="T28" s="172"/>
      <c r="U28" s="94"/>
      <c r="V28" s="173"/>
      <c r="X28" s="53"/>
    </row>
    <row r="29" spans="1:24" ht="12.75" customHeight="1" x14ac:dyDescent="0.25">
      <c r="I29" s="138">
        <v>25</v>
      </c>
      <c r="J29" s="146"/>
      <c r="K29" s="147"/>
      <c r="L29" s="147"/>
      <c r="M29" s="147"/>
      <c r="N29" s="147"/>
      <c r="O29" s="147"/>
      <c r="P29" s="147"/>
      <c r="Q29" s="147"/>
      <c r="R29" s="147"/>
      <c r="S29" s="147"/>
      <c r="T29" s="172"/>
      <c r="U29" s="94"/>
      <c r="V29" s="173"/>
      <c r="X29" s="53"/>
    </row>
    <row r="30" spans="1:24" ht="12.75" customHeight="1" x14ac:dyDescent="0.25">
      <c r="I30" s="138">
        <v>26</v>
      </c>
      <c r="J30" s="146"/>
      <c r="K30" s="147"/>
      <c r="L30" s="147"/>
      <c r="M30" s="147"/>
      <c r="N30" s="147"/>
      <c r="O30" s="147"/>
      <c r="P30" s="147"/>
      <c r="Q30" s="147"/>
      <c r="R30" s="147"/>
      <c r="S30" s="147"/>
      <c r="T30" s="172"/>
      <c r="U30" s="94"/>
      <c r="V30" s="173"/>
      <c r="X30" s="53"/>
    </row>
    <row r="31" spans="1:24" ht="12.75" customHeight="1" x14ac:dyDescent="0.25">
      <c r="I31" s="138">
        <v>27</v>
      </c>
      <c r="J31" s="146"/>
      <c r="K31" s="147"/>
      <c r="L31" s="147"/>
      <c r="M31" s="147"/>
      <c r="N31" s="147"/>
      <c r="O31" s="147"/>
      <c r="P31" s="147"/>
      <c r="Q31" s="147"/>
      <c r="R31" s="147"/>
      <c r="S31" s="147"/>
      <c r="T31" s="172"/>
      <c r="U31" s="94"/>
      <c r="V31" s="173"/>
    </row>
    <row r="32" spans="1:24" ht="12.75" customHeight="1" x14ac:dyDescent="0.25">
      <c r="I32" s="138">
        <v>28</v>
      </c>
      <c r="J32" s="146"/>
      <c r="K32" s="147"/>
      <c r="L32" s="147"/>
      <c r="M32" s="147"/>
      <c r="N32" s="147"/>
      <c r="O32" s="147"/>
      <c r="P32" s="147"/>
      <c r="Q32" s="147"/>
      <c r="R32" s="147"/>
      <c r="S32" s="147"/>
      <c r="T32" s="172"/>
      <c r="U32" s="94"/>
      <c r="V32" s="173"/>
    </row>
    <row r="33" spans="4:22" ht="12.75" customHeight="1" x14ac:dyDescent="0.25">
      <c r="I33" s="138">
        <v>29</v>
      </c>
      <c r="J33" s="146"/>
      <c r="K33" s="147"/>
      <c r="L33" s="147"/>
      <c r="M33" s="147"/>
      <c r="N33" s="147"/>
      <c r="O33" s="147"/>
      <c r="P33" s="147"/>
      <c r="Q33" s="147"/>
      <c r="R33" s="147"/>
      <c r="S33" s="147"/>
      <c r="T33" s="172"/>
      <c r="U33" s="94"/>
      <c r="V33" s="173"/>
    </row>
    <row r="34" spans="4:22" ht="12.75" customHeight="1" x14ac:dyDescent="0.25">
      <c r="I34" s="138">
        <v>30</v>
      </c>
      <c r="J34" s="146"/>
      <c r="K34" s="147"/>
      <c r="L34" s="147"/>
      <c r="M34" s="147"/>
      <c r="N34" s="147"/>
      <c r="O34" s="147"/>
      <c r="P34" s="147"/>
      <c r="Q34" s="147"/>
      <c r="R34" s="147"/>
      <c r="S34" s="147"/>
      <c r="T34" s="172"/>
      <c r="U34" s="94"/>
      <c r="V34" s="173"/>
    </row>
    <row r="35" spans="4:22" ht="12.75" customHeight="1" thickBot="1" x14ac:dyDescent="0.3">
      <c r="I35" s="138">
        <v>31</v>
      </c>
      <c r="J35" s="146"/>
      <c r="K35" s="147"/>
      <c r="L35" s="147"/>
      <c r="M35" s="147"/>
      <c r="N35" s="147"/>
      <c r="O35" s="147"/>
      <c r="P35" s="147"/>
      <c r="Q35" s="147"/>
      <c r="R35" s="147"/>
      <c r="S35" s="147"/>
      <c r="T35" s="172"/>
      <c r="U35" s="94"/>
      <c r="V35" s="173"/>
    </row>
    <row r="36" spans="4:22" x14ac:dyDescent="0.25">
      <c r="D36" s="154" t="s">
        <v>113</v>
      </c>
      <c r="E36" s="155">
        <f>MAX(J5:T44)</f>
        <v>40.948051742667289</v>
      </c>
      <c r="I36" s="138">
        <v>32</v>
      </c>
      <c r="J36" s="146"/>
      <c r="K36" s="147"/>
      <c r="L36" s="147"/>
      <c r="M36" s="147"/>
      <c r="N36" s="147"/>
      <c r="O36" s="147"/>
      <c r="P36" s="147"/>
      <c r="Q36" s="147"/>
      <c r="R36" s="147"/>
      <c r="S36" s="147"/>
      <c r="T36" s="172"/>
      <c r="U36" s="94"/>
      <c r="V36" s="173"/>
    </row>
    <row r="37" spans="4:22" ht="13.8" thickBot="1" x14ac:dyDescent="0.3">
      <c r="D37" s="156" t="s">
        <v>114</v>
      </c>
      <c r="E37" s="157">
        <f>MIN(J5:T44)</f>
        <v>-6.1071556409461021</v>
      </c>
      <c r="I37" s="138">
        <v>33</v>
      </c>
      <c r="J37" s="146"/>
      <c r="K37" s="147"/>
      <c r="L37" s="147"/>
      <c r="M37" s="147"/>
      <c r="N37" s="147"/>
      <c r="O37" s="147"/>
      <c r="P37" s="147"/>
      <c r="Q37" s="147"/>
      <c r="R37" s="147"/>
      <c r="S37" s="147"/>
      <c r="T37" s="172"/>
      <c r="U37" s="94"/>
      <c r="V37" s="173"/>
    </row>
    <row r="38" spans="4:22" x14ac:dyDescent="0.25">
      <c r="I38" s="138">
        <v>34</v>
      </c>
      <c r="J38" s="146"/>
      <c r="K38" s="147"/>
      <c r="L38" s="147"/>
      <c r="M38" s="147"/>
      <c r="N38" s="147"/>
      <c r="O38" s="147"/>
      <c r="P38" s="147"/>
      <c r="Q38" s="147"/>
      <c r="R38" s="147"/>
      <c r="S38" s="147"/>
      <c r="T38" s="172"/>
      <c r="U38" s="94"/>
      <c r="V38" s="173"/>
    </row>
    <row r="39" spans="4:22" x14ac:dyDescent="0.25">
      <c r="I39" s="138">
        <v>35</v>
      </c>
      <c r="J39" s="146"/>
      <c r="K39" s="147"/>
      <c r="L39" s="147"/>
      <c r="M39" s="147"/>
      <c r="N39" s="147"/>
      <c r="O39" s="147"/>
      <c r="P39" s="147"/>
      <c r="Q39" s="147"/>
      <c r="R39" s="147"/>
      <c r="S39" s="147"/>
      <c r="T39" s="172"/>
      <c r="U39" s="94"/>
      <c r="V39" s="173"/>
    </row>
    <row r="40" spans="4:22" x14ac:dyDescent="0.25">
      <c r="I40" s="138">
        <v>36</v>
      </c>
      <c r="J40" s="146"/>
      <c r="K40" s="147"/>
      <c r="L40" s="147"/>
      <c r="M40" s="147"/>
      <c r="N40" s="147"/>
      <c r="O40" s="147"/>
      <c r="P40" s="147"/>
      <c r="Q40" s="147"/>
      <c r="R40" s="147"/>
      <c r="S40" s="147"/>
      <c r="T40" s="172"/>
      <c r="U40" s="94"/>
      <c r="V40" s="173"/>
    </row>
    <row r="41" spans="4:22" x14ac:dyDescent="0.25">
      <c r="I41" s="138">
        <v>37</v>
      </c>
      <c r="J41" s="146"/>
      <c r="K41" s="147"/>
      <c r="L41" s="147"/>
      <c r="M41" s="147"/>
      <c r="N41" s="147"/>
      <c r="O41" s="147"/>
      <c r="P41" s="147"/>
      <c r="Q41" s="147"/>
      <c r="R41" s="147"/>
      <c r="S41" s="147"/>
      <c r="T41" s="172"/>
      <c r="U41" s="94"/>
      <c r="V41" s="173"/>
    </row>
    <row r="42" spans="4:22" x14ac:dyDescent="0.25">
      <c r="I42" s="138">
        <v>38</v>
      </c>
      <c r="J42" s="146"/>
      <c r="K42" s="147"/>
      <c r="L42" s="147"/>
      <c r="M42" s="147"/>
      <c r="N42" s="147"/>
      <c r="O42" s="147"/>
      <c r="P42" s="147"/>
      <c r="Q42" s="147"/>
      <c r="R42" s="147"/>
      <c r="S42" s="147"/>
      <c r="T42" s="172"/>
      <c r="U42" s="94"/>
      <c r="V42" s="173"/>
    </row>
    <row r="43" spans="4:22" x14ac:dyDescent="0.25">
      <c r="I43" s="138">
        <v>39</v>
      </c>
      <c r="J43" s="146"/>
      <c r="K43" s="147"/>
      <c r="L43" s="147"/>
      <c r="M43" s="147"/>
      <c r="N43" s="147"/>
      <c r="O43" s="147"/>
      <c r="P43" s="147"/>
      <c r="Q43" s="147"/>
      <c r="R43" s="147"/>
      <c r="S43" s="147"/>
      <c r="T43" s="172"/>
      <c r="U43" s="94"/>
      <c r="V43" s="173"/>
    </row>
    <row r="44" spans="4:22" ht="13.8" thickBot="1" x14ac:dyDescent="0.3">
      <c r="I44" s="158">
        <v>40</v>
      </c>
      <c r="J44" s="159"/>
      <c r="K44" s="160"/>
      <c r="L44" s="160"/>
      <c r="M44" s="160"/>
      <c r="N44" s="160"/>
      <c r="O44" s="160"/>
      <c r="P44" s="160"/>
      <c r="Q44" s="160"/>
      <c r="R44" s="160"/>
      <c r="S44" s="160"/>
      <c r="T44" s="174"/>
      <c r="U44" s="94"/>
      <c r="V44" s="175"/>
    </row>
    <row r="45" spans="4:22" x14ac:dyDescent="0.25"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</row>
    <row r="46" spans="4:22" ht="13.8" thickBot="1" x14ac:dyDescent="0.3">
      <c r="I46" s="54"/>
      <c r="J46" s="54"/>
      <c r="K46" s="54"/>
      <c r="N46" s="54"/>
      <c r="O46" s="54"/>
      <c r="P46" s="54"/>
      <c r="Q46" s="54"/>
      <c r="R46" s="54"/>
      <c r="S46" s="54"/>
      <c r="T46" s="54"/>
    </row>
    <row r="47" spans="4:22" ht="13.8" thickBot="1" x14ac:dyDescent="0.3">
      <c r="I47" s="54"/>
      <c r="J47" s="164"/>
      <c r="K47" s="54"/>
      <c r="L47" s="54"/>
      <c r="M47" s="54"/>
      <c r="N47" s="54"/>
      <c r="O47" s="54"/>
      <c r="P47" s="54"/>
      <c r="R47" s="9"/>
      <c r="S47" s="16"/>
      <c r="T47" s="17"/>
    </row>
    <row r="48" spans="4:22" x14ac:dyDescent="0.25">
      <c r="I48" s="54"/>
      <c r="J48" s="54"/>
      <c r="K48" s="54"/>
      <c r="L48" s="54"/>
      <c r="M48" s="54"/>
      <c r="N48" s="54"/>
      <c r="O48" s="54"/>
      <c r="P48" s="54"/>
      <c r="Q48" s="54"/>
      <c r="R48" s="75"/>
      <c r="S48" s="19"/>
      <c r="T48" s="176"/>
    </row>
    <row r="49" spans="12:20" ht="13.8" thickBot="1" x14ac:dyDescent="0.3">
      <c r="L49" s="54"/>
      <c r="N49" s="54"/>
      <c r="Q49" s="54"/>
      <c r="R49" s="177"/>
      <c r="S49" s="39"/>
      <c r="T49" s="40"/>
    </row>
    <row r="50" spans="12:20" x14ac:dyDescent="0.25">
      <c r="L50" s="54"/>
      <c r="N50" s="54"/>
      <c r="S50" s="22"/>
      <c r="T50" s="20"/>
    </row>
    <row r="51" spans="12:20" ht="13.8" thickBot="1" x14ac:dyDescent="0.3">
      <c r="L51" s="54"/>
      <c r="N51" s="54"/>
      <c r="S51" s="49"/>
      <c r="T51" s="40"/>
    </row>
    <row r="52" spans="12:20" x14ac:dyDescent="0.25">
      <c r="L52" s="54"/>
      <c r="N52" s="54"/>
    </row>
    <row r="53" spans="12:20" x14ac:dyDescent="0.25">
      <c r="L53" s="54"/>
      <c r="N53" s="54"/>
    </row>
    <row r="54" spans="12:20" x14ac:dyDescent="0.25">
      <c r="L54" s="54"/>
      <c r="N54" s="54"/>
    </row>
    <row r="55" spans="12:20" x14ac:dyDescent="0.25">
      <c r="L55" s="54"/>
      <c r="N55" s="54"/>
    </row>
    <row r="56" spans="12:20" x14ac:dyDescent="0.25">
      <c r="L56" s="54"/>
      <c r="N56" s="54"/>
    </row>
    <row r="57" spans="12:20" x14ac:dyDescent="0.25">
      <c r="L57" s="54"/>
      <c r="N57" s="54"/>
    </row>
    <row r="77" spans="13:32" x14ac:dyDescent="0.25">
      <c r="AD77" s="53"/>
      <c r="AE77" s="53"/>
      <c r="AF77" s="53"/>
    </row>
    <row r="78" spans="13:32" x14ac:dyDescent="0.25">
      <c r="AD78" s="53"/>
      <c r="AE78" s="53"/>
      <c r="AF78" s="53"/>
    </row>
    <row r="79" spans="13:32" x14ac:dyDescent="0.25">
      <c r="M79" s="53"/>
      <c r="P79" s="53"/>
      <c r="Q79" s="53"/>
      <c r="X79" s="53"/>
      <c r="AD79" s="53"/>
      <c r="AE79" s="53"/>
      <c r="AF79" s="53"/>
    </row>
    <row r="80" spans="13:32" x14ac:dyDescent="0.25">
      <c r="M80" s="53"/>
      <c r="P80" s="53"/>
      <c r="Q80" s="53"/>
      <c r="X80" s="53"/>
      <c r="AD80" s="53"/>
      <c r="AE80" s="53"/>
      <c r="AF80" s="53"/>
    </row>
    <row r="81" spans="13:32" x14ac:dyDescent="0.25">
      <c r="M81" s="53"/>
      <c r="P81" s="53"/>
      <c r="Q81" s="53"/>
      <c r="X81" s="53"/>
      <c r="AD81" s="53"/>
      <c r="AE81" s="53"/>
      <c r="AF81" s="53"/>
    </row>
    <row r="82" spans="13:32" x14ac:dyDescent="0.25">
      <c r="M82" s="53"/>
      <c r="P82" s="53"/>
      <c r="Q82" s="53"/>
      <c r="X82" s="53"/>
      <c r="AD82" s="53"/>
      <c r="AE82" s="53"/>
      <c r="AF82" s="53"/>
    </row>
    <row r="83" spans="13:32" x14ac:dyDescent="0.25">
      <c r="M83" s="53"/>
      <c r="P83" s="53"/>
      <c r="Q83" s="53"/>
      <c r="X83" s="53"/>
      <c r="AD83" s="53"/>
      <c r="AE83" s="53"/>
      <c r="AF83" s="53"/>
    </row>
    <row r="84" spans="13:32" x14ac:dyDescent="0.25">
      <c r="M84" s="53"/>
      <c r="P84" s="53"/>
      <c r="Q84" s="53"/>
      <c r="X84" s="53"/>
      <c r="AD84" s="53"/>
      <c r="AE84" s="53"/>
      <c r="AF84" s="53"/>
    </row>
    <row r="85" spans="13:32" x14ac:dyDescent="0.25">
      <c r="M85" s="53"/>
      <c r="P85" s="53"/>
      <c r="Q85" s="53"/>
      <c r="X85" s="53"/>
      <c r="AD85" s="53"/>
      <c r="AE85" s="53"/>
      <c r="AF85" s="53"/>
    </row>
    <row r="86" spans="13:32" x14ac:dyDescent="0.25">
      <c r="M86" s="53"/>
      <c r="P86" s="53"/>
      <c r="Q86" s="53"/>
      <c r="X86" s="53"/>
      <c r="AD86" s="53"/>
      <c r="AE86" s="53"/>
      <c r="AF86" s="53"/>
    </row>
    <row r="87" spans="13:32" x14ac:dyDescent="0.25">
      <c r="M87" s="53"/>
      <c r="P87" s="53"/>
      <c r="Q87" s="53"/>
      <c r="X87" s="53"/>
      <c r="AD87" s="53"/>
      <c r="AE87" s="53"/>
      <c r="AF87" s="53"/>
    </row>
    <row r="88" spans="13:32" x14ac:dyDescent="0.25">
      <c r="M88" s="53"/>
      <c r="P88" s="53"/>
      <c r="Q88" s="53"/>
      <c r="X88" s="53"/>
      <c r="AD88" s="53"/>
      <c r="AE88" s="53"/>
      <c r="AF88" s="53"/>
    </row>
    <row r="89" spans="13:32" x14ac:dyDescent="0.25">
      <c r="M89" s="53"/>
      <c r="P89" s="53"/>
      <c r="Q89" s="53"/>
      <c r="X89" s="53"/>
      <c r="AD89" s="53"/>
      <c r="AE89" s="53"/>
      <c r="AF89" s="53"/>
    </row>
    <row r="90" spans="13:32" x14ac:dyDescent="0.25">
      <c r="M90" s="53"/>
      <c r="P90" s="53"/>
      <c r="Q90" s="53"/>
      <c r="X90" s="53"/>
      <c r="AD90" s="53"/>
      <c r="AE90" s="53"/>
      <c r="AF90" s="53"/>
    </row>
    <row r="91" spans="13:32" x14ac:dyDescent="0.25">
      <c r="M91" s="53"/>
      <c r="P91" s="53"/>
      <c r="Q91" s="53"/>
      <c r="X91" s="53"/>
      <c r="AD91" s="53"/>
      <c r="AE91" s="53"/>
      <c r="AF91" s="53"/>
    </row>
    <row r="92" spans="13:32" x14ac:dyDescent="0.25">
      <c r="M92" s="53"/>
      <c r="P92" s="53"/>
      <c r="Q92" s="53"/>
      <c r="X92" s="53"/>
      <c r="AD92" s="53"/>
      <c r="AE92" s="53"/>
      <c r="AF92" s="53"/>
    </row>
    <row r="93" spans="13:32" x14ac:dyDescent="0.25">
      <c r="M93" s="53"/>
      <c r="P93" s="53"/>
      <c r="Q93" s="53"/>
      <c r="X93" s="53"/>
      <c r="AD93" s="53"/>
      <c r="AE93" s="53"/>
      <c r="AF93" s="53"/>
    </row>
    <row r="94" spans="13:32" x14ac:dyDescent="0.25">
      <c r="M94" s="53"/>
      <c r="P94" s="53"/>
      <c r="Q94" s="53"/>
      <c r="X94" s="53"/>
      <c r="AD94" s="53"/>
      <c r="AE94" s="53"/>
      <c r="AF94" s="53"/>
    </row>
    <row r="95" spans="13:32" x14ac:dyDescent="0.25">
      <c r="M95" s="53"/>
      <c r="P95" s="53"/>
      <c r="Q95" s="53"/>
      <c r="X95" s="53"/>
      <c r="AD95" s="53"/>
      <c r="AE95" s="53"/>
      <c r="AF95" s="53"/>
    </row>
    <row r="96" spans="13:32" x14ac:dyDescent="0.25">
      <c r="M96" s="53"/>
      <c r="P96" s="53"/>
      <c r="Q96" s="53"/>
      <c r="X96" s="53"/>
      <c r="AD96" s="53"/>
      <c r="AE96" s="53"/>
      <c r="AF96" s="53"/>
    </row>
    <row r="97" spans="13:32" x14ac:dyDescent="0.25">
      <c r="M97" s="53"/>
      <c r="P97" s="53"/>
      <c r="Q97" s="53"/>
      <c r="X97" s="53"/>
      <c r="AD97" s="53"/>
      <c r="AE97" s="53"/>
      <c r="AF97" s="53"/>
    </row>
    <row r="98" spans="13:32" x14ac:dyDescent="0.25">
      <c r="M98" s="53"/>
      <c r="P98" s="53"/>
      <c r="Q98" s="53"/>
      <c r="X98" s="53"/>
      <c r="AD98" s="53"/>
      <c r="AE98" s="53"/>
      <c r="AF98" s="53"/>
    </row>
    <row r="99" spans="13:32" x14ac:dyDescent="0.25">
      <c r="M99" s="53"/>
      <c r="X99" s="53"/>
      <c r="AD99" s="53"/>
      <c r="AE99" s="53"/>
      <c r="AF99" s="53"/>
    </row>
    <row r="100" spans="13:32" x14ac:dyDescent="0.25">
      <c r="X100" s="53"/>
      <c r="AD100" s="53"/>
      <c r="AE100" s="53"/>
      <c r="AF100" s="5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:AZ100"/>
  <sheetViews>
    <sheetView zoomScale="60" zoomScaleNormal="60" workbookViewId="0">
      <selection activeCell="I7" sqref="I7"/>
    </sheetView>
  </sheetViews>
  <sheetFormatPr baseColWidth="10" defaultColWidth="11.44140625" defaultRowHeight="13.2" x14ac:dyDescent="0.25"/>
  <cols>
    <col min="1" max="1" width="6.5546875" style="1" customWidth="1"/>
    <col min="2" max="2" width="9.44140625" style="1" customWidth="1"/>
    <col min="3" max="3" width="10.44140625" style="1" customWidth="1"/>
    <col min="4" max="4" width="12.5546875" style="1" bestFit="1" customWidth="1"/>
    <col min="5" max="5" width="6.5546875" style="1" customWidth="1"/>
    <col min="6" max="6" width="12.44140625" style="1" bestFit="1" customWidth="1"/>
    <col min="7" max="7" width="12.44140625" style="1" customWidth="1"/>
    <col min="8" max="8" width="3.5546875" style="1" customWidth="1"/>
    <col min="9" max="9" width="8.6640625" style="1" customWidth="1"/>
    <col min="10" max="13" width="12.5546875" style="1" bestFit="1" customWidth="1"/>
    <col min="14" max="15" width="12.6640625" style="1" bestFit="1" customWidth="1"/>
    <col min="16" max="16" width="12.33203125" style="1" bestFit="1" customWidth="1"/>
    <col min="17" max="18" width="12.6640625" style="1" bestFit="1" customWidth="1"/>
    <col min="19" max="19" width="12.33203125" style="1" bestFit="1" customWidth="1"/>
    <col min="20" max="20" width="14.44140625" style="1" bestFit="1" customWidth="1"/>
    <col min="21" max="21" width="12.44140625" style="1" bestFit="1" customWidth="1"/>
    <col min="22" max="22" width="12.5546875" style="1" bestFit="1" customWidth="1"/>
    <col min="23" max="23" width="12.33203125" style="1" bestFit="1" customWidth="1"/>
    <col min="24" max="24" width="14.44140625" style="1" bestFit="1" customWidth="1"/>
    <col min="25" max="26" width="14.5546875" style="1" bestFit="1" customWidth="1"/>
    <col min="27" max="27" width="11.5546875" style="1" bestFit="1" customWidth="1"/>
    <col min="28" max="28" width="14.6640625" style="1" bestFit="1" customWidth="1"/>
    <col min="29" max="30" width="11.5546875" style="1" bestFit="1" customWidth="1"/>
    <col min="31" max="16384" width="11.44140625" style="1"/>
  </cols>
  <sheetData>
    <row r="1" spans="1:52" ht="12.75" customHeight="1" thickBot="1" x14ac:dyDescent="0.3">
      <c r="A1" s="53"/>
      <c r="B1" s="53"/>
      <c r="C1" s="53"/>
      <c r="D1" s="53"/>
      <c r="E1" s="53"/>
      <c r="F1" s="53"/>
      <c r="G1" s="53"/>
      <c r="H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</row>
    <row r="2" spans="1:52" ht="16.2" thickBot="1" x14ac:dyDescent="0.35">
      <c r="A2" s="53"/>
      <c r="B2" s="124" t="s">
        <v>0</v>
      </c>
      <c r="C2" s="125"/>
      <c r="D2" s="9" t="s">
        <v>97</v>
      </c>
      <c r="E2" s="11">
        <v>1</v>
      </c>
      <c r="F2" s="126" t="s">
        <v>98</v>
      </c>
      <c r="G2" s="11">
        <v>1</v>
      </c>
      <c r="H2" s="53"/>
      <c r="I2" s="89" t="s">
        <v>99</v>
      </c>
      <c r="J2" s="127"/>
      <c r="K2" s="89" t="s">
        <v>100</v>
      </c>
      <c r="N2" s="53"/>
    </row>
    <row r="3" spans="1:52" ht="12.75" customHeight="1" thickBot="1" x14ac:dyDescent="0.3">
      <c r="A3" s="53"/>
      <c r="B3" s="53"/>
      <c r="C3" s="53"/>
      <c r="D3" s="53"/>
      <c r="E3" s="53"/>
      <c r="F3" s="53"/>
      <c r="G3" s="53"/>
      <c r="H3" s="53"/>
    </row>
    <row r="4" spans="1:52" s="135" customFormat="1" ht="12.75" customHeight="1" thickBot="1" x14ac:dyDescent="0.35">
      <c r="A4" s="128"/>
      <c r="B4" s="128"/>
      <c r="C4" s="128"/>
      <c r="D4" s="128"/>
      <c r="E4" s="128"/>
      <c r="F4" s="128"/>
      <c r="G4" s="128"/>
      <c r="H4" s="128"/>
      <c r="I4" s="129" t="s">
        <v>101</v>
      </c>
      <c r="J4" s="130">
        <v>0</v>
      </c>
      <c r="K4" s="131">
        <v>0.1</v>
      </c>
      <c r="L4" s="131">
        <v>0.2</v>
      </c>
      <c r="M4" s="131">
        <v>0.3</v>
      </c>
      <c r="N4" s="131">
        <v>0.4</v>
      </c>
      <c r="O4" s="131">
        <v>0.5</v>
      </c>
      <c r="P4" s="131">
        <v>0.6</v>
      </c>
      <c r="Q4" s="131">
        <v>0.7</v>
      </c>
      <c r="R4" s="131">
        <v>0.8</v>
      </c>
      <c r="S4" s="131">
        <v>0.9</v>
      </c>
      <c r="T4" s="132">
        <v>1</v>
      </c>
      <c r="U4" s="133" t="s">
        <v>102</v>
      </c>
      <c r="V4" s="134" t="s">
        <v>103</v>
      </c>
    </row>
    <row r="5" spans="1:52" ht="12.75" customHeight="1" x14ac:dyDescent="0.25">
      <c r="A5" s="53"/>
      <c r="B5" s="53"/>
      <c r="C5" s="136" t="s">
        <v>104</v>
      </c>
      <c r="D5" s="137">
        <f>MAX(MAX(J5:T44),ABS(MIN(J5:T44)))</f>
        <v>0</v>
      </c>
      <c r="E5" s="53"/>
      <c r="F5" s="53"/>
      <c r="G5" s="53"/>
      <c r="H5" s="53"/>
      <c r="I5" s="138">
        <v>1</v>
      </c>
      <c r="J5" s="139"/>
      <c r="K5" s="140"/>
      <c r="L5" s="140"/>
      <c r="M5" s="140"/>
      <c r="N5" s="140"/>
      <c r="O5" s="140"/>
      <c r="P5" s="140"/>
      <c r="Q5" s="140"/>
      <c r="R5" s="140"/>
      <c r="S5" s="140"/>
      <c r="T5" s="141"/>
      <c r="U5" s="142"/>
      <c r="V5" s="143"/>
    </row>
    <row r="6" spans="1:52" ht="12.75" customHeight="1" x14ac:dyDescent="0.25">
      <c r="A6" s="53"/>
      <c r="B6" s="53"/>
      <c r="C6" s="144" t="s">
        <v>105</v>
      </c>
      <c r="D6" s="145">
        <f>IF(D9&lt;0.000001,1,D7/D9)</f>
        <v>1</v>
      </c>
      <c r="E6" s="53"/>
      <c r="F6" s="53"/>
      <c r="G6" s="53"/>
      <c r="H6" s="53"/>
      <c r="I6" s="138">
        <v>2</v>
      </c>
      <c r="J6" s="146"/>
      <c r="K6" s="147"/>
      <c r="L6" s="147"/>
      <c r="M6" s="147"/>
      <c r="N6" s="147"/>
      <c r="O6" s="147"/>
      <c r="P6" s="147"/>
      <c r="Q6" s="147"/>
      <c r="R6" s="147"/>
      <c r="S6" s="147"/>
      <c r="T6" s="148"/>
      <c r="U6" s="149"/>
      <c r="V6" s="150"/>
    </row>
    <row r="7" spans="1:52" ht="12.75" customHeight="1" x14ac:dyDescent="0.25">
      <c r="A7" s="53"/>
      <c r="B7" s="53"/>
      <c r="C7" s="144" t="s">
        <v>106</v>
      </c>
      <c r="D7" s="145">
        <v>0.3</v>
      </c>
      <c r="E7" s="53"/>
      <c r="F7" s="53"/>
      <c r="G7" s="53"/>
      <c r="H7" s="53"/>
      <c r="I7" s="138">
        <v>3</v>
      </c>
      <c r="J7" s="146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49"/>
      <c r="V7" s="150"/>
    </row>
    <row r="8" spans="1:52" ht="12.75" customHeight="1" x14ac:dyDescent="0.25">
      <c r="A8" s="53"/>
      <c r="B8" s="53"/>
      <c r="C8" s="151" t="s">
        <v>7</v>
      </c>
      <c r="D8" s="145">
        <f>[1]PlotData!CB5</f>
        <v>12.149074038789951</v>
      </c>
      <c r="E8" s="53"/>
      <c r="F8" s="53"/>
      <c r="G8" s="53"/>
      <c r="H8" s="53"/>
      <c r="I8" s="138">
        <v>4</v>
      </c>
      <c r="J8" s="146"/>
      <c r="K8" s="147"/>
      <c r="L8" s="147"/>
      <c r="M8" s="147"/>
      <c r="N8" s="147"/>
      <c r="O8" s="147"/>
      <c r="P8" s="147"/>
      <c r="Q8" s="147"/>
      <c r="R8" s="147"/>
      <c r="S8" s="147"/>
      <c r="T8" s="148"/>
      <c r="U8" s="149"/>
      <c r="V8" s="150"/>
    </row>
    <row r="9" spans="1:52" ht="12.75" customHeight="1" thickBot="1" x14ac:dyDescent="0.3">
      <c r="A9" s="53"/>
      <c r="B9" s="53"/>
      <c r="C9" s="152" t="s">
        <v>107</v>
      </c>
      <c r="D9" s="153">
        <f>D5/MAX(0.0001,D8)</f>
        <v>0</v>
      </c>
      <c r="E9" s="53"/>
      <c r="F9" s="53"/>
      <c r="G9" s="53"/>
      <c r="H9" s="53"/>
      <c r="I9" s="138">
        <v>5</v>
      </c>
      <c r="J9" s="146"/>
      <c r="K9" s="147"/>
      <c r="L9" s="147"/>
      <c r="M9" s="147"/>
      <c r="N9" s="147"/>
      <c r="O9" s="147"/>
      <c r="P9" s="147"/>
      <c r="Q9" s="147"/>
      <c r="R9" s="147"/>
      <c r="S9" s="147"/>
      <c r="T9" s="148"/>
      <c r="U9" s="149"/>
      <c r="V9" s="150"/>
    </row>
    <row r="10" spans="1:52" ht="12.75" customHeight="1" x14ac:dyDescent="0.25">
      <c r="A10" s="53"/>
      <c r="B10" s="53"/>
      <c r="C10" s="53"/>
      <c r="D10" s="53"/>
      <c r="E10" s="53"/>
      <c r="F10" s="53"/>
      <c r="G10" s="53"/>
      <c r="H10" s="53"/>
      <c r="I10" s="138">
        <v>6</v>
      </c>
      <c r="J10" s="146"/>
      <c r="K10" s="147"/>
      <c r="L10" s="147"/>
      <c r="M10" s="147"/>
      <c r="N10" s="147"/>
      <c r="O10" s="147"/>
      <c r="P10" s="147"/>
      <c r="Q10" s="147"/>
      <c r="R10" s="147"/>
      <c r="S10" s="147"/>
      <c r="T10" s="148"/>
      <c r="U10" s="149"/>
      <c r="V10" s="150"/>
    </row>
    <row r="11" spans="1:52" ht="12.75" customHeight="1" x14ac:dyDescent="0.25">
      <c r="A11" s="53"/>
      <c r="B11" s="53"/>
      <c r="C11" s="53"/>
      <c r="D11" s="53"/>
      <c r="E11" s="53"/>
      <c r="F11" s="53"/>
      <c r="G11" s="53"/>
      <c r="H11" s="53"/>
      <c r="I11" s="138">
        <v>7</v>
      </c>
      <c r="J11" s="146"/>
      <c r="K11" s="147"/>
      <c r="L11" s="147"/>
      <c r="M11" s="147"/>
      <c r="N11" s="147"/>
      <c r="O11" s="147"/>
      <c r="P11" s="147"/>
      <c r="Q11" s="147"/>
      <c r="R11" s="147"/>
      <c r="S11" s="147"/>
      <c r="T11" s="148"/>
      <c r="U11" s="149"/>
      <c r="V11" s="150"/>
    </row>
    <row r="12" spans="1:52" ht="12.75" customHeight="1" x14ac:dyDescent="0.25">
      <c r="A12" s="53"/>
      <c r="B12" s="53"/>
      <c r="C12" s="53"/>
      <c r="D12" s="53"/>
      <c r="E12" s="53"/>
      <c r="F12" s="53"/>
      <c r="G12" s="53"/>
      <c r="H12" s="53"/>
      <c r="I12" s="138">
        <v>8</v>
      </c>
      <c r="J12" s="146"/>
      <c r="K12" s="147"/>
      <c r="L12" s="147"/>
      <c r="M12" s="147"/>
      <c r="N12" s="147"/>
      <c r="O12" s="147"/>
      <c r="P12" s="147"/>
      <c r="Q12" s="147"/>
      <c r="R12" s="147"/>
      <c r="S12" s="147"/>
      <c r="T12" s="148"/>
      <c r="U12" s="149"/>
      <c r="V12" s="150"/>
    </row>
    <row r="13" spans="1:52" ht="12.75" customHeight="1" x14ac:dyDescent="0.25">
      <c r="A13" s="53"/>
      <c r="B13" s="53"/>
      <c r="C13" s="53"/>
      <c r="D13" s="53"/>
      <c r="E13" s="53"/>
      <c r="F13" s="53"/>
      <c r="G13" s="53"/>
      <c r="H13" s="53"/>
      <c r="I13" s="138">
        <v>9</v>
      </c>
      <c r="J13" s="146"/>
      <c r="K13" s="147"/>
      <c r="L13" s="147"/>
      <c r="M13" s="147"/>
      <c r="N13" s="147"/>
      <c r="O13" s="147"/>
      <c r="P13" s="147"/>
      <c r="Q13" s="147"/>
      <c r="R13" s="147"/>
      <c r="S13" s="147"/>
      <c r="T13" s="148"/>
      <c r="U13" s="149"/>
      <c r="V13" s="150"/>
    </row>
    <row r="14" spans="1:52" ht="12.75" customHeight="1" x14ac:dyDescent="0.25">
      <c r="A14" s="53"/>
      <c r="B14" s="53"/>
      <c r="C14" s="53"/>
      <c r="D14" s="53"/>
      <c r="E14" s="53"/>
      <c r="F14" s="53"/>
      <c r="G14" s="53"/>
      <c r="H14" s="53"/>
      <c r="I14" s="138">
        <v>10</v>
      </c>
      <c r="J14" s="146"/>
      <c r="K14" s="147"/>
      <c r="L14" s="147"/>
      <c r="M14" s="147"/>
      <c r="N14" s="147"/>
      <c r="O14" s="147"/>
      <c r="P14" s="147"/>
      <c r="Q14" s="147"/>
      <c r="R14" s="147"/>
      <c r="S14" s="147"/>
      <c r="T14" s="148"/>
      <c r="U14" s="149"/>
      <c r="V14" s="150"/>
    </row>
    <row r="15" spans="1:52" ht="12.75" customHeight="1" x14ac:dyDescent="0.25">
      <c r="A15" s="53"/>
      <c r="B15" s="53"/>
      <c r="C15" s="53"/>
      <c r="D15" s="53"/>
      <c r="E15" s="53"/>
      <c r="F15" s="53"/>
      <c r="G15" s="53"/>
      <c r="H15" s="53"/>
      <c r="I15" s="138">
        <v>11</v>
      </c>
      <c r="J15" s="146"/>
      <c r="K15" s="147"/>
      <c r="L15" s="147"/>
      <c r="M15" s="147"/>
      <c r="N15" s="147"/>
      <c r="O15" s="147"/>
      <c r="P15" s="147"/>
      <c r="Q15" s="147"/>
      <c r="R15" s="147"/>
      <c r="S15" s="147"/>
      <c r="T15" s="148"/>
      <c r="U15" s="149"/>
      <c r="V15" s="150"/>
    </row>
    <row r="16" spans="1:52" ht="12.75" customHeight="1" x14ac:dyDescent="0.25">
      <c r="A16" s="53"/>
      <c r="B16" s="53"/>
      <c r="C16" s="53"/>
      <c r="D16" s="53"/>
      <c r="E16" s="53"/>
      <c r="F16" s="53"/>
      <c r="G16" s="53"/>
      <c r="H16" s="53"/>
      <c r="I16" s="138">
        <v>12</v>
      </c>
      <c r="J16" s="146"/>
      <c r="K16" s="147"/>
      <c r="L16" s="147"/>
      <c r="M16" s="147"/>
      <c r="N16" s="147"/>
      <c r="O16" s="147"/>
      <c r="P16" s="147"/>
      <c r="Q16" s="147"/>
      <c r="R16" s="147"/>
      <c r="S16" s="147"/>
      <c r="T16" s="148"/>
      <c r="U16" s="149"/>
      <c r="V16" s="150"/>
    </row>
    <row r="17" spans="1:24" ht="12.75" customHeight="1" x14ac:dyDescent="0.25">
      <c r="A17" s="53"/>
      <c r="B17" s="53"/>
      <c r="C17" s="53"/>
      <c r="D17" s="53"/>
      <c r="E17" s="53"/>
      <c r="F17" s="53"/>
      <c r="G17" s="53"/>
      <c r="H17" s="53"/>
      <c r="I17" s="138">
        <v>13</v>
      </c>
      <c r="J17" s="146"/>
      <c r="K17" s="147"/>
      <c r="L17" s="147"/>
      <c r="M17" s="147"/>
      <c r="N17" s="147"/>
      <c r="O17" s="147"/>
      <c r="P17" s="147"/>
      <c r="Q17" s="147"/>
      <c r="R17" s="147"/>
      <c r="S17" s="147"/>
      <c r="T17" s="148"/>
      <c r="U17" s="149"/>
      <c r="V17" s="150"/>
    </row>
    <row r="18" spans="1:24" ht="12.75" customHeight="1" x14ac:dyDescent="0.25">
      <c r="A18" s="53"/>
      <c r="B18" s="53"/>
      <c r="C18" s="53"/>
      <c r="D18" s="53"/>
      <c r="E18" s="53"/>
      <c r="F18" s="53"/>
      <c r="G18" s="53"/>
      <c r="H18" s="53"/>
      <c r="I18" s="138">
        <v>14</v>
      </c>
      <c r="J18" s="146"/>
      <c r="K18" s="147"/>
      <c r="L18" s="147"/>
      <c r="M18" s="147"/>
      <c r="N18" s="147"/>
      <c r="O18" s="147"/>
      <c r="P18" s="147"/>
      <c r="Q18" s="147"/>
      <c r="R18" s="147"/>
      <c r="S18" s="147"/>
      <c r="T18" s="148"/>
      <c r="U18" s="149"/>
      <c r="V18" s="150"/>
    </row>
    <row r="19" spans="1:24" ht="12.75" customHeight="1" x14ac:dyDescent="0.25">
      <c r="A19" s="53"/>
      <c r="B19" s="53"/>
      <c r="C19" s="53"/>
      <c r="D19" s="53"/>
      <c r="E19" s="53"/>
      <c r="F19" s="53"/>
      <c r="G19" s="53"/>
      <c r="H19" s="53"/>
      <c r="I19" s="138">
        <v>15</v>
      </c>
      <c r="J19" s="146"/>
      <c r="K19" s="147"/>
      <c r="L19" s="147"/>
      <c r="M19" s="147"/>
      <c r="N19" s="147"/>
      <c r="O19" s="147"/>
      <c r="P19" s="147"/>
      <c r="Q19" s="147"/>
      <c r="R19" s="147"/>
      <c r="S19" s="147"/>
      <c r="T19" s="148"/>
      <c r="U19" s="149"/>
      <c r="V19" s="150"/>
    </row>
    <row r="20" spans="1:24" ht="12.75" customHeight="1" x14ac:dyDescent="0.25">
      <c r="A20" s="53"/>
      <c r="B20" s="53"/>
      <c r="C20" s="53"/>
      <c r="D20" s="53"/>
      <c r="E20" s="53"/>
      <c r="F20" s="53"/>
      <c r="G20" s="53"/>
      <c r="H20" s="53"/>
      <c r="I20" s="138">
        <v>16</v>
      </c>
      <c r="J20" s="146"/>
      <c r="K20" s="147"/>
      <c r="L20" s="147"/>
      <c r="M20" s="147"/>
      <c r="N20" s="147"/>
      <c r="O20" s="147"/>
      <c r="P20" s="147"/>
      <c r="Q20" s="147"/>
      <c r="R20" s="147"/>
      <c r="S20" s="147"/>
      <c r="T20" s="148"/>
      <c r="U20" s="149"/>
      <c r="V20" s="150"/>
    </row>
    <row r="21" spans="1:24" ht="12.75" customHeight="1" x14ac:dyDescent="0.25">
      <c r="A21" s="53"/>
      <c r="B21" s="53"/>
      <c r="C21" s="53"/>
      <c r="D21" s="53"/>
      <c r="E21" s="53"/>
      <c r="F21" s="53"/>
      <c r="G21" s="53"/>
      <c r="H21" s="53"/>
      <c r="I21" s="138">
        <v>17</v>
      </c>
      <c r="J21" s="146"/>
      <c r="K21" s="147"/>
      <c r="L21" s="147"/>
      <c r="M21" s="147"/>
      <c r="N21" s="147"/>
      <c r="O21" s="147"/>
      <c r="P21" s="147"/>
      <c r="Q21" s="147"/>
      <c r="R21" s="147"/>
      <c r="S21" s="147"/>
      <c r="T21" s="148"/>
      <c r="U21" s="149"/>
      <c r="V21" s="150"/>
    </row>
    <row r="22" spans="1:24" ht="12.75" customHeight="1" x14ac:dyDescent="0.25">
      <c r="A22" s="53"/>
      <c r="B22" s="53"/>
      <c r="C22" s="53"/>
      <c r="D22" s="53"/>
      <c r="E22" s="53"/>
      <c r="F22" s="53"/>
      <c r="G22" s="53"/>
      <c r="H22" s="54"/>
      <c r="I22" s="138">
        <v>18</v>
      </c>
      <c r="J22" s="146"/>
      <c r="K22" s="147"/>
      <c r="L22" s="147"/>
      <c r="M22" s="147"/>
      <c r="N22" s="147"/>
      <c r="O22" s="147"/>
      <c r="P22" s="147"/>
      <c r="Q22" s="147"/>
      <c r="R22" s="147"/>
      <c r="S22" s="147"/>
      <c r="T22" s="148"/>
      <c r="U22" s="149"/>
      <c r="V22" s="150"/>
      <c r="X22" s="53"/>
    </row>
    <row r="23" spans="1:24" ht="12.75" customHeight="1" x14ac:dyDescent="0.25">
      <c r="A23" s="53"/>
      <c r="B23" s="53"/>
      <c r="C23" s="53"/>
      <c r="D23" s="53"/>
      <c r="E23" s="53"/>
      <c r="F23" s="53"/>
      <c r="G23" s="53"/>
      <c r="H23" s="53"/>
      <c r="I23" s="138">
        <v>19</v>
      </c>
      <c r="J23" s="146"/>
      <c r="K23" s="147"/>
      <c r="L23" s="147"/>
      <c r="M23" s="147"/>
      <c r="N23" s="147"/>
      <c r="O23" s="147"/>
      <c r="P23" s="147"/>
      <c r="Q23" s="147"/>
      <c r="R23" s="147"/>
      <c r="S23" s="147"/>
      <c r="T23" s="148"/>
      <c r="U23" s="149"/>
      <c r="V23" s="150"/>
      <c r="X23" s="53"/>
    </row>
    <row r="24" spans="1:24" ht="12.75" customHeight="1" x14ac:dyDescent="0.25">
      <c r="A24" s="53"/>
      <c r="B24" s="53"/>
      <c r="C24" s="53"/>
      <c r="D24" s="53"/>
      <c r="E24" s="53"/>
      <c r="F24" s="53"/>
      <c r="G24" s="53"/>
      <c r="H24" s="53"/>
      <c r="I24" s="138">
        <v>20</v>
      </c>
      <c r="J24" s="146"/>
      <c r="K24" s="147"/>
      <c r="L24" s="147"/>
      <c r="M24" s="147"/>
      <c r="N24" s="147"/>
      <c r="O24" s="147"/>
      <c r="P24" s="147"/>
      <c r="Q24" s="147"/>
      <c r="R24" s="147"/>
      <c r="S24" s="147"/>
      <c r="T24" s="148"/>
      <c r="U24" s="149"/>
      <c r="V24" s="150"/>
      <c r="X24" s="53"/>
    </row>
    <row r="25" spans="1:24" ht="12.75" customHeight="1" x14ac:dyDescent="0.25">
      <c r="A25" s="53"/>
      <c r="B25" s="53"/>
      <c r="C25" s="53"/>
      <c r="D25" s="53"/>
      <c r="E25" s="53"/>
      <c r="F25" s="53"/>
      <c r="G25" s="53"/>
      <c r="H25" s="53"/>
      <c r="I25" s="138">
        <v>21</v>
      </c>
      <c r="J25" s="146"/>
      <c r="K25" s="147"/>
      <c r="L25" s="147"/>
      <c r="M25" s="147"/>
      <c r="N25" s="147"/>
      <c r="O25" s="147"/>
      <c r="P25" s="147"/>
      <c r="Q25" s="147"/>
      <c r="R25" s="147"/>
      <c r="S25" s="147"/>
      <c r="T25" s="148"/>
      <c r="U25" s="149"/>
      <c r="V25" s="150"/>
      <c r="X25" s="53"/>
    </row>
    <row r="26" spans="1:24" ht="12.75" customHeight="1" x14ac:dyDescent="0.25">
      <c r="I26" s="138">
        <v>22</v>
      </c>
      <c r="J26" s="146"/>
      <c r="K26" s="147"/>
      <c r="L26" s="147"/>
      <c r="M26" s="147"/>
      <c r="N26" s="147"/>
      <c r="O26" s="147"/>
      <c r="P26" s="147"/>
      <c r="Q26" s="147"/>
      <c r="R26" s="147"/>
      <c r="S26" s="147"/>
      <c r="T26" s="148"/>
      <c r="U26" s="149"/>
      <c r="V26" s="150"/>
      <c r="X26" s="53"/>
    </row>
    <row r="27" spans="1:24" ht="12.75" customHeight="1" x14ac:dyDescent="0.25">
      <c r="I27" s="138">
        <v>23</v>
      </c>
      <c r="J27" s="146"/>
      <c r="K27" s="147"/>
      <c r="L27" s="147"/>
      <c r="M27" s="147"/>
      <c r="N27" s="147"/>
      <c r="O27" s="147"/>
      <c r="P27" s="147"/>
      <c r="Q27" s="147"/>
      <c r="R27" s="147"/>
      <c r="S27" s="147"/>
      <c r="T27" s="148"/>
      <c r="U27" s="149"/>
      <c r="V27" s="150"/>
      <c r="X27" s="53"/>
    </row>
    <row r="28" spans="1:24" ht="12.75" customHeight="1" x14ac:dyDescent="0.25">
      <c r="I28" s="138">
        <v>24</v>
      </c>
      <c r="J28" s="146"/>
      <c r="K28" s="147"/>
      <c r="L28" s="147"/>
      <c r="M28" s="147"/>
      <c r="N28" s="147"/>
      <c r="O28" s="147"/>
      <c r="P28" s="147"/>
      <c r="Q28" s="147"/>
      <c r="R28" s="147"/>
      <c r="S28" s="147"/>
      <c r="T28" s="148"/>
      <c r="U28" s="149"/>
      <c r="V28" s="150"/>
      <c r="X28" s="53"/>
    </row>
    <row r="29" spans="1:24" ht="12.75" customHeight="1" x14ac:dyDescent="0.25">
      <c r="I29" s="138">
        <v>25</v>
      </c>
      <c r="J29" s="146"/>
      <c r="K29" s="147"/>
      <c r="L29" s="147"/>
      <c r="M29" s="147"/>
      <c r="N29" s="147"/>
      <c r="O29" s="147"/>
      <c r="P29" s="147"/>
      <c r="Q29" s="147"/>
      <c r="R29" s="147"/>
      <c r="S29" s="147"/>
      <c r="T29" s="148"/>
      <c r="U29" s="149"/>
      <c r="V29" s="150"/>
      <c r="X29" s="53"/>
    </row>
    <row r="30" spans="1:24" ht="12.75" customHeight="1" x14ac:dyDescent="0.25">
      <c r="I30" s="138">
        <v>26</v>
      </c>
      <c r="J30" s="146"/>
      <c r="K30" s="147"/>
      <c r="L30" s="147"/>
      <c r="M30" s="147"/>
      <c r="N30" s="147"/>
      <c r="O30" s="147"/>
      <c r="P30" s="147"/>
      <c r="Q30" s="147"/>
      <c r="R30" s="147"/>
      <c r="S30" s="147"/>
      <c r="T30" s="148"/>
      <c r="U30" s="149"/>
      <c r="V30" s="150"/>
      <c r="X30" s="53"/>
    </row>
    <row r="31" spans="1:24" x14ac:dyDescent="0.25">
      <c r="I31" s="138">
        <v>27</v>
      </c>
      <c r="J31" s="146"/>
      <c r="K31" s="147"/>
      <c r="L31" s="147"/>
      <c r="M31" s="147"/>
      <c r="N31" s="147"/>
      <c r="O31" s="147"/>
      <c r="P31" s="147"/>
      <c r="Q31" s="147"/>
      <c r="R31" s="147"/>
      <c r="S31" s="147"/>
      <c r="T31" s="148"/>
      <c r="U31" s="149"/>
      <c r="V31" s="150"/>
    </row>
    <row r="32" spans="1:24" x14ac:dyDescent="0.25">
      <c r="I32" s="138">
        <v>28</v>
      </c>
      <c r="J32" s="146"/>
      <c r="K32" s="147"/>
      <c r="L32" s="147"/>
      <c r="M32" s="147"/>
      <c r="N32" s="147"/>
      <c r="O32" s="147"/>
      <c r="P32" s="147"/>
      <c r="Q32" s="147"/>
      <c r="R32" s="147"/>
      <c r="S32" s="147"/>
      <c r="T32" s="148"/>
      <c r="U32" s="149"/>
      <c r="V32" s="150"/>
    </row>
    <row r="33" spans="4:22" x14ac:dyDescent="0.25">
      <c r="I33" s="138">
        <v>29</v>
      </c>
      <c r="J33" s="146"/>
      <c r="K33" s="147"/>
      <c r="L33" s="147"/>
      <c r="M33" s="147"/>
      <c r="N33" s="147"/>
      <c r="O33" s="147"/>
      <c r="P33" s="147"/>
      <c r="Q33" s="147"/>
      <c r="R33" s="147"/>
      <c r="S33" s="147"/>
      <c r="T33" s="148"/>
      <c r="U33" s="149"/>
      <c r="V33" s="150"/>
    </row>
    <row r="34" spans="4:22" x14ac:dyDescent="0.25">
      <c r="I34" s="138">
        <v>30</v>
      </c>
      <c r="J34" s="146"/>
      <c r="K34" s="147"/>
      <c r="L34" s="147"/>
      <c r="M34" s="147"/>
      <c r="N34" s="147"/>
      <c r="O34" s="147"/>
      <c r="P34" s="147"/>
      <c r="Q34" s="147"/>
      <c r="R34" s="147"/>
      <c r="S34" s="147"/>
      <c r="T34" s="148"/>
      <c r="U34" s="149"/>
      <c r="V34" s="150"/>
    </row>
    <row r="35" spans="4:22" ht="13.8" thickBot="1" x14ac:dyDescent="0.3">
      <c r="I35" s="138">
        <v>31</v>
      </c>
      <c r="J35" s="146"/>
      <c r="K35" s="147"/>
      <c r="L35" s="147"/>
      <c r="M35" s="147"/>
      <c r="N35" s="147"/>
      <c r="O35" s="147"/>
      <c r="P35" s="147"/>
      <c r="Q35" s="147"/>
      <c r="R35" s="147"/>
      <c r="S35" s="147"/>
      <c r="T35" s="148"/>
      <c r="U35" s="149"/>
      <c r="V35" s="150"/>
    </row>
    <row r="36" spans="4:22" x14ac:dyDescent="0.25">
      <c r="D36" s="154" t="s">
        <v>108</v>
      </c>
      <c r="E36" s="155">
        <f>MAX(J5:T44)</f>
        <v>0</v>
      </c>
      <c r="I36" s="138">
        <v>32</v>
      </c>
      <c r="J36" s="146"/>
      <c r="K36" s="147"/>
      <c r="L36" s="147"/>
      <c r="M36" s="147"/>
      <c r="N36" s="147"/>
      <c r="O36" s="147"/>
      <c r="P36" s="147"/>
      <c r="Q36" s="147"/>
      <c r="R36" s="147"/>
      <c r="S36" s="147"/>
      <c r="T36" s="148"/>
      <c r="U36" s="149"/>
      <c r="V36" s="150"/>
    </row>
    <row r="37" spans="4:22" ht="13.8" thickBot="1" x14ac:dyDescent="0.3">
      <c r="D37" s="156" t="s">
        <v>109</v>
      </c>
      <c r="E37" s="157">
        <f>MIN(J5:T44)</f>
        <v>0</v>
      </c>
      <c r="I37" s="138">
        <v>33</v>
      </c>
      <c r="J37" s="146"/>
      <c r="K37" s="147"/>
      <c r="L37" s="147"/>
      <c r="M37" s="147"/>
      <c r="N37" s="147"/>
      <c r="O37" s="147"/>
      <c r="P37" s="147"/>
      <c r="Q37" s="147"/>
      <c r="R37" s="147"/>
      <c r="S37" s="147"/>
      <c r="T37" s="148"/>
      <c r="U37" s="149"/>
      <c r="V37" s="150"/>
    </row>
    <row r="38" spans="4:22" x14ac:dyDescent="0.25">
      <c r="I38" s="138">
        <v>34</v>
      </c>
      <c r="J38" s="146"/>
      <c r="K38" s="147"/>
      <c r="L38" s="147"/>
      <c r="M38" s="147"/>
      <c r="N38" s="147"/>
      <c r="O38" s="147"/>
      <c r="P38" s="147"/>
      <c r="Q38" s="147"/>
      <c r="R38" s="147"/>
      <c r="S38" s="147"/>
      <c r="T38" s="148"/>
      <c r="U38" s="149"/>
      <c r="V38" s="150"/>
    </row>
    <row r="39" spans="4:22" x14ac:dyDescent="0.25">
      <c r="I39" s="138">
        <v>35</v>
      </c>
      <c r="J39" s="146"/>
      <c r="K39" s="147"/>
      <c r="L39" s="147"/>
      <c r="M39" s="147"/>
      <c r="N39" s="147"/>
      <c r="O39" s="147"/>
      <c r="P39" s="147"/>
      <c r="Q39" s="147"/>
      <c r="R39" s="147"/>
      <c r="S39" s="147"/>
      <c r="T39" s="148"/>
      <c r="U39" s="149"/>
      <c r="V39" s="150"/>
    </row>
    <row r="40" spans="4:22" x14ac:dyDescent="0.25">
      <c r="I40" s="138">
        <v>36</v>
      </c>
      <c r="J40" s="146"/>
      <c r="K40" s="147"/>
      <c r="L40" s="147"/>
      <c r="M40" s="147"/>
      <c r="N40" s="147"/>
      <c r="O40" s="147"/>
      <c r="P40" s="147"/>
      <c r="Q40" s="147"/>
      <c r="R40" s="147"/>
      <c r="S40" s="147"/>
      <c r="T40" s="148"/>
      <c r="U40" s="149"/>
      <c r="V40" s="150"/>
    </row>
    <row r="41" spans="4:22" x14ac:dyDescent="0.25">
      <c r="I41" s="138">
        <v>37</v>
      </c>
      <c r="J41" s="146"/>
      <c r="K41" s="147"/>
      <c r="L41" s="147"/>
      <c r="M41" s="147"/>
      <c r="N41" s="147"/>
      <c r="O41" s="147"/>
      <c r="P41" s="147"/>
      <c r="Q41" s="147"/>
      <c r="R41" s="147"/>
      <c r="S41" s="147"/>
      <c r="T41" s="148"/>
      <c r="U41" s="149"/>
      <c r="V41" s="150"/>
    </row>
    <row r="42" spans="4:22" x14ac:dyDescent="0.25">
      <c r="I42" s="138">
        <v>38</v>
      </c>
      <c r="J42" s="146"/>
      <c r="K42" s="147"/>
      <c r="L42" s="147"/>
      <c r="M42" s="147"/>
      <c r="N42" s="147"/>
      <c r="O42" s="147"/>
      <c r="P42" s="147"/>
      <c r="Q42" s="147"/>
      <c r="R42" s="147"/>
      <c r="S42" s="147"/>
      <c r="T42" s="148"/>
      <c r="U42" s="149"/>
      <c r="V42" s="150"/>
    </row>
    <row r="43" spans="4:22" x14ac:dyDescent="0.25">
      <c r="I43" s="138">
        <v>39</v>
      </c>
      <c r="J43" s="146"/>
      <c r="K43" s="147"/>
      <c r="L43" s="147"/>
      <c r="M43" s="147"/>
      <c r="N43" s="147"/>
      <c r="O43" s="147"/>
      <c r="P43" s="147"/>
      <c r="Q43" s="147"/>
      <c r="R43" s="147"/>
      <c r="S43" s="147"/>
      <c r="T43" s="148"/>
      <c r="U43" s="149"/>
      <c r="V43" s="150"/>
    </row>
    <row r="44" spans="4:22" ht="13.8" thickBot="1" x14ac:dyDescent="0.3">
      <c r="I44" s="158">
        <v>40</v>
      </c>
      <c r="J44" s="159"/>
      <c r="K44" s="160"/>
      <c r="L44" s="160"/>
      <c r="M44" s="160"/>
      <c r="N44" s="160"/>
      <c r="O44" s="160"/>
      <c r="P44" s="160"/>
      <c r="Q44" s="160"/>
      <c r="R44" s="160"/>
      <c r="S44" s="160"/>
      <c r="T44" s="161"/>
      <c r="U44" s="162"/>
      <c r="V44" s="163"/>
    </row>
    <row r="45" spans="4:22" x14ac:dyDescent="0.25"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</row>
    <row r="46" spans="4:22" x14ac:dyDescent="0.25">
      <c r="I46" s="54"/>
      <c r="J46" s="54"/>
      <c r="K46" s="54"/>
      <c r="N46" s="54"/>
      <c r="O46" s="54"/>
      <c r="P46" s="54"/>
      <c r="Q46" s="54"/>
      <c r="R46" s="54"/>
      <c r="S46" s="54"/>
      <c r="T46" s="54"/>
    </row>
    <row r="47" spans="4:22" x14ac:dyDescent="0.25">
      <c r="I47" s="54"/>
      <c r="J47" s="164"/>
      <c r="K47" s="54"/>
      <c r="L47" s="54"/>
      <c r="M47" s="54"/>
      <c r="N47" s="54"/>
      <c r="O47" s="54"/>
      <c r="P47" s="54"/>
      <c r="S47" s="54"/>
      <c r="T47" s="54"/>
    </row>
    <row r="48" spans="4:22" x14ac:dyDescent="0.25"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</row>
    <row r="49" spans="12:18" x14ac:dyDescent="0.25">
      <c r="L49" s="54"/>
      <c r="N49" s="54"/>
      <c r="Q49" s="54"/>
      <c r="R49" s="54"/>
    </row>
    <row r="50" spans="12:18" x14ac:dyDescent="0.25">
      <c r="L50" s="54"/>
      <c r="N50" s="54"/>
    </row>
    <row r="51" spans="12:18" x14ac:dyDescent="0.25">
      <c r="L51" s="54"/>
      <c r="N51" s="54"/>
    </row>
    <row r="52" spans="12:18" x14ac:dyDescent="0.25">
      <c r="L52" s="54"/>
      <c r="N52" s="54"/>
    </row>
    <row r="53" spans="12:18" x14ac:dyDescent="0.25">
      <c r="L53" s="54"/>
      <c r="N53" s="54"/>
    </row>
    <row r="54" spans="12:18" x14ac:dyDescent="0.25">
      <c r="L54" s="54"/>
      <c r="N54" s="54"/>
    </row>
    <row r="55" spans="12:18" x14ac:dyDescent="0.25">
      <c r="L55" s="54"/>
      <c r="N55" s="54"/>
    </row>
    <row r="56" spans="12:18" x14ac:dyDescent="0.25">
      <c r="L56" s="54"/>
      <c r="N56" s="54"/>
    </row>
    <row r="57" spans="12:18" x14ac:dyDescent="0.25">
      <c r="L57" s="54"/>
      <c r="N57" s="54"/>
    </row>
    <row r="77" spans="13:32" x14ac:dyDescent="0.25">
      <c r="AD77" s="53"/>
      <c r="AE77" s="53"/>
      <c r="AF77" s="53"/>
    </row>
    <row r="78" spans="13:32" x14ac:dyDescent="0.25">
      <c r="AD78" s="53"/>
      <c r="AE78" s="53"/>
      <c r="AF78" s="53"/>
    </row>
    <row r="79" spans="13:32" x14ac:dyDescent="0.25">
      <c r="M79" s="53"/>
      <c r="P79" s="53"/>
      <c r="Q79" s="53"/>
      <c r="X79" s="53"/>
      <c r="AD79" s="53"/>
      <c r="AE79" s="53"/>
      <c r="AF79" s="53"/>
    </row>
    <row r="80" spans="13:32" x14ac:dyDescent="0.25">
      <c r="M80" s="53"/>
      <c r="P80" s="53"/>
      <c r="Q80" s="53"/>
      <c r="X80" s="53"/>
      <c r="AD80" s="53"/>
      <c r="AE80" s="53"/>
      <c r="AF80" s="53"/>
    </row>
    <row r="81" spans="13:32" x14ac:dyDescent="0.25">
      <c r="M81" s="53"/>
      <c r="P81" s="53"/>
      <c r="Q81" s="53"/>
      <c r="X81" s="53"/>
      <c r="AD81" s="53"/>
      <c r="AE81" s="53"/>
      <c r="AF81" s="53"/>
    </row>
    <row r="82" spans="13:32" x14ac:dyDescent="0.25">
      <c r="M82" s="53"/>
      <c r="P82" s="53"/>
      <c r="Q82" s="53"/>
      <c r="X82" s="53"/>
      <c r="AD82" s="53"/>
      <c r="AE82" s="53"/>
      <c r="AF82" s="53"/>
    </row>
    <row r="83" spans="13:32" x14ac:dyDescent="0.25">
      <c r="M83" s="53"/>
      <c r="P83" s="53"/>
      <c r="Q83" s="53"/>
      <c r="X83" s="53"/>
      <c r="AD83" s="53"/>
      <c r="AE83" s="53"/>
      <c r="AF83" s="53"/>
    </row>
    <row r="84" spans="13:32" x14ac:dyDescent="0.25">
      <c r="M84" s="53"/>
      <c r="P84" s="53"/>
      <c r="Q84" s="53"/>
      <c r="X84" s="53"/>
      <c r="AD84" s="53"/>
      <c r="AE84" s="53"/>
      <c r="AF84" s="53"/>
    </row>
    <row r="85" spans="13:32" x14ac:dyDescent="0.25">
      <c r="M85" s="53"/>
      <c r="P85" s="53"/>
      <c r="Q85" s="53"/>
      <c r="X85" s="53"/>
      <c r="AD85" s="53"/>
      <c r="AE85" s="53"/>
      <c r="AF85" s="53"/>
    </row>
    <row r="86" spans="13:32" x14ac:dyDescent="0.25">
      <c r="M86" s="53"/>
      <c r="P86" s="53"/>
      <c r="Q86" s="53"/>
      <c r="X86" s="53"/>
      <c r="AD86" s="53"/>
      <c r="AE86" s="53"/>
      <c r="AF86" s="53"/>
    </row>
    <row r="87" spans="13:32" x14ac:dyDescent="0.25">
      <c r="M87" s="53"/>
      <c r="P87" s="53"/>
      <c r="Q87" s="53"/>
      <c r="X87" s="53"/>
      <c r="AD87" s="53"/>
      <c r="AE87" s="53"/>
      <c r="AF87" s="53"/>
    </row>
    <row r="88" spans="13:32" x14ac:dyDescent="0.25">
      <c r="M88" s="53"/>
      <c r="P88" s="53"/>
      <c r="Q88" s="53"/>
      <c r="X88" s="53"/>
      <c r="AD88" s="53"/>
      <c r="AE88" s="53"/>
      <c r="AF88" s="53"/>
    </row>
    <row r="89" spans="13:32" x14ac:dyDescent="0.25">
      <c r="M89" s="53"/>
      <c r="P89" s="53"/>
      <c r="Q89" s="53"/>
      <c r="X89" s="53"/>
      <c r="AD89" s="53"/>
      <c r="AE89" s="53"/>
      <c r="AF89" s="53"/>
    </row>
    <row r="90" spans="13:32" x14ac:dyDescent="0.25">
      <c r="M90" s="53"/>
      <c r="P90" s="53"/>
      <c r="Q90" s="53"/>
      <c r="X90" s="53"/>
      <c r="AD90" s="53"/>
      <c r="AE90" s="53"/>
      <c r="AF90" s="53"/>
    </row>
    <row r="91" spans="13:32" x14ac:dyDescent="0.25">
      <c r="M91" s="53"/>
      <c r="P91" s="53"/>
      <c r="Q91" s="53"/>
      <c r="X91" s="53"/>
      <c r="AD91" s="53"/>
      <c r="AE91" s="53"/>
      <c r="AF91" s="53"/>
    </row>
    <row r="92" spans="13:32" x14ac:dyDescent="0.25">
      <c r="M92" s="53"/>
      <c r="P92" s="53"/>
      <c r="Q92" s="53"/>
      <c r="X92" s="53"/>
      <c r="AD92" s="53"/>
      <c r="AE92" s="53"/>
      <c r="AF92" s="53"/>
    </row>
    <row r="93" spans="13:32" x14ac:dyDescent="0.25">
      <c r="M93" s="53"/>
      <c r="P93" s="53"/>
      <c r="Q93" s="53"/>
      <c r="X93" s="53"/>
      <c r="AD93" s="53"/>
      <c r="AE93" s="53"/>
      <c r="AF93" s="53"/>
    </row>
    <row r="94" spans="13:32" x14ac:dyDescent="0.25">
      <c r="M94" s="53"/>
      <c r="P94" s="53"/>
      <c r="Q94" s="53"/>
      <c r="X94" s="53"/>
      <c r="AD94" s="53"/>
      <c r="AE94" s="53"/>
      <c r="AF94" s="53"/>
    </row>
    <row r="95" spans="13:32" x14ac:dyDescent="0.25">
      <c r="M95" s="53"/>
      <c r="P95" s="53"/>
      <c r="Q95" s="53"/>
      <c r="X95" s="53"/>
      <c r="AD95" s="53"/>
      <c r="AE95" s="53"/>
      <c r="AF95" s="53"/>
    </row>
    <row r="96" spans="13:32" x14ac:dyDescent="0.25">
      <c r="M96" s="53"/>
      <c r="P96" s="53"/>
      <c r="Q96" s="53"/>
      <c r="X96" s="53"/>
      <c r="AD96" s="53"/>
      <c r="AE96" s="53"/>
      <c r="AF96" s="53"/>
    </row>
    <row r="97" spans="13:32" x14ac:dyDescent="0.25">
      <c r="M97" s="53"/>
      <c r="P97" s="53"/>
      <c r="Q97" s="53"/>
      <c r="X97" s="53"/>
      <c r="AD97" s="53"/>
      <c r="AE97" s="53"/>
      <c r="AF97" s="53"/>
    </row>
    <row r="98" spans="13:32" x14ac:dyDescent="0.25">
      <c r="M98" s="53"/>
      <c r="P98" s="53"/>
      <c r="Q98" s="53"/>
      <c r="X98" s="53"/>
      <c r="AD98" s="53"/>
      <c r="AE98" s="53"/>
      <c r="AF98" s="53"/>
    </row>
    <row r="99" spans="13:32" x14ac:dyDescent="0.25">
      <c r="M99" s="53"/>
      <c r="X99" s="53"/>
      <c r="AD99" s="53"/>
      <c r="AE99" s="53"/>
      <c r="AF99" s="53"/>
    </row>
    <row r="100" spans="13:32" x14ac:dyDescent="0.25">
      <c r="X100" s="53"/>
      <c r="AD100" s="53"/>
      <c r="AE100" s="53"/>
      <c r="AF100" s="5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P285"/>
  <sheetViews>
    <sheetView zoomScale="66" zoomScaleNormal="66" workbookViewId="0">
      <selection activeCell="N50" sqref="N50"/>
    </sheetView>
  </sheetViews>
  <sheetFormatPr baseColWidth="10" defaultColWidth="11.44140625" defaultRowHeight="13.2" x14ac:dyDescent="0.25"/>
  <cols>
    <col min="1" max="1" width="11.44140625" style="2"/>
    <col min="2" max="2" width="12.44140625" style="2" bestFit="1" customWidth="1"/>
    <col min="3" max="16384" width="11.44140625" style="2"/>
  </cols>
  <sheetData>
    <row r="1" spans="1:16" x14ac:dyDescent="0.25">
      <c r="A1" s="2" t="s">
        <v>85</v>
      </c>
      <c r="B1" s="2" t="s">
        <v>86</v>
      </c>
      <c r="C1" s="2" t="s">
        <v>87</v>
      </c>
      <c r="D1" s="2" t="s">
        <v>88</v>
      </c>
      <c r="E1" s="2" t="s">
        <v>89</v>
      </c>
      <c r="J1" s="2" t="s">
        <v>90</v>
      </c>
      <c r="K1" s="2">
        <f>MIN(B2:B100)</f>
        <v>-1.4288401852072556E-15</v>
      </c>
      <c r="L1" s="2" t="s">
        <v>91</v>
      </c>
      <c r="M1" s="2">
        <f>MIN(C2:C100)</f>
        <v>0</v>
      </c>
    </row>
    <row r="2" spans="1:16" x14ac:dyDescent="0.25">
      <c r="A2" s="2">
        <v>1</v>
      </c>
      <c r="B2" s="2">
        <v>0</v>
      </c>
      <c r="C2" s="2">
        <v>0</v>
      </c>
      <c r="D2" s="2">
        <v>1</v>
      </c>
      <c r="J2" s="2" t="s">
        <v>92</v>
      </c>
      <c r="K2" s="2">
        <f>MAX(B2:B100)</f>
        <v>1.0481931078318296E-15</v>
      </c>
      <c r="L2" s="2" t="s">
        <v>93</v>
      </c>
      <c r="M2" s="2">
        <f>MAX(C2:C100)</f>
        <v>32.76324462890625</v>
      </c>
      <c r="N2" s="2">
        <v>1</v>
      </c>
      <c r="O2" s="2">
        <f ca="1">IF(ISBLANK(A2),INDIRECT(COLUMN($O$1)&amp;$K$4),(B2-$K$1)/$K$3)</f>
        <v>0.57683527678960023</v>
      </c>
      <c r="P2" s="2">
        <f ca="1">IF(ISBLANK(A2),INDIRECT(COLUMN(P1)&amp;$K$4),(C2-$M$1)/$M$3)</f>
        <v>0</v>
      </c>
    </row>
    <row r="3" spans="1:16" x14ac:dyDescent="0.25">
      <c r="A3" s="2">
        <v>2</v>
      </c>
      <c r="B3" s="2">
        <v>6.128876296447941E-17</v>
      </c>
      <c r="C3" s="2">
        <v>8.6187210083007813</v>
      </c>
      <c r="D3" s="2">
        <v>1</v>
      </c>
      <c r="J3" s="2" t="s">
        <v>94</v>
      </c>
      <c r="K3" s="2">
        <f>IF(K2-K1=0,1,K2-K1)</f>
        <v>2.4770332930390852E-15</v>
      </c>
      <c r="L3" s="2" t="s">
        <v>95</v>
      </c>
      <c r="M3" s="2">
        <f>IF(M2-M1=0,1,M2-M1)</f>
        <v>32.76324462890625</v>
      </c>
      <c r="N3" s="2">
        <v>2</v>
      </c>
      <c r="O3" s="2">
        <f ca="1">IF(ISBLANK(A3),INDIRECT(COLUMN($O$1)&amp;$K$4),(B3-$K$1)/$K$3)</f>
        <v>0.60157808631772081</v>
      </c>
      <c r="P3" s="2">
        <f ca="1">IF(ISBLANK(A3),INDIRECT(COLUMN(P2)&amp;$K$4),(C3-$M$1)/$M$3)</f>
        <v>0.26306066770617353</v>
      </c>
    </row>
    <row r="4" spans="1:16" x14ac:dyDescent="0.25">
      <c r="A4" s="2">
        <v>3</v>
      </c>
      <c r="B4" s="2">
        <v>3.7920278693868387E-17</v>
      </c>
      <c r="C4" s="2">
        <v>9.3578224182128906</v>
      </c>
      <c r="J4" s="2" t="s">
        <v>96</v>
      </c>
      <c r="K4" s="2">
        <f>MAX(A2:A100)+1</f>
        <v>100</v>
      </c>
      <c r="N4" s="2">
        <v>3</v>
      </c>
      <c r="O4" s="2">
        <f ca="1">IF(ISBLANK(A4),INDIRECT(COLUMN($O$1)&amp;$K$4),(B4-$K$1)/$K$3)</f>
        <v>0.59214402487967688</v>
      </c>
      <c r="P4" s="2">
        <f ca="1">IF(ISBLANK(A4),INDIRECT(COLUMN(P3)&amp;$K$4),(C4-$M$1)/$M$3)</f>
        <v>0.28561952652139649</v>
      </c>
    </row>
    <row r="5" spans="1:16" x14ac:dyDescent="0.25">
      <c r="A5" s="2">
        <v>4</v>
      </c>
      <c r="B5" s="2">
        <v>1.6454088147725164E-17</v>
      </c>
      <c r="C5" s="2">
        <v>9.9658441543579102</v>
      </c>
      <c r="N5" s="2">
        <v>4</v>
      </c>
      <c r="O5" s="2">
        <f ca="1">IF(ISBLANK(A5),INDIRECT(COLUMN($O$1)&amp;$K$4),(B5-$K$1)/$K$3)</f>
        <v>0.58347793605218023</v>
      </c>
      <c r="P5" s="2">
        <f ca="1">IF(ISBLANK(A5),INDIRECT(COLUMN(P4)&amp;$K$4),(C5-$M$1)/$M$3)</f>
        <v>0.30417757054395272</v>
      </c>
    </row>
    <row r="6" spans="1:16" x14ac:dyDescent="0.25">
      <c r="A6" s="2">
        <v>5</v>
      </c>
      <c r="B6" s="2">
        <v>4.0398485339297657E-17</v>
      </c>
      <c r="C6" s="2">
        <v>10.270585060119629</v>
      </c>
      <c r="N6" s="2">
        <v>5</v>
      </c>
      <c r="O6" s="2">
        <f ca="1">IF(ISBLANK(A6),INDIRECT(COLUMN($O$1)&amp;$K$4),(B6-$K$1)/$K$3)</f>
        <v>0.59314449857229679</v>
      </c>
      <c r="P6" s="2">
        <f ca="1">IF(ISBLANK(A6),INDIRECT(COLUMN(P5)&amp;$K$4),(C6-$M$1)/$M$3)</f>
        <v>0.31347887477109426</v>
      </c>
    </row>
    <row r="7" spans="1:16" x14ac:dyDescent="0.25">
      <c r="A7" s="2">
        <v>6</v>
      </c>
      <c r="B7" s="2">
        <v>1.7115035235657085E-17</v>
      </c>
      <c r="C7" s="2">
        <v>10.880367279052734</v>
      </c>
      <c r="N7" s="2">
        <v>6</v>
      </c>
      <c r="O7" s="2">
        <f t="shared" ref="O7:O12" ca="1" si="0">IF(ISBLANK(A7),INDIRECT(ADDRESS($K$4,COLUMN($O$1))),(B7-$K$1)/$K$3)</f>
        <v>0.58374476617101201</v>
      </c>
      <c r="P7" s="2">
        <f t="shared" ref="P7:P12" ca="1" si="1">IF(ISBLANK(A7),INDIRECT(ADDRESS($K$4,COLUMN(P6))),(C7-$M$1)/$M$3)</f>
        <v>0.33209065226260404</v>
      </c>
    </row>
    <row r="8" spans="1:16" x14ac:dyDescent="0.25">
      <c r="A8" s="2">
        <v>7</v>
      </c>
      <c r="B8" s="2">
        <v>4.5913275322131541E-17</v>
      </c>
      <c r="C8" s="2">
        <v>11.573309898376465</v>
      </c>
      <c r="N8" s="2">
        <v>7</v>
      </c>
      <c r="O8" s="2">
        <f t="shared" ca="1" si="0"/>
        <v>0.59537086751062773</v>
      </c>
      <c r="P8" s="2">
        <f t="shared" ca="1" si="1"/>
        <v>0.35324065212288536</v>
      </c>
    </row>
    <row r="9" spans="1:16" x14ac:dyDescent="0.25">
      <c r="A9" s="2">
        <v>8</v>
      </c>
      <c r="B9" s="2">
        <v>5.5193560198151767E-17</v>
      </c>
      <c r="C9" s="2">
        <v>12.810746192932129</v>
      </c>
      <c r="N9" s="2">
        <v>8</v>
      </c>
      <c r="O9" s="2">
        <f t="shared" ca="1" si="0"/>
        <v>0.59911739966346533</v>
      </c>
      <c r="P9" s="2">
        <f t="shared" ca="1" si="1"/>
        <v>0.39100969205075325</v>
      </c>
    </row>
    <row r="10" spans="1:16" x14ac:dyDescent="0.25">
      <c r="A10" s="2">
        <v>9</v>
      </c>
      <c r="B10" s="2">
        <v>9.1420610104291458E-17</v>
      </c>
      <c r="C10" s="2">
        <v>13.988739967346191</v>
      </c>
      <c r="N10" s="2">
        <v>9</v>
      </c>
      <c r="O10" s="2">
        <f t="shared" ca="1" si="0"/>
        <v>0.61374257648605568</v>
      </c>
      <c r="P10" s="2">
        <f t="shared" ca="1" si="1"/>
        <v>0.42696442692993386</v>
      </c>
    </row>
    <row r="11" spans="1:16" x14ac:dyDescent="0.25">
      <c r="A11" s="2">
        <v>10</v>
      </c>
      <c r="B11" s="2">
        <v>7.2810674213293839E-17</v>
      </c>
      <c r="C11" s="2">
        <v>16.177709579467773</v>
      </c>
      <c r="N11" s="2">
        <v>10</v>
      </c>
      <c r="O11" s="2">
        <f t="shared" ca="1" si="0"/>
        <v>0.60622958263841742</v>
      </c>
      <c r="P11" s="2">
        <f t="shared" ca="1" si="1"/>
        <v>0.49377617396277523</v>
      </c>
    </row>
    <row r="12" spans="1:16" x14ac:dyDescent="0.25">
      <c r="A12" s="2">
        <v>11</v>
      </c>
      <c r="B12" s="2">
        <v>6.48592318302829E-17</v>
      </c>
      <c r="C12" s="2">
        <v>16.444623947143555</v>
      </c>
      <c r="N12" s="2">
        <v>11</v>
      </c>
      <c r="O12" s="2">
        <f t="shared" ca="1" si="0"/>
        <v>0.60301951581963231</v>
      </c>
      <c r="P12" s="2">
        <f t="shared" ca="1" si="1"/>
        <v>0.50192293630878193</v>
      </c>
    </row>
    <row r="13" spans="1:16" x14ac:dyDescent="0.25">
      <c r="A13" s="2">
        <v>12</v>
      </c>
      <c r="B13" s="2">
        <v>7.176820826579531E-17</v>
      </c>
      <c r="C13" s="2">
        <v>16.724208831787109</v>
      </c>
    </row>
    <row r="14" spans="1:16" x14ac:dyDescent="0.25">
      <c r="A14" s="2">
        <v>13</v>
      </c>
      <c r="B14" s="2">
        <v>7.9887535225930012E-17</v>
      </c>
      <c r="C14" s="2">
        <v>18.413276672363281</v>
      </c>
    </row>
    <row r="15" spans="1:16" x14ac:dyDescent="0.25">
      <c r="A15" s="2">
        <v>14</v>
      </c>
      <c r="B15" s="2">
        <v>9.4238476961569701E-17</v>
      </c>
      <c r="C15" s="2">
        <v>19.311187744140625</v>
      </c>
    </row>
    <row r="16" spans="1:16" x14ac:dyDescent="0.25">
      <c r="A16" s="2">
        <v>15</v>
      </c>
      <c r="B16" s="2">
        <v>8.361628675630675E-17</v>
      </c>
      <c r="C16" s="2">
        <v>20.664358139038086</v>
      </c>
    </row>
    <row r="17" spans="1:3" x14ac:dyDescent="0.25">
      <c r="A17" s="2">
        <v>16</v>
      </c>
      <c r="B17" s="2">
        <v>8.9170070033216383E-17</v>
      </c>
      <c r="C17" s="2">
        <v>22.262470245361328</v>
      </c>
    </row>
    <row r="18" spans="1:3" x14ac:dyDescent="0.25">
      <c r="A18" s="2">
        <v>17</v>
      </c>
      <c r="B18" s="2">
        <v>9.9748062323989402E-17</v>
      </c>
      <c r="C18" s="2">
        <v>23.813121795654297</v>
      </c>
    </row>
    <row r="19" spans="1:3" x14ac:dyDescent="0.25">
      <c r="A19" s="2">
        <v>18</v>
      </c>
      <c r="B19" s="2">
        <v>9.7635132019618649E-17</v>
      </c>
      <c r="C19" s="2">
        <v>24.576982498168945</v>
      </c>
    </row>
    <row r="20" spans="1:3" x14ac:dyDescent="0.25">
      <c r="A20" s="2">
        <v>19</v>
      </c>
      <c r="B20" s="2">
        <v>1.3276766315667307E-16</v>
      </c>
      <c r="C20" s="2">
        <v>25.355756759643555</v>
      </c>
    </row>
    <row r="21" spans="1:3" x14ac:dyDescent="0.25">
      <c r="A21" s="2">
        <v>20</v>
      </c>
      <c r="B21" s="2">
        <v>1.1021065299314392E-16</v>
      </c>
      <c r="C21" s="2">
        <v>25.915904998779297</v>
      </c>
    </row>
    <row r="22" spans="1:3" x14ac:dyDescent="0.25">
      <c r="A22" s="2">
        <v>21</v>
      </c>
      <c r="B22" s="2">
        <v>1.2069613340420901E-16</v>
      </c>
      <c r="C22" s="2">
        <v>26.811042785644531</v>
      </c>
    </row>
    <row r="23" spans="1:3" x14ac:dyDescent="0.25">
      <c r="A23" s="2">
        <v>22</v>
      </c>
      <c r="B23" s="2">
        <v>1.330550720235883E-16</v>
      </c>
      <c r="C23" s="2">
        <v>27.346942901611328</v>
      </c>
    </row>
    <row r="24" spans="1:3" x14ac:dyDescent="0.25">
      <c r="A24" s="2">
        <v>23</v>
      </c>
      <c r="B24" s="2">
        <v>1.6833410015584831E-16</v>
      </c>
      <c r="C24" s="2">
        <v>27.959524154663086</v>
      </c>
    </row>
    <row r="25" spans="1:3" x14ac:dyDescent="0.25">
      <c r="A25" s="2">
        <v>24</v>
      </c>
      <c r="B25" s="2">
        <v>1.1499908244520519E-16</v>
      </c>
      <c r="C25" s="2">
        <v>28.157585144042969</v>
      </c>
    </row>
    <row r="26" spans="1:3" x14ac:dyDescent="0.25">
      <c r="A26" s="2">
        <v>25</v>
      </c>
      <c r="B26" s="2">
        <v>1.0897070925492693E-16</v>
      </c>
      <c r="C26" s="2">
        <v>28.417871475219727</v>
      </c>
    </row>
    <row r="27" spans="1:3" x14ac:dyDescent="0.25">
      <c r="A27" s="2">
        <v>26</v>
      </c>
      <c r="B27" s="2">
        <v>9.1708561601688517E-17</v>
      </c>
      <c r="C27" s="2">
        <v>28.587924957275391</v>
      </c>
    </row>
    <row r="28" spans="1:3" x14ac:dyDescent="0.25">
      <c r="A28" s="2">
        <v>27</v>
      </c>
      <c r="B28" s="2">
        <v>1.1886347174370592E-16</v>
      </c>
      <c r="C28" s="2">
        <v>28.619880676269531</v>
      </c>
    </row>
    <row r="29" spans="1:3" x14ac:dyDescent="0.25">
      <c r="A29" s="2">
        <v>28</v>
      </c>
      <c r="B29" s="2">
        <v>1.3797102625632564E-16</v>
      </c>
      <c r="C29" s="2">
        <v>29.156595230102539</v>
      </c>
    </row>
    <row r="30" spans="1:3" x14ac:dyDescent="0.25">
      <c r="A30" s="2">
        <v>29</v>
      </c>
      <c r="B30" s="2">
        <v>2.2379258976058857E-16</v>
      </c>
      <c r="C30" s="2">
        <v>29.813270568847656</v>
      </c>
    </row>
    <row r="31" spans="1:3" x14ac:dyDescent="0.25">
      <c r="A31" s="2">
        <v>30</v>
      </c>
      <c r="B31" s="2">
        <v>2.11142258572464E-16</v>
      </c>
      <c r="C31" s="2">
        <v>30.264614105224609</v>
      </c>
    </row>
    <row r="32" spans="1:3" x14ac:dyDescent="0.25">
      <c r="A32" s="2">
        <v>31</v>
      </c>
      <c r="B32" s="2">
        <v>2.2735825436139435E-16</v>
      </c>
      <c r="C32" s="2">
        <v>30.522802352905273</v>
      </c>
    </row>
    <row r="33" spans="1:3" x14ac:dyDescent="0.25">
      <c r="A33" s="2">
        <v>32</v>
      </c>
      <c r="B33" s="2">
        <v>1.6984056148742989E-16</v>
      </c>
      <c r="C33" s="2">
        <v>30.624124526977539</v>
      </c>
    </row>
    <row r="34" spans="1:3" x14ac:dyDescent="0.25">
      <c r="A34" s="2">
        <v>33</v>
      </c>
      <c r="B34" s="2">
        <v>5.8003029517851373E-17</v>
      </c>
      <c r="C34" s="2">
        <v>30.790410995483398</v>
      </c>
    </row>
    <row r="35" spans="1:3" x14ac:dyDescent="0.25">
      <c r="A35" s="2">
        <v>34</v>
      </c>
      <c r="B35" s="2">
        <v>2.0143881125611879E-17</v>
      </c>
      <c r="C35" s="2">
        <v>30.962120056152344</v>
      </c>
    </row>
    <row r="36" spans="1:3" x14ac:dyDescent="0.25">
      <c r="A36" s="2">
        <v>35</v>
      </c>
      <c r="B36" s="2">
        <v>1.9483720521006374E-16</v>
      </c>
      <c r="C36" s="2">
        <v>31.116621017456055</v>
      </c>
    </row>
    <row r="37" spans="1:3" x14ac:dyDescent="0.25">
      <c r="A37" s="2">
        <v>36</v>
      </c>
      <c r="B37" s="2">
        <v>9.7724070479080351E-17</v>
      </c>
      <c r="C37" s="2">
        <v>31.249103546142578</v>
      </c>
    </row>
    <row r="38" spans="1:3" x14ac:dyDescent="0.25">
      <c r="A38" s="2">
        <v>37</v>
      </c>
      <c r="B38" s="2">
        <v>3.5274442242944022E-17</v>
      </c>
      <c r="C38" s="2">
        <v>31.335235595703125</v>
      </c>
    </row>
    <row r="39" spans="1:3" x14ac:dyDescent="0.25">
      <c r="A39" s="2">
        <v>38</v>
      </c>
      <c r="B39" s="2">
        <v>1.2822777831762684E-16</v>
      </c>
      <c r="C39" s="2">
        <v>31.361238479614258</v>
      </c>
    </row>
    <row r="40" spans="1:3" x14ac:dyDescent="0.25">
      <c r="A40" s="2">
        <v>39</v>
      </c>
      <c r="B40" s="2">
        <v>-5.9426203687916207E-17</v>
      </c>
      <c r="C40" s="2">
        <v>31.376365661621094</v>
      </c>
    </row>
    <row r="41" spans="1:3" x14ac:dyDescent="0.25">
      <c r="A41" s="2">
        <v>40</v>
      </c>
      <c r="B41" s="2">
        <v>1.1892537132330449E-16</v>
      </c>
      <c r="C41" s="2">
        <v>31.638763427734375</v>
      </c>
    </row>
    <row r="42" spans="1:3" x14ac:dyDescent="0.25">
      <c r="A42" s="2">
        <v>41</v>
      </c>
      <c r="B42" s="2">
        <v>1.012752164057746E-16</v>
      </c>
      <c r="C42" s="2">
        <v>31.74018669128418</v>
      </c>
    </row>
    <row r="43" spans="1:3" x14ac:dyDescent="0.25">
      <c r="A43" s="2">
        <v>42</v>
      </c>
      <c r="B43" s="2">
        <v>2.9356944341972372E-16</v>
      </c>
      <c r="C43" s="2">
        <v>31.791208267211914</v>
      </c>
    </row>
    <row r="44" spans="1:3" x14ac:dyDescent="0.25">
      <c r="A44" s="2">
        <v>43</v>
      </c>
      <c r="B44" s="2">
        <v>6.8707590368512355E-18</v>
      </c>
      <c r="C44" s="2">
        <v>31.860357284545898</v>
      </c>
    </row>
    <row r="45" spans="1:3" x14ac:dyDescent="0.25">
      <c r="A45" s="2">
        <v>44</v>
      </c>
      <c r="B45" s="2">
        <v>7.6642790233015203E-17</v>
      </c>
      <c r="C45" s="2">
        <v>31.907136917114258</v>
      </c>
    </row>
    <row r="46" spans="1:3" x14ac:dyDescent="0.25">
      <c r="A46" s="2">
        <v>45</v>
      </c>
      <c r="B46" s="2">
        <v>1.2038123567117742E-16</v>
      </c>
      <c r="C46" s="2">
        <v>31.957000732421875</v>
      </c>
    </row>
    <row r="47" spans="1:3" x14ac:dyDescent="0.25">
      <c r="A47" s="2">
        <v>46</v>
      </c>
      <c r="B47" s="2">
        <v>-6.181835707986036E-17</v>
      </c>
      <c r="C47" s="2">
        <v>32.025211334228516</v>
      </c>
    </row>
    <row r="48" spans="1:3" x14ac:dyDescent="0.25">
      <c r="A48" s="2">
        <v>47</v>
      </c>
      <c r="B48" s="2">
        <v>2.9127162832228001E-16</v>
      </c>
      <c r="C48" s="2">
        <v>32.043296813964844</v>
      </c>
    </row>
    <row r="49" spans="1:3" x14ac:dyDescent="0.25">
      <c r="A49" s="2">
        <v>48</v>
      </c>
      <c r="B49" s="2">
        <v>1.414270530300212E-16</v>
      </c>
      <c r="C49" s="2">
        <v>32.053756713867188</v>
      </c>
    </row>
    <row r="50" spans="1:3" x14ac:dyDescent="0.25">
      <c r="A50" s="2">
        <v>49</v>
      </c>
      <c r="B50" s="2">
        <v>-7.8890787550887289E-18</v>
      </c>
      <c r="C50" s="2">
        <v>32.123703002929688</v>
      </c>
    </row>
    <row r="51" spans="1:3" x14ac:dyDescent="0.25">
      <c r="A51" s="2">
        <v>50</v>
      </c>
      <c r="B51" s="2">
        <v>8.7518058001049979E-17</v>
      </c>
      <c r="C51" s="2">
        <v>32.158905029296875</v>
      </c>
    </row>
    <row r="52" spans="1:3" x14ac:dyDescent="0.25">
      <c r="A52" s="2">
        <v>51</v>
      </c>
      <c r="B52" s="2">
        <v>2.6928333791710557E-17</v>
      </c>
      <c r="C52" s="2">
        <v>32.181911468505859</v>
      </c>
    </row>
    <row r="53" spans="1:3" x14ac:dyDescent="0.25">
      <c r="A53" s="2">
        <v>52</v>
      </c>
      <c r="B53" s="2">
        <v>-2.4590258490364916E-16</v>
      </c>
      <c r="C53" s="2">
        <v>32.217792510986328</v>
      </c>
    </row>
    <row r="54" spans="1:3" x14ac:dyDescent="0.25">
      <c r="A54" s="2">
        <v>53</v>
      </c>
      <c r="B54" s="2">
        <v>2.5983990324578783E-16</v>
      </c>
      <c r="C54" s="2">
        <v>32.245964050292969</v>
      </c>
    </row>
    <row r="55" spans="1:3" x14ac:dyDescent="0.25">
      <c r="A55" s="2">
        <v>54</v>
      </c>
      <c r="B55" s="2">
        <v>3.7740527052804694E-16</v>
      </c>
      <c r="C55" s="2">
        <v>32.279830932617188</v>
      </c>
    </row>
    <row r="56" spans="1:3" x14ac:dyDescent="0.25">
      <c r="A56" s="2">
        <v>55</v>
      </c>
      <c r="B56" s="2">
        <v>-2.2169700377930182E-16</v>
      </c>
      <c r="C56" s="2">
        <v>32.304798126220703</v>
      </c>
    </row>
    <row r="57" spans="1:3" x14ac:dyDescent="0.25">
      <c r="A57" s="2">
        <v>56</v>
      </c>
      <c r="B57" s="2">
        <v>-2.9849986338701339E-16</v>
      </c>
      <c r="C57" s="2">
        <v>32.321578979492188</v>
      </c>
    </row>
    <row r="58" spans="1:3" x14ac:dyDescent="0.25">
      <c r="A58" s="2">
        <v>57</v>
      </c>
      <c r="B58" s="2">
        <v>1.4176969109207536E-16</v>
      </c>
      <c r="C58" s="2">
        <v>32.33135986328125</v>
      </c>
    </row>
    <row r="59" spans="1:3" x14ac:dyDescent="0.25">
      <c r="A59" s="2">
        <v>58</v>
      </c>
      <c r="B59" s="2">
        <v>3.429245974183537E-16</v>
      </c>
      <c r="C59" s="2">
        <v>32.334815979003906</v>
      </c>
    </row>
    <row r="60" spans="1:3" x14ac:dyDescent="0.25">
      <c r="A60" s="2">
        <v>59</v>
      </c>
      <c r="B60" s="2">
        <v>1.7630203321155111E-16</v>
      </c>
      <c r="C60" s="2">
        <v>32.335670471191406</v>
      </c>
    </row>
    <row r="61" spans="1:3" x14ac:dyDescent="0.25">
      <c r="A61" s="2">
        <v>60</v>
      </c>
      <c r="B61" s="2">
        <v>-2.8619509517158897E-17</v>
      </c>
      <c r="C61" s="2">
        <v>32.385173797607422</v>
      </c>
    </row>
    <row r="62" spans="1:3" x14ac:dyDescent="0.25">
      <c r="A62" s="2">
        <v>61</v>
      </c>
      <c r="B62" s="2">
        <v>-1.4149301572078863E-16</v>
      </c>
      <c r="C62" s="2">
        <v>32.402069091796875</v>
      </c>
    </row>
    <row r="63" spans="1:3" x14ac:dyDescent="0.25">
      <c r="A63" s="2">
        <v>62</v>
      </c>
      <c r="B63" s="2">
        <v>6.3913790859914391E-17</v>
      </c>
      <c r="C63" s="2">
        <v>32.420162200927734</v>
      </c>
    </row>
    <row r="64" spans="1:3" x14ac:dyDescent="0.25">
      <c r="A64" s="2">
        <v>63</v>
      </c>
      <c r="B64" s="2">
        <v>4.5387408151718509E-16</v>
      </c>
      <c r="C64" s="2">
        <v>32.436561584472656</v>
      </c>
    </row>
    <row r="65" spans="1:3" x14ac:dyDescent="0.25">
      <c r="A65" s="2">
        <v>64</v>
      </c>
      <c r="B65" s="2">
        <v>1.8661021242139913E-16</v>
      </c>
      <c r="C65" s="2">
        <v>32.460151672363281</v>
      </c>
    </row>
    <row r="66" spans="1:3" x14ac:dyDescent="0.25">
      <c r="A66" s="2">
        <v>65</v>
      </c>
      <c r="B66" s="2">
        <v>2.123310163743762E-16</v>
      </c>
      <c r="C66" s="2">
        <v>32.471012115478516</v>
      </c>
    </row>
    <row r="67" spans="1:3" x14ac:dyDescent="0.25">
      <c r="A67" s="2">
        <v>66</v>
      </c>
      <c r="B67" s="2">
        <v>-2.1143048800254687E-16</v>
      </c>
      <c r="C67" s="2">
        <v>32.483661651611328</v>
      </c>
    </row>
    <row r="68" spans="1:3" x14ac:dyDescent="0.25">
      <c r="A68" s="2">
        <v>67</v>
      </c>
      <c r="B68" s="2">
        <v>2.0650292677145419E-16</v>
      </c>
      <c r="C68" s="2">
        <v>32.487339019775391</v>
      </c>
    </row>
    <row r="69" spans="1:3" x14ac:dyDescent="0.25">
      <c r="A69" s="2">
        <v>68</v>
      </c>
      <c r="B69" s="2">
        <v>-6.7973977118128875E-17</v>
      </c>
      <c r="C69" s="2">
        <v>32.487857818603516</v>
      </c>
    </row>
    <row r="70" spans="1:3" x14ac:dyDescent="0.25">
      <c r="A70" s="2">
        <v>69</v>
      </c>
      <c r="B70" s="2">
        <v>8.2605024708491681E-16</v>
      </c>
      <c r="C70" s="2">
        <v>32.490440368652344</v>
      </c>
    </row>
    <row r="71" spans="1:3" x14ac:dyDescent="0.25">
      <c r="A71" s="2">
        <v>70</v>
      </c>
      <c r="B71" s="2">
        <v>3.0430333609490583E-16</v>
      </c>
      <c r="C71" s="2">
        <v>32.530891418457031</v>
      </c>
    </row>
    <row r="72" spans="1:3" x14ac:dyDescent="0.25">
      <c r="A72" s="2">
        <v>71</v>
      </c>
      <c r="B72" s="2">
        <v>9.0943452622301469E-17</v>
      </c>
      <c r="C72" s="2">
        <v>32.546207427978516</v>
      </c>
    </row>
    <row r="73" spans="1:3" x14ac:dyDescent="0.25">
      <c r="A73" s="2">
        <v>72</v>
      </c>
      <c r="B73" s="2">
        <v>3.6632327378132291E-16</v>
      </c>
      <c r="C73" s="2">
        <v>32.561824798583984</v>
      </c>
    </row>
    <row r="74" spans="1:3" x14ac:dyDescent="0.25">
      <c r="A74" s="2">
        <v>73</v>
      </c>
      <c r="B74" s="2">
        <v>1.4370187912388083E-16</v>
      </c>
      <c r="C74" s="2">
        <v>32.576446533203125</v>
      </c>
    </row>
    <row r="75" spans="1:3" x14ac:dyDescent="0.25">
      <c r="A75" s="2">
        <v>74</v>
      </c>
      <c r="B75" s="2">
        <v>2.6455618269609978E-16</v>
      </c>
      <c r="C75" s="2">
        <v>32.583667755126953</v>
      </c>
    </row>
    <row r="76" spans="1:3" x14ac:dyDescent="0.25">
      <c r="A76" s="2">
        <v>75</v>
      </c>
      <c r="B76" s="2">
        <v>1.1962962627938724E-16</v>
      </c>
      <c r="C76" s="2">
        <v>32.588909149169922</v>
      </c>
    </row>
    <row r="77" spans="1:3" x14ac:dyDescent="0.25">
      <c r="A77" s="2">
        <v>76</v>
      </c>
      <c r="B77" s="2">
        <v>3.0799070874232021E-16</v>
      </c>
      <c r="C77" s="2">
        <v>32.590618133544922</v>
      </c>
    </row>
    <row r="78" spans="1:3" x14ac:dyDescent="0.25">
      <c r="A78" s="2">
        <v>77</v>
      </c>
      <c r="B78" s="2">
        <v>3.0809436439924046E-16</v>
      </c>
      <c r="C78" s="2">
        <v>32.5926513671875</v>
      </c>
    </row>
    <row r="79" spans="1:3" x14ac:dyDescent="0.25">
      <c r="A79" s="2">
        <v>78</v>
      </c>
      <c r="B79" s="2">
        <v>8.3933775880761343E-16</v>
      </c>
      <c r="C79" s="2">
        <v>32.613796234130859</v>
      </c>
    </row>
    <row r="80" spans="1:3" x14ac:dyDescent="0.25">
      <c r="A80" s="2">
        <v>79</v>
      </c>
      <c r="B80" s="2">
        <v>3.0438004551619155E-16</v>
      </c>
      <c r="C80" s="2">
        <v>32.626262664794922</v>
      </c>
    </row>
    <row r="81" spans="1:3" x14ac:dyDescent="0.25">
      <c r="A81" s="2">
        <v>80</v>
      </c>
      <c r="B81" s="2">
        <v>4.0174034181420578E-16</v>
      </c>
      <c r="C81" s="2">
        <v>32.639141082763672</v>
      </c>
    </row>
    <row r="82" spans="1:3" x14ac:dyDescent="0.25">
      <c r="A82" s="2">
        <v>81</v>
      </c>
      <c r="B82" s="2">
        <v>8.0844863774317643E-16</v>
      </c>
      <c r="C82" s="2">
        <v>32.648265838623047</v>
      </c>
    </row>
    <row r="83" spans="1:3" x14ac:dyDescent="0.25">
      <c r="A83" s="2">
        <v>82</v>
      </c>
      <c r="B83" s="2">
        <v>6.7506344786328557E-16</v>
      </c>
      <c r="C83" s="2">
        <v>32.655178070068359</v>
      </c>
    </row>
    <row r="84" spans="1:3" x14ac:dyDescent="0.25">
      <c r="A84" s="2">
        <v>83</v>
      </c>
      <c r="B84" s="2">
        <v>3.0850493715064238E-16</v>
      </c>
      <c r="C84" s="2">
        <v>32.659130096435547</v>
      </c>
    </row>
    <row r="85" spans="1:3" x14ac:dyDescent="0.25">
      <c r="A85" s="2">
        <v>84</v>
      </c>
      <c r="B85" s="2">
        <v>4.2736814419655229E-16</v>
      </c>
      <c r="C85" s="2">
        <v>32.659370422363281</v>
      </c>
    </row>
    <row r="86" spans="1:3" x14ac:dyDescent="0.25">
      <c r="A86" s="2">
        <v>85</v>
      </c>
      <c r="B86" s="2">
        <v>2.7246204411863659E-16</v>
      </c>
      <c r="C86" s="2">
        <v>32.659610748291016</v>
      </c>
    </row>
    <row r="87" spans="1:3" x14ac:dyDescent="0.25">
      <c r="A87" s="2">
        <v>86</v>
      </c>
      <c r="B87" s="2">
        <v>2.3141032763216091E-16</v>
      </c>
      <c r="C87" s="2">
        <v>32.680118560791016</v>
      </c>
    </row>
    <row r="88" spans="1:3" x14ac:dyDescent="0.25">
      <c r="A88" s="2">
        <v>87</v>
      </c>
      <c r="B88" s="2">
        <v>-4.916582625305089E-16</v>
      </c>
      <c r="C88" s="2">
        <v>32.689605712890625</v>
      </c>
    </row>
    <row r="89" spans="1:3" x14ac:dyDescent="0.25">
      <c r="A89" s="2">
        <v>88</v>
      </c>
      <c r="B89" s="2">
        <v>1.0481931078318296E-15</v>
      </c>
      <c r="C89" s="2">
        <v>32.698184967041016</v>
      </c>
    </row>
    <row r="90" spans="1:3" x14ac:dyDescent="0.25">
      <c r="A90" s="2">
        <v>89</v>
      </c>
      <c r="B90" s="2">
        <v>-2.547337504117225E-16</v>
      </c>
      <c r="C90" s="2">
        <v>32.708488464355469</v>
      </c>
    </row>
    <row r="91" spans="1:3" x14ac:dyDescent="0.25">
      <c r="A91" s="2">
        <v>90</v>
      </c>
      <c r="B91" s="2">
        <v>3.2028112371975561E-17</v>
      </c>
      <c r="C91" s="2">
        <v>32.712326049804688</v>
      </c>
    </row>
    <row r="92" spans="1:3" x14ac:dyDescent="0.25">
      <c r="A92" s="2">
        <v>91</v>
      </c>
      <c r="B92" s="2">
        <v>-1.5633234474241432E-16</v>
      </c>
      <c r="C92" s="2">
        <v>32.713577270507813</v>
      </c>
    </row>
    <row r="93" spans="1:3" x14ac:dyDescent="0.25">
      <c r="A93" s="2">
        <v>92</v>
      </c>
      <c r="B93" s="2">
        <v>2.3871333982426908E-16</v>
      </c>
      <c r="C93" s="2">
        <v>32.713752746582031</v>
      </c>
    </row>
    <row r="94" spans="1:3" x14ac:dyDescent="0.25">
      <c r="A94" s="2">
        <v>93</v>
      </c>
      <c r="B94" s="2">
        <v>-3.7606973779824332E-16</v>
      </c>
      <c r="C94" s="2">
        <v>32.729156494140625</v>
      </c>
    </row>
    <row r="95" spans="1:3" x14ac:dyDescent="0.25">
      <c r="A95" s="2">
        <v>94</v>
      </c>
      <c r="B95" s="2">
        <v>-1.4288401852072556E-15</v>
      </c>
      <c r="C95" s="2">
        <v>32.739284515380859</v>
      </c>
    </row>
    <row r="96" spans="1:3" x14ac:dyDescent="0.25">
      <c r="A96" s="2">
        <v>95</v>
      </c>
      <c r="B96" s="2">
        <v>-1.4648795577585743E-16</v>
      </c>
      <c r="C96" s="2">
        <v>32.744400024414063</v>
      </c>
    </row>
    <row r="97" spans="1:3" x14ac:dyDescent="0.25">
      <c r="A97" s="2">
        <v>96</v>
      </c>
      <c r="B97" s="2">
        <v>9.1325165373003659E-16</v>
      </c>
      <c r="C97" s="2">
        <v>32.747749328613281</v>
      </c>
    </row>
    <row r="98" spans="1:3" x14ac:dyDescent="0.25">
      <c r="A98" s="2">
        <v>97</v>
      </c>
      <c r="B98" s="2">
        <v>-4.1204635050212646E-16</v>
      </c>
      <c r="C98" s="2">
        <v>32.748317718505859</v>
      </c>
    </row>
    <row r="99" spans="1:3" x14ac:dyDescent="0.25">
      <c r="A99" s="2">
        <v>98</v>
      </c>
      <c r="B99" s="2">
        <v>7.2405159836773803E-16</v>
      </c>
      <c r="C99" s="2">
        <v>32.749309539794922</v>
      </c>
    </row>
    <row r="100" spans="1:3" x14ac:dyDescent="0.25">
      <c r="A100" s="2">
        <v>99</v>
      </c>
      <c r="B100" s="2">
        <v>-3.1241166486161603E-16</v>
      </c>
      <c r="C100" s="2">
        <v>32.76324462890625</v>
      </c>
    </row>
    <row r="101" spans="1:3" x14ac:dyDescent="0.25">
      <c r="A101" s="2">
        <v>100</v>
      </c>
      <c r="B101" s="2">
        <v>4.7350788171806615E-16</v>
      </c>
      <c r="C101" s="2">
        <v>32.770149230957031</v>
      </c>
    </row>
    <row r="102" spans="1:3" x14ac:dyDescent="0.25">
      <c r="A102" s="2">
        <v>101</v>
      </c>
      <c r="B102" s="2">
        <v>6.3520708015384292E-17</v>
      </c>
      <c r="C102" s="2">
        <v>32.77197265625</v>
      </c>
    </row>
    <row r="103" spans="1:3" x14ac:dyDescent="0.25">
      <c r="A103" s="2">
        <v>102</v>
      </c>
      <c r="B103" s="2">
        <v>8.6228863929161583E-18</v>
      </c>
      <c r="C103" s="2">
        <v>32.772212982177734</v>
      </c>
    </row>
    <row r="104" spans="1:3" x14ac:dyDescent="0.25">
      <c r="A104" s="2">
        <v>103</v>
      </c>
      <c r="B104" s="2">
        <v>-2.7246961447560268E-16</v>
      </c>
      <c r="C104" s="2">
        <v>32.772212982177734</v>
      </c>
    </row>
    <row r="105" spans="1:3" x14ac:dyDescent="0.25">
      <c r="A105" s="2">
        <v>104</v>
      </c>
      <c r="B105" s="2">
        <v>8.6228863929161583E-18</v>
      </c>
      <c r="C105" s="2">
        <v>32.772212982177734</v>
      </c>
    </row>
    <row r="106" spans="1:3" x14ac:dyDescent="0.25">
      <c r="A106" s="2">
        <v>105</v>
      </c>
      <c r="B106" s="2">
        <v>-2.7246961447560268E-16</v>
      </c>
      <c r="C106" s="2">
        <v>32.772212982177734</v>
      </c>
    </row>
    <row r="107" spans="1:3" x14ac:dyDescent="0.25">
      <c r="A107" s="2">
        <v>106</v>
      </c>
      <c r="B107" s="2">
        <v>3.9425917807921084E-18</v>
      </c>
      <c r="C107" s="2">
        <v>1</v>
      </c>
    </row>
    <row r="108" spans="1:3" x14ac:dyDescent="0.25">
      <c r="A108" s="2">
        <v>107</v>
      </c>
      <c r="B108" s="2">
        <v>2.7970653328240664E-18</v>
      </c>
      <c r="C108" s="2">
        <v>1</v>
      </c>
    </row>
    <row r="109" spans="1:3" x14ac:dyDescent="0.25">
      <c r="A109" s="2">
        <v>108</v>
      </c>
      <c r="B109" s="2">
        <v>1.0825666709783646E-17</v>
      </c>
      <c r="C109" s="2">
        <v>2</v>
      </c>
    </row>
    <row r="110" spans="1:3" x14ac:dyDescent="0.25">
      <c r="A110" s="2">
        <v>109</v>
      </c>
      <c r="B110" s="2">
        <v>8.7689921316920121E-18</v>
      </c>
      <c r="C110" s="2">
        <v>2</v>
      </c>
    </row>
    <row r="111" spans="1:3" x14ac:dyDescent="0.25">
      <c r="A111" s="2">
        <v>110</v>
      </c>
      <c r="B111" s="2">
        <v>8.7689921316920121E-18</v>
      </c>
      <c r="C111" s="2">
        <v>2</v>
      </c>
    </row>
    <row r="112" spans="1:3" x14ac:dyDescent="0.25">
      <c r="A112" s="2">
        <v>111</v>
      </c>
      <c r="B112" s="2">
        <v>-3.8421475367948147E-16</v>
      </c>
      <c r="C112" s="2">
        <v>7</v>
      </c>
    </row>
    <row r="113" spans="1:3" x14ac:dyDescent="0.25">
      <c r="A113" s="2">
        <v>112</v>
      </c>
      <c r="B113" s="2">
        <v>9.7624332349541157E-17</v>
      </c>
      <c r="C113" s="2">
        <v>7</v>
      </c>
    </row>
    <row r="114" spans="1:3" x14ac:dyDescent="0.25">
      <c r="A114" s="2">
        <v>113</v>
      </c>
      <c r="B114" s="2">
        <v>9.7624332349541157E-17</v>
      </c>
      <c r="C114" s="2">
        <v>7</v>
      </c>
    </row>
    <row r="115" spans="1:3" x14ac:dyDescent="0.25">
      <c r="A115" s="2">
        <v>114</v>
      </c>
      <c r="B115" s="2">
        <v>9.7624332349541157E-17</v>
      </c>
      <c r="C115" s="2">
        <v>7</v>
      </c>
    </row>
    <row r="116" spans="1:3" x14ac:dyDescent="0.25">
      <c r="A116" s="2">
        <v>115</v>
      </c>
      <c r="B116" s="2">
        <v>2.8327296385245965E-17</v>
      </c>
      <c r="C116" s="2">
        <v>7.0300002098083496</v>
      </c>
    </row>
    <row r="117" spans="1:3" x14ac:dyDescent="0.25">
      <c r="A117" s="2">
        <v>116</v>
      </c>
      <c r="B117" s="2">
        <v>1.9516650250319865E-16</v>
      </c>
      <c r="C117" s="2">
        <v>7.0300002098083496</v>
      </c>
    </row>
    <row r="118" spans="1:3" x14ac:dyDescent="0.25">
      <c r="A118" s="2">
        <v>117</v>
      </c>
      <c r="B118" s="2">
        <v>1.9516650250319865E-16</v>
      </c>
      <c r="C118" s="2">
        <v>7.0300002098083496</v>
      </c>
    </row>
    <row r="119" spans="1:3" x14ac:dyDescent="0.25">
      <c r="A119" s="2">
        <v>118</v>
      </c>
      <c r="B119" s="2">
        <v>4.1968142607933792E-16</v>
      </c>
      <c r="C119" s="2">
        <v>7.0500001907348633</v>
      </c>
    </row>
    <row r="120" spans="1:3" x14ac:dyDescent="0.25">
      <c r="A120" s="2">
        <v>119</v>
      </c>
      <c r="B120" s="2">
        <v>-7.950923045935154E-16</v>
      </c>
      <c r="C120" s="2">
        <v>7.0500001907348633</v>
      </c>
    </row>
    <row r="121" spans="1:3" x14ac:dyDescent="0.25">
      <c r="A121" s="2">
        <v>120</v>
      </c>
      <c r="B121" s="2">
        <v>9.5878359217233628E-16</v>
      </c>
      <c r="C121" s="2">
        <v>7.070000171661377</v>
      </c>
    </row>
    <row r="122" spans="1:3" x14ac:dyDescent="0.25">
      <c r="A122" s="2">
        <v>121</v>
      </c>
      <c r="B122" s="2">
        <v>-1.6481584028333121E-15</v>
      </c>
      <c r="C122" s="2">
        <v>7.070000171661377</v>
      </c>
    </row>
    <row r="123" spans="1:3" x14ac:dyDescent="0.25">
      <c r="A123" s="2">
        <v>122</v>
      </c>
      <c r="B123" s="2">
        <v>-1.6481584028333121E-15</v>
      </c>
      <c r="C123" s="2">
        <v>7.070000171661377</v>
      </c>
    </row>
    <row r="124" spans="1:3" x14ac:dyDescent="0.25">
      <c r="A124" s="2">
        <v>123</v>
      </c>
      <c r="B124" s="2">
        <v>-4.640136482309703E-16</v>
      </c>
      <c r="C124" s="2">
        <v>7.0900001525878906</v>
      </c>
    </row>
    <row r="125" spans="1:3" x14ac:dyDescent="0.25">
      <c r="A125" s="2">
        <v>124</v>
      </c>
      <c r="B125" s="2">
        <v>8.7853062972760403E-15</v>
      </c>
      <c r="C125" s="2">
        <v>7.0900001525878906</v>
      </c>
    </row>
    <row r="126" spans="1:3" x14ac:dyDescent="0.25">
      <c r="A126" s="2">
        <v>125</v>
      </c>
      <c r="B126" s="2">
        <v>2.6091766333566277E-17</v>
      </c>
      <c r="C126" s="2">
        <v>7.0999999046325684</v>
      </c>
    </row>
    <row r="127" spans="1:3" x14ac:dyDescent="0.25">
      <c r="A127" s="2">
        <v>126</v>
      </c>
      <c r="B127" s="2">
        <v>3.0349203735011382E-16</v>
      </c>
      <c r="C127" s="2">
        <v>7.0999999046325684</v>
      </c>
    </row>
    <row r="128" spans="1:3" x14ac:dyDescent="0.25">
      <c r="A128" s="2">
        <v>127</v>
      </c>
      <c r="B128" s="2">
        <v>1.0880891219771597E-14</v>
      </c>
      <c r="C128" s="2">
        <v>7.0989999771118164</v>
      </c>
    </row>
    <row r="129" spans="1:3" x14ac:dyDescent="0.25">
      <c r="A129" s="2">
        <v>128</v>
      </c>
      <c r="B129" s="2">
        <v>-3.1907189021983251E-14</v>
      </c>
      <c r="C129" s="2">
        <v>7.0989999771118164</v>
      </c>
    </row>
    <row r="130" spans="1:3" x14ac:dyDescent="0.25">
      <c r="A130" s="2">
        <v>129</v>
      </c>
      <c r="B130" s="2">
        <v>-3.3433342493159948E-14</v>
      </c>
      <c r="C130" s="2">
        <v>7.0989999771118164</v>
      </c>
    </row>
    <row r="131" spans="1:3" x14ac:dyDescent="0.25">
      <c r="A131" s="2">
        <v>130</v>
      </c>
      <c r="B131" s="2">
        <v>-8.5021872287221849E-15</v>
      </c>
      <c r="C131" s="2">
        <v>7.0949997901916504</v>
      </c>
    </row>
    <row r="132" spans="1:3" x14ac:dyDescent="0.25">
      <c r="A132" s="2">
        <v>131</v>
      </c>
      <c r="B132" s="2">
        <v>-4.1090521183371771E-15</v>
      </c>
      <c r="C132" s="2">
        <v>7.0949997901916504</v>
      </c>
    </row>
    <row r="133" spans="1:3" x14ac:dyDescent="0.25">
      <c r="A133" s="2">
        <v>132</v>
      </c>
      <c r="B133" s="2">
        <v>8.0234319117214293E-18</v>
      </c>
      <c r="C133" s="2">
        <v>1</v>
      </c>
    </row>
    <row r="134" spans="1:3" x14ac:dyDescent="0.25">
      <c r="A134" s="2">
        <v>133</v>
      </c>
      <c r="B134" s="2">
        <v>8.0234319117214293E-18</v>
      </c>
      <c r="C134" s="2">
        <v>1</v>
      </c>
    </row>
    <row r="135" spans="1:3" x14ac:dyDescent="0.25">
      <c r="A135" s="2">
        <v>134</v>
      </c>
      <c r="B135" s="2">
        <v>8.0234319117214293E-18</v>
      </c>
      <c r="C135" s="2">
        <v>1</v>
      </c>
    </row>
    <row r="136" spans="1:3" x14ac:dyDescent="0.25">
      <c r="A136" s="2">
        <v>135</v>
      </c>
      <c r="B136" s="2">
        <v>8.0234319117214293E-18</v>
      </c>
      <c r="C136" s="2">
        <v>1</v>
      </c>
    </row>
    <row r="137" spans="1:3" x14ac:dyDescent="0.25">
      <c r="A137" s="2">
        <v>136</v>
      </c>
      <c r="B137" s="2">
        <v>8.0234319117214293E-18</v>
      </c>
      <c r="C137" s="2">
        <v>1</v>
      </c>
    </row>
    <row r="138" spans="1:3" x14ac:dyDescent="0.25">
      <c r="A138" s="2">
        <v>137</v>
      </c>
      <c r="B138" s="2">
        <v>8.0234319117214293E-18</v>
      </c>
      <c r="C138" s="2">
        <v>1</v>
      </c>
    </row>
    <row r="139" spans="1:3" x14ac:dyDescent="0.25">
      <c r="A139" s="2">
        <v>138</v>
      </c>
      <c r="B139" s="2">
        <v>8.0234319117214293E-18</v>
      </c>
      <c r="C139" s="2">
        <v>1</v>
      </c>
    </row>
    <row r="140" spans="1:3" x14ac:dyDescent="0.25">
      <c r="A140" s="2">
        <v>139</v>
      </c>
      <c r="B140" s="2">
        <v>4.4832954281080135E-17</v>
      </c>
      <c r="C140" s="2">
        <v>5</v>
      </c>
    </row>
    <row r="141" spans="1:3" x14ac:dyDescent="0.25">
      <c r="A141" s="2">
        <v>140</v>
      </c>
      <c r="B141" s="2">
        <v>4.6398777402140964E-17</v>
      </c>
      <c r="C141" s="2">
        <v>5</v>
      </c>
    </row>
    <row r="142" spans="1:3" x14ac:dyDescent="0.25">
      <c r="A142" s="2">
        <v>141</v>
      </c>
      <c r="B142" s="2">
        <v>4.6398777402140964E-17</v>
      </c>
      <c r="C142" s="2">
        <v>5</v>
      </c>
    </row>
    <row r="143" spans="1:3" x14ac:dyDescent="0.25">
      <c r="A143" s="2">
        <v>142</v>
      </c>
      <c r="B143" s="2">
        <v>-3.0913896778144183E-16</v>
      </c>
      <c r="C143" s="2">
        <v>5.5999999046325684</v>
      </c>
    </row>
    <row r="144" spans="1:3" x14ac:dyDescent="0.25">
      <c r="A144" s="2">
        <v>143</v>
      </c>
      <c r="B144" s="2">
        <v>-3.0913896778144183E-16</v>
      </c>
      <c r="C144" s="2">
        <v>5.5999999046325684</v>
      </c>
    </row>
    <row r="145" spans="1:3" x14ac:dyDescent="0.25">
      <c r="A145" s="2">
        <v>144</v>
      </c>
      <c r="B145" s="2">
        <v>-1.7262680542841358E-14</v>
      </c>
      <c r="C145" s="2">
        <v>5.6560001373291016</v>
      </c>
    </row>
    <row r="146" spans="1:3" x14ac:dyDescent="0.25">
      <c r="A146" s="2">
        <v>145</v>
      </c>
      <c r="B146" s="2">
        <v>-1.3226315286323388E-14</v>
      </c>
      <c r="C146" s="2">
        <v>5.6560001373291016</v>
      </c>
    </row>
    <row r="147" spans="1:3" x14ac:dyDescent="0.25">
      <c r="A147" s="2">
        <v>146</v>
      </c>
      <c r="B147" s="2">
        <v>-1.7262680542841358E-14</v>
      </c>
      <c r="C147" s="2">
        <v>5.6560001373291016</v>
      </c>
    </row>
    <row r="148" spans="1:3" x14ac:dyDescent="0.25">
      <c r="A148" s="2">
        <v>147</v>
      </c>
      <c r="B148" s="2">
        <v>-1.3226315286323388E-14</v>
      </c>
      <c r="C148" s="2">
        <v>5.6560001373291016</v>
      </c>
    </row>
    <row r="149" spans="1:3" x14ac:dyDescent="0.25">
      <c r="A149" s="2">
        <v>148</v>
      </c>
      <c r="B149" s="2">
        <v>1.7837796008752767E-15</v>
      </c>
      <c r="C149" s="2">
        <v>5.6560001373291016</v>
      </c>
    </row>
    <row r="150" spans="1:3" x14ac:dyDescent="0.25">
      <c r="A150" s="2">
        <v>149</v>
      </c>
      <c r="B150" s="2">
        <v>-8.0687610898166895E-4</v>
      </c>
      <c r="C150" s="2">
        <v>1</v>
      </c>
    </row>
    <row r="151" spans="1:3" x14ac:dyDescent="0.25">
      <c r="A151" s="2">
        <v>150</v>
      </c>
      <c r="B151" s="2">
        <v>-8.0687610898166895E-4</v>
      </c>
      <c r="C151" s="2">
        <v>1</v>
      </c>
    </row>
    <row r="152" spans="1:3" x14ac:dyDescent="0.25">
      <c r="A152" s="2">
        <v>151</v>
      </c>
      <c r="B152" s="2">
        <v>-5.0104957073926926E-2</v>
      </c>
      <c r="C152" s="2">
        <v>8</v>
      </c>
    </row>
    <row r="153" spans="1:3" x14ac:dyDescent="0.25">
      <c r="A153" s="2">
        <v>152</v>
      </c>
      <c r="B153" s="2">
        <v>-5.0104957073926926E-2</v>
      </c>
      <c r="C153" s="2">
        <v>8</v>
      </c>
    </row>
    <row r="154" spans="1:3" x14ac:dyDescent="0.25">
      <c r="A154" s="2">
        <v>153</v>
      </c>
      <c r="B154" s="2">
        <v>-0.21587833762168884</v>
      </c>
      <c r="C154" s="2">
        <v>8.8000001907348633</v>
      </c>
    </row>
    <row r="155" spans="1:3" x14ac:dyDescent="0.25">
      <c r="A155" s="2">
        <v>154</v>
      </c>
      <c r="B155" s="2">
        <v>-0.21587876975536346</v>
      </c>
      <c r="C155" s="2">
        <v>8.8000001907348633</v>
      </c>
    </row>
    <row r="156" spans="1:3" x14ac:dyDescent="0.25">
      <c r="A156" s="2">
        <v>155</v>
      </c>
      <c r="B156" s="2">
        <v>-0.21587881445884705</v>
      </c>
      <c r="C156" s="2">
        <v>8.8000001907348633</v>
      </c>
    </row>
    <row r="157" spans="1:3" x14ac:dyDescent="0.25">
      <c r="A157" s="2">
        <v>156</v>
      </c>
      <c r="B157" s="2">
        <v>-0.21587881445884705</v>
      </c>
      <c r="C157" s="2">
        <v>8.8000001907348633</v>
      </c>
    </row>
    <row r="158" spans="1:3" x14ac:dyDescent="0.25">
      <c r="A158" s="2">
        <v>157</v>
      </c>
      <c r="B158" s="2">
        <v>-0.21587881445884705</v>
      </c>
      <c r="C158" s="2">
        <v>8.8000001907348633</v>
      </c>
    </row>
    <row r="159" spans="1:3" x14ac:dyDescent="0.25">
      <c r="A159" s="2">
        <v>158</v>
      </c>
      <c r="B159" s="2">
        <v>-0.21587881445884705</v>
      </c>
      <c r="C159" s="2">
        <v>8.8000001907348633</v>
      </c>
    </row>
    <row r="160" spans="1:3" x14ac:dyDescent="0.25">
      <c r="A160" s="2">
        <v>159</v>
      </c>
      <c r="B160" s="2">
        <v>-0.21587881445884705</v>
      </c>
      <c r="C160" s="2">
        <v>8.8000001907348633</v>
      </c>
    </row>
    <row r="161" spans="1:3" x14ac:dyDescent="0.25">
      <c r="A161" s="2">
        <v>160</v>
      </c>
      <c r="B161" s="2">
        <v>-0.25226539373397827</v>
      </c>
      <c r="C161" s="2">
        <v>8.8500003814697266</v>
      </c>
    </row>
    <row r="162" spans="1:3" x14ac:dyDescent="0.25">
      <c r="A162" s="2">
        <v>161</v>
      </c>
      <c r="B162" s="2">
        <v>-0.25226587057113647</v>
      </c>
      <c r="C162" s="2">
        <v>8.8500003814697266</v>
      </c>
    </row>
    <row r="163" spans="1:3" x14ac:dyDescent="0.25">
      <c r="A163" s="2">
        <v>162</v>
      </c>
      <c r="B163" s="2">
        <v>-0.25226595997810364</v>
      </c>
      <c r="C163" s="2">
        <v>8.8500003814697266</v>
      </c>
    </row>
    <row r="164" spans="1:3" x14ac:dyDescent="0.25">
      <c r="A164" s="2">
        <v>163</v>
      </c>
      <c r="B164" s="2">
        <v>-0.25226595997810364</v>
      </c>
      <c r="C164" s="2">
        <v>8.8500003814697266</v>
      </c>
    </row>
    <row r="165" spans="1:3" x14ac:dyDescent="0.25">
      <c r="A165" s="2">
        <v>164</v>
      </c>
      <c r="B165" s="2">
        <v>0.32962796092033386</v>
      </c>
      <c r="C165" s="2">
        <v>9</v>
      </c>
    </row>
    <row r="166" spans="1:3" x14ac:dyDescent="0.25">
      <c r="A166" s="2">
        <v>165</v>
      </c>
      <c r="B166" s="2">
        <v>0.32962754368782043</v>
      </c>
      <c r="C166" s="2">
        <v>9</v>
      </c>
    </row>
    <row r="167" spans="1:3" x14ac:dyDescent="0.25">
      <c r="A167" s="2">
        <v>166</v>
      </c>
      <c r="B167" s="2">
        <v>-0.29684954881668091</v>
      </c>
      <c r="C167" s="2">
        <v>8.8999996185302734</v>
      </c>
    </row>
    <row r="168" spans="1:3" x14ac:dyDescent="0.25">
      <c r="A168" s="2">
        <v>167</v>
      </c>
      <c r="B168" s="2">
        <v>-0.29684907197952271</v>
      </c>
      <c r="C168" s="2">
        <v>8.8999996185302734</v>
      </c>
    </row>
    <row r="169" spans="1:3" x14ac:dyDescent="0.25">
      <c r="A169" s="2">
        <v>168</v>
      </c>
      <c r="B169" s="2">
        <v>-0.3504769504070282</v>
      </c>
      <c r="C169" s="2">
        <v>8.9499998092651367</v>
      </c>
    </row>
    <row r="170" spans="1:3" x14ac:dyDescent="0.25">
      <c r="A170" s="2">
        <v>169</v>
      </c>
      <c r="B170" s="2">
        <v>0.64631283283233643</v>
      </c>
      <c r="C170" s="2">
        <v>8.9700002670288086</v>
      </c>
    </row>
    <row r="171" spans="1:3" x14ac:dyDescent="0.25">
      <c r="A171" s="2">
        <v>170</v>
      </c>
      <c r="B171" s="2">
        <v>0.34103506803512573</v>
      </c>
      <c r="C171" s="2">
        <v>8.9899997711181641</v>
      </c>
    </row>
    <row r="172" spans="1:3" x14ac:dyDescent="0.25">
      <c r="A172" s="2">
        <v>171</v>
      </c>
      <c r="B172" s="2">
        <v>0.34103545546531677</v>
      </c>
      <c r="C172" s="2">
        <v>8.9899997711181641</v>
      </c>
    </row>
    <row r="173" spans="1:3" x14ac:dyDescent="0.25">
      <c r="A173" s="2">
        <v>172</v>
      </c>
      <c r="B173" s="2">
        <v>0.34103572368621826</v>
      </c>
      <c r="C173" s="2">
        <v>8.9899997711181641</v>
      </c>
    </row>
    <row r="174" spans="1:3" x14ac:dyDescent="0.25">
      <c r="A174" s="2">
        <v>173</v>
      </c>
      <c r="B174" s="2">
        <v>0.34103590250015259</v>
      </c>
      <c r="C174" s="2">
        <v>8.9899997711181641</v>
      </c>
    </row>
    <row r="175" spans="1:3" x14ac:dyDescent="0.25">
      <c r="A175" s="2">
        <v>174</v>
      </c>
      <c r="B175" s="2">
        <v>-0.3504769504070282</v>
      </c>
      <c r="C175" s="2">
        <v>8.9499998092651367</v>
      </c>
    </row>
    <row r="176" spans="1:3" x14ac:dyDescent="0.25">
      <c r="A176" s="2">
        <v>175</v>
      </c>
      <c r="B176" s="2">
        <v>-0.35047441720962524</v>
      </c>
      <c r="C176" s="2">
        <v>8.9499998092651367</v>
      </c>
    </row>
    <row r="177" spans="1:3" x14ac:dyDescent="0.25">
      <c r="A177" s="2">
        <v>176</v>
      </c>
      <c r="B177" s="2">
        <v>-0.35047408938407898</v>
      </c>
      <c r="C177" s="2">
        <v>8.9499998092651367</v>
      </c>
    </row>
    <row r="178" spans="1:3" x14ac:dyDescent="0.25">
      <c r="A178" s="2">
        <v>177</v>
      </c>
      <c r="B178" s="2">
        <v>-0.35047385096549988</v>
      </c>
      <c r="C178" s="2">
        <v>8.9499998092651367</v>
      </c>
    </row>
    <row r="179" spans="1:3" x14ac:dyDescent="0.25">
      <c r="A179" s="2">
        <v>178</v>
      </c>
      <c r="B179" s="2">
        <v>-0.35047364234924316</v>
      </c>
      <c r="C179" s="2">
        <v>8.9499998092651367</v>
      </c>
    </row>
    <row r="180" spans="1:3" x14ac:dyDescent="0.25">
      <c r="A180" s="2">
        <v>179</v>
      </c>
      <c r="B180" s="2">
        <v>0.64641082286834717</v>
      </c>
      <c r="C180" s="2">
        <v>8.9700002670288086</v>
      </c>
    </row>
    <row r="181" spans="1:3" x14ac:dyDescent="0.25">
      <c r="A181" s="2">
        <v>180</v>
      </c>
      <c r="B181" s="2">
        <v>0.42639684677124023</v>
      </c>
      <c r="C181" s="2">
        <v>8.9700002670288086</v>
      </c>
    </row>
    <row r="182" spans="1:3" x14ac:dyDescent="0.25">
      <c r="A182" s="2">
        <v>181</v>
      </c>
      <c r="B182" s="2">
        <v>0.38122573494911194</v>
      </c>
      <c r="C182" s="2">
        <v>8.9700002670288086</v>
      </c>
    </row>
    <row r="183" spans="1:3" x14ac:dyDescent="0.25">
      <c r="A183" s="2">
        <v>182</v>
      </c>
      <c r="B183" s="2">
        <v>0.36961662769317627</v>
      </c>
      <c r="C183" s="2">
        <v>8.9700002670288086</v>
      </c>
    </row>
    <row r="184" spans="1:3" x14ac:dyDescent="0.25">
      <c r="A184" s="2">
        <v>183</v>
      </c>
      <c r="B184" s="2">
        <v>-0.6961403489112854</v>
      </c>
      <c r="C184" s="2">
        <v>8.9600000381469727</v>
      </c>
    </row>
    <row r="185" spans="1:3" x14ac:dyDescent="0.25">
      <c r="A185" s="2">
        <v>184</v>
      </c>
      <c r="B185" s="2">
        <v>-0.36334657669067383</v>
      </c>
      <c r="C185" s="2">
        <v>8.9600000381469727</v>
      </c>
    </row>
    <row r="186" spans="1:3" x14ac:dyDescent="0.25">
      <c r="A186" s="2">
        <v>185</v>
      </c>
      <c r="B186" s="2">
        <v>-0.36231380701065063</v>
      </c>
      <c r="C186" s="2">
        <v>8.9600000381469727</v>
      </c>
    </row>
    <row r="187" spans="1:3" x14ac:dyDescent="0.25">
      <c r="A187" s="2">
        <v>186</v>
      </c>
      <c r="B187" s="2">
        <v>-0.36231088638305664</v>
      </c>
      <c r="C187" s="2">
        <v>8.9600000381469727</v>
      </c>
    </row>
    <row r="188" spans="1:3" x14ac:dyDescent="0.25">
      <c r="A188" s="2">
        <v>187</v>
      </c>
      <c r="B188" s="2">
        <v>-0.36231070756912231</v>
      </c>
      <c r="C188" s="2">
        <v>8.9600000381469727</v>
      </c>
    </row>
    <row r="189" spans="1:3" x14ac:dyDescent="0.25">
      <c r="A189" s="2">
        <v>188</v>
      </c>
      <c r="B189" s="2">
        <v>-2.7018634136766195E-3</v>
      </c>
      <c r="C189" s="2">
        <v>8.9600000381469727</v>
      </c>
    </row>
    <row r="190" spans="1:3" x14ac:dyDescent="0.25">
      <c r="A190" s="2">
        <v>189</v>
      </c>
      <c r="B190" s="2">
        <v>-2.7018636465072632E-3</v>
      </c>
      <c r="C190" s="2">
        <v>8.9600000381469727</v>
      </c>
    </row>
    <row r="191" spans="1:3" x14ac:dyDescent="0.25">
      <c r="A191" s="2">
        <v>190</v>
      </c>
      <c r="B191" s="2">
        <v>-2.4302245583385229E-4</v>
      </c>
      <c r="C191" s="2">
        <v>1</v>
      </c>
    </row>
    <row r="192" spans="1:3" x14ac:dyDescent="0.25">
      <c r="A192" s="2">
        <v>191</v>
      </c>
      <c r="B192" s="2">
        <v>-2.4302245583385229E-4</v>
      </c>
      <c r="C192" s="2">
        <v>1</v>
      </c>
    </row>
    <row r="193" spans="1:3" x14ac:dyDescent="0.25">
      <c r="A193" s="2">
        <v>192</v>
      </c>
      <c r="B193" s="2">
        <v>-0.15724743902683258</v>
      </c>
      <c r="C193" s="2">
        <v>40</v>
      </c>
    </row>
    <row r="194" spans="1:3" x14ac:dyDescent="0.25">
      <c r="A194" s="2">
        <v>193</v>
      </c>
      <c r="B194" s="2">
        <v>-0.15724745392799377</v>
      </c>
      <c r="C194" s="2">
        <v>40</v>
      </c>
    </row>
    <row r="195" spans="1:3" x14ac:dyDescent="0.25">
      <c r="A195" s="2">
        <v>194</v>
      </c>
      <c r="B195" s="2">
        <v>-0.15724745392799377</v>
      </c>
      <c r="C195" s="2">
        <v>40</v>
      </c>
    </row>
    <row r="196" spans="1:3" x14ac:dyDescent="0.25">
      <c r="A196" s="2">
        <v>195</v>
      </c>
      <c r="B196" s="2">
        <v>-0.15724745392799377</v>
      </c>
      <c r="C196" s="2">
        <v>40</v>
      </c>
    </row>
    <row r="197" spans="1:3" x14ac:dyDescent="0.25">
      <c r="A197" s="2">
        <v>196</v>
      </c>
      <c r="B197" s="2">
        <v>-0.24083240330219269</v>
      </c>
      <c r="C197" s="2">
        <v>41</v>
      </c>
    </row>
    <row r="198" spans="1:3" x14ac:dyDescent="0.25">
      <c r="A198" s="2">
        <v>197</v>
      </c>
      <c r="B198" s="2">
        <v>-0.24083267152309418</v>
      </c>
      <c r="C198" s="2">
        <v>41</v>
      </c>
    </row>
    <row r="199" spans="1:3" x14ac:dyDescent="0.25">
      <c r="A199" s="2">
        <v>198</v>
      </c>
      <c r="B199" s="2">
        <v>-0.41165336966514587</v>
      </c>
      <c r="C199" s="2">
        <v>42</v>
      </c>
    </row>
    <row r="200" spans="1:3" x14ac:dyDescent="0.25">
      <c r="A200" s="2">
        <v>199</v>
      </c>
      <c r="B200" s="2">
        <v>-0.41165226697921753</v>
      </c>
      <c r="C200" s="2">
        <v>42</v>
      </c>
    </row>
    <row r="201" spans="1:3" x14ac:dyDescent="0.25">
      <c r="A201" s="2">
        <v>200</v>
      </c>
      <c r="B201" s="2">
        <v>0.15699464082717896</v>
      </c>
      <c r="C201" s="2">
        <v>45</v>
      </c>
    </row>
    <row r="202" spans="1:3" x14ac:dyDescent="0.25">
      <c r="A202" s="2">
        <v>201</v>
      </c>
      <c r="B202" s="2">
        <v>0.15699456632137299</v>
      </c>
      <c r="C202" s="2">
        <v>45</v>
      </c>
    </row>
    <row r="203" spans="1:3" x14ac:dyDescent="0.25">
      <c r="A203" s="2">
        <v>202</v>
      </c>
      <c r="B203" s="2">
        <v>0.35750871896743774</v>
      </c>
      <c r="C203" s="2">
        <v>43</v>
      </c>
    </row>
    <row r="204" spans="1:3" x14ac:dyDescent="0.25">
      <c r="A204" s="2">
        <v>203</v>
      </c>
      <c r="B204" s="2">
        <v>0.35750964283943176</v>
      </c>
      <c r="C204" s="2">
        <v>43</v>
      </c>
    </row>
    <row r="205" spans="1:3" x14ac:dyDescent="0.25">
      <c r="A205" s="2">
        <v>204</v>
      </c>
      <c r="B205" s="2">
        <v>0.5313144326210022</v>
      </c>
      <c r="C205" s="2">
        <v>42.5</v>
      </c>
    </row>
    <row r="206" spans="1:3" x14ac:dyDescent="0.25">
      <c r="A206" s="2">
        <v>205</v>
      </c>
      <c r="B206" s="2">
        <v>0.48346751928329468</v>
      </c>
      <c r="C206" s="2">
        <v>42.5</v>
      </c>
    </row>
    <row r="207" spans="1:3" x14ac:dyDescent="0.25">
      <c r="A207" s="2">
        <v>206</v>
      </c>
      <c r="B207" s="2">
        <v>0.48088815808296204</v>
      </c>
      <c r="C207" s="2">
        <v>42.5</v>
      </c>
    </row>
    <row r="208" spans="1:3" x14ac:dyDescent="0.25">
      <c r="A208" s="2">
        <v>207</v>
      </c>
      <c r="B208" s="2">
        <v>0.4807426929473877</v>
      </c>
      <c r="C208" s="2">
        <v>42.5</v>
      </c>
    </row>
    <row r="209" spans="1:3" x14ac:dyDescent="0.25">
      <c r="A209" s="2">
        <v>208</v>
      </c>
      <c r="B209" s="2">
        <v>0.48073643445968628</v>
      </c>
      <c r="C209" s="2">
        <v>42.5</v>
      </c>
    </row>
    <row r="210" spans="1:3" x14ac:dyDescent="0.25">
      <c r="A210" s="2">
        <v>209</v>
      </c>
      <c r="B210" s="2">
        <v>-0.48871994018554688</v>
      </c>
      <c r="C210" s="2">
        <v>42.299999237060547</v>
      </c>
    </row>
    <row r="211" spans="1:3" x14ac:dyDescent="0.25">
      <c r="A211" s="2">
        <v>210</v>
      </c>
      <c r="B211" s="2">
        <v>-0.48872071504592896</v>
      </c>
      <c r="C211" s="2">
        <v>42.299999237060547</v>
      </c>
    </row>
    <row r="212" spans="1:3" x14ac:dyDescent="0.25">
      <c r="A212" s="2">
        <v>211</v>
      </c>
      <c r="B212" s="2">
        <v>-0.48872122168540955</v>
      </c>
      <c r="C212" s="2">
        <v>42.299999237060547</v>
      </c>
    </row>
    <row r="213" spans="1:3" x14ac:dyDescent="0.25">
      <c r="A213" s="2">
        <v>212</v>
      </c>
      <c r="B213" s="2">
        <v>-0.4887215793132782</v>
      </c>
      <c r="C213" s="2">
        <v>42.299999237060547</v>
      </c>
    </row>
    <row r="214" spans="1:3" x14ac:dyDescent="0.25">
      <c r="A214" s="2">
        <v>213</v>
      </c>
      <c r="B214" s="2">
        <v>-0.51750999689102173</v>
      </c>
      <c r="C214" s="2">
        <v>42.400001525878906</v>
      </c>
    </row>
    <row r="215" spans="1:3" x14ac:dyDescent="0.25">
      <c r="A215" s="2">
        <v>214</v>
      </c>
      <c r="B215" s="2">
        <v>-0.51723408699035645</v>
      </c>
      <c r="C215" s="2">
        <v>42.400001525878906</v>
      </c>
    </row>
    <row r="216" spans="1:3" x14ac:dyDescent="0.25">
      <c r="A216" s="2">
        <v>215</v>
      </c>
      <c r="B216" s="2">
        <v>-0.51723450422286987</v>
      </c>
      <c r="C216" s="2">
        <v>42.400001525878906</v>
      </c>
    </row>
    <row r="217" spans="1:3" x14ac:dyDescent="0.25">
      <c r="A217" s="2">
        <v>216</v>
      </c>
      <c r="B217" s="2">
        <v>-0.51751023530960083</v>
      </c>
      <c r="C217" s="2">
        <v>42.400001525878906</v>
      </c>
    </row>
    <row r="218" spans="1:3" x14ac:dyDescent="0.25">
      <c r="A218" s="2">
        <v>217</v>
      </c>
      <c r="B218" s="2">
        <v>-0.51723408699035645</v>
      </c>
      <c r="C218" s="2">
        <v>42.400001525878906</v>
      </c>
    </row>
    <row r="219" spans="1:3" x14ac:dyDescent="0.25">
      <c r="A219" s="2">
        <v>218</v>
      </c>
      <c r="B219" s="2">
        <v>-0.51723450422286987</v>
      </c>
      <c r="C219" s="2">
        <v>42.400001525878906</v>
      </c>
    </row>
    <row r="220" spans="1:3" x14ac:dyDescent="0.25">
      <c r="A220" s="2">
        <v>219</v>
      </c>
      <c r="B220" s="2">
        <v>-0.51723486185073853</v>
      </c>
      <c r="C220" s="2">
        <v>42.400001525878906</v>
      </c>
    </row>
    <row r="221" spans="1:3" x14ac:dyDescent="0.25">
      <c r="A221" s="2">
        <v>220</v>
      </c>
      <c r="B221" s="2">
        <v>-0.5172351598739624</v>
      </c>
      <c r="C221" s="2">
        <v>42.400001525878906</v>
      </c>
    </row>
    <row r="222" spans="1:3" x14ac:dyDescent="0.25">
      <c r="A222" s="2">
        <v>221</v>
      </c>
      <c r="B222" s="2">
        <v>-0.5172353982925415</v>
      </c>
      <c r="C222" s="2">
        <v>42.400001525878906</v>
      </c>
    </row>
    <row r="223" spans="1:3" x14ac:dyDescent="0.25">
      <c r="A223" s="2">
        <v>222</v>
      </c>
      <c r="B223" s="2">
        <v>-0.51723557710647583</v>
      </c>
      <c r="C223" s="2">
        <v>42.400001525878906</v>
      </c>
    </row>
    <row r="224" spans="1:3" x14ac:dyDescent="0.25">
      <c r="A224" s="2">
        <v>223</v>
      </c>
      <c r="B224" s="2">
        <v>-0.12356437742710114</v>
      </c>
      <c r="C224" s="2">
        <v>42.400001525878906</v>
      </c>
    </row>
    <row r="225" spans="1:3" x14ac:dyDescent="0.25">
      <c r="A225" s="2">
        <v>224</v>
      </c>
      <c r="B225" s="2">
        <v>1.4331319835036993E-3</v>
      </c>
      <c r="C225" s="2">
        <v>1</v>
      </c>
    </row>
    <row r="226" spans="1:3" x14ac:dyDescent="0.25">
      <c r="A226" s="2">
        <v>225</v>
      </c>
      <c r="B226" s="2">
        <v>1.4331319835036993E-3</v>
      </c>
      <c r="C226" s="2">
        <v>1</v>
      </c>
    </row>
    <row r="227" spans="1:3" x14ac:dyDescent="0.25">
      <c r="A227" s="2">
        <v>226</v>
      </c>
      <c r="B227" s="2">
        <v>1.4331319835036993E-3</v>
      </c>
      <c r="C227" s="2">
        <v>1</v>
      </c>
    </row>
    <row r="228" spans="1:3" x14ac:dyDescent="0.25">
      <c r="A228" s="2">
        <v>227</v>
      </c>
      <c r="B228" s="2">
        <v>1.4331319835036993E-3</v>
      </c>
      <c r="C228" s="2">
        <v>1</v>
      </c>
    </row>
    <row r="229" spans="1:3" x14ac:dyDescent="0.25">
      <c r="A229" s="2">
        <v>228</v>
      </c>
      <c r="B229" s="2">
        <v>2.8736107051372528E-3</v>
      </c>
      <c r="C229" s="2">
        <v>1</v>
      </c>
    </row>
    <row r="230" spans="1:3" x14ac:dyDescent="0.25">
      <c r="A230" s="2">
        <v>229</v>
      </c>
      <c r="B230" s="2">
        <v>2.3557404056191444E-2</v>
      </c>
      <c r="C230" s="2">
        <v>8</v>
      </c>
    </row>
    <row r="231" spans="1:3" x14ac:dyDescent="0.25">
      <c r="A231" s="2">
        <v>230</v>
      </c>
      <c r="B231" s="2">
        <v>2.3557392880320549E-2</v>
      </c>
      <c r="C231" s="2">
        <v>8</v>
      </c>
    </row>
    <row r="232" spans="1:3" x14ac:dyDescent="0.25">
      <c r="A232" s="2">
        <v>231</v>
      </c>
      <c r="B232" s="2">
        <v>2.5074711069464684E-2</v>
      </c>
      <c r="C232" s="2">
        <v>8.5</v>
      </c>
    </row>
    <row r="233" spans="1:3" x14ac:dyDescent="0.25">
      <c r="A233" s="2">
        <v>232</v>
      </c>
      <c r="B233" s="2">
        <v>2.5074727833271027E-2</v>
      </c>
      <c r="C233" s="2">
        <v>8.5</v>
      </c>
    </row>
    <row r="234" spans="1:3" x14ac:dyDescent="0.25">
      <c r="A234" s="2">
        <v>233</v>
      </c>
      <c r="B234" s="2">
        <v>2.5074727833271027E-2</v>
      </c>
      <c r="C234" s="2">
        <v>8.5</v>
      </c>
    </row>
    <row r="235" spans="1:3" x14ac:dyDescent="0.25">
      <c r="A235" s="2">
        <v>234</v>
      </c>
      <c r="B235" s="2">
        <v>2.5683330371975899E-2</v>
      </c>
      <c r="C235" s="2">
        <v>8.6999998092651367</v>
      </c>
    </row>
    <row r="236" spans="1:3" x14ac:dyDescent="0.25">
      <c r="A236" s="2">
        <v>235</v>
      </c>
      <c r="B236" s="2">
        <v>2.5683233514428139E-2</v>
      </c>
      <c r="C236" s="2">
        <v>8.6999998092651367</v>
      </c>
    </row>
    <row r="237" spans="1:3" x14ac:dyDescent="0.25">
      <c r="A237" s="2">
        <v>236</v>
      </c>
      <c r="B237" s="2">
        <v>2.6293745264410973E-2</v>
      </c>
      <c r="C237" s="2">
        <v>8.8999996185302734</v>
      </c>
    </row>
    <row r="238" spans="1:3" x14ac:dyDescent="0.25">
      <c r="A238" s="2">
        <v>237</v>
      </c>
      <c r="B238" s="2">
        <v>2.6293134316802025E-2</v>
      </c>
      <c r="C238" s="2">
        <v>8.8999996185302734</v>
      </c>
    </row>
    <row r="239" spans="1:3" x14ac:dyDescent="0.25">
      <c r="A239" s="2">
        <v>238</v>
      </c>
      <c r="B239" s="2">
        <v>2.598804235458374E-2</v>
      </c>
      <c r="C239" s="2">
        <v>8.8000001907348633</v>
      </c>
    </row>
    <row r="240" spans="1:3" x14ac:dyDescent="0.25">
      <c r="A240" s="2">
        <v>239</v>
      </c>
      <c r="B240" s="2">
        <v>2.5987938046455383E-2</v>
      </c>
      <c r="C240" s="2">
        <v>8.8000001907348633</v>
      </c>
    </row>
    <row r="241" spans="1:3" x14ac:dyDescent="0.25">
      <c r="A241" s="2">
        <v>240</v>
      </c>
      <c r="B241" s="2">
        <v>-5</v>
      </c>
      <c r="C241" s="2">
        <v>8.8000001907348633</v>
      </c>
    </row>
    <row r="242" spans="1:3" x14ac:dyDescent="0.25">
      <c r="A242" s="2">
        <v>241</v>
      </c>
      <c r="B242" s="2">
        <v>6.3293652534484863</v>
      </c>
      <c r="C242" s="2">
        <v>8.8000001907348633</v>
      </c>
    </row>
    <row r="243" spans="1:3" x14ac:dyDescent="0.25">
      <c r="A243" s="2">
        <v>242</v>
      </c>
      <c r="B243" s="2">
        <v>0.7192460298538208</v>
      </c>
      <c r="C243" s="2">
        <v>1</v>
      </c>
    </row>
    <row r="244" spans="1:3" x14ac:dyDescent="0.25">
      <c r="A244" s="2">
        <v>243</v>
      </c>
      <c r="B244" s="2">
        <v>0.7192460298538208</v>
      </c>
      <c r="C244" s="2">
        <v>1</v>
      </c>
    </row>
    <row r="245" spans="1:3" x14ac:dyDescent="0.25">
      <c r="A245" s="2">
        <v>244</v>
      </c>
      <c r="B245" s="2">
        <v>0.7192460298538208</v>
      </c>
      <c r="C245" s="2">
        <v>1</v>
      </c>
    </row>
    <row r="246" spans="1:3" x14ac:dyDescent="0.25">
      <c r="A246" s="2">
        <v>245</v>
      </c>
      <c r="B246" s="2">
        <v>0.7192460298538208</v>
      </c>
      <c r="C246" s="2">
        <v>1</v>
      </c>
    </row>
    <row r="247" spans="1:3" x14ac:dyDescent="0.25">
      <c r="A247" s="2">
        <v>246</v>
      </c>
      <c r="B247" s="2">
        <v>0.7192460298538208</v>
      </c>
      <c r="C247" s="2">
        <v>1</v>
      </c>
    </row>
    <row r="248" spans="1:3" x14ac:dyDescent="0.25">
      <c r="A248" s="2">
        <v>247</v>
      </c>
      <c r="B248" s="2">
        <v>0.7192460298538208</v>
      </c>
      <c r="C248" s="2">
        <v>1</v>
      </c>
    </row>
    <row r="249" spans="1:3" x14ac:dyDescent="0.25">
      <c r="A249" s="2">
        <v>248</v>
      </c>
      <c r="B249" s="2">
        <v>0.7192460298538208</v>
      </c>
      <c r="C249" s="2">
        <v>1</v>
      </c>
    </row>
    <row r="250" spans="1:3" x14ac:dyDescent="0.25">
      <c r="A250" s="2">
        <v>249</v>
      </c>
      <c r="B250" s="2">
        <v>0.7192460298538208</v>
      </c>
      <c r="C250" s="2">
        <v>1</v>
      </c>
    </row>
    <row r="251" spans="1:3" x14ac:dyDescent="0.25">
      <c r="A251" s="2">
        <v>250</v>
      </c>
      <c r="B251" s="2">
        <v>0.7192460298538208</v>
      </c>
      <c r="C251" s="2">
        <v>1</v>
      </c>
    </row>
    <row r="252" spans="1:3" x14ac:dyDescent="0.25">
      <c r="A252" s="2">
        <v>251</v>
      </c>
      <c r="B252" s="2">
        <v>0.7192460298538208</v>
      </c>
      <c r="C252" s="2">
        <v>1</v>
      </c>
    </row>
    <row r="253" spans="1:3" x14ac:dyDescent="0.25">
      <c r="A253" s="2">
        <v>252</v>
      </c>
      <c r="B253" s="2">
        <v>0.7192460298538208</v>
      </c>
      <c r="C253" s="2">
        <v>1</v>
      </c>
    </row>
    <row r="254" spans="1:3" x14ac:dyDescent="0.25">
      <c r="A254" s="2">
        <v>253</v>
      </c>
      <c r="B254" s="2">
        <v>0.7192460298538208</v>
      </c>
      <c r="C254" s="2">
        <v>1</v>
      </c>
    </row>
    <row r="255" spans="1:3" x14ac:dyDescent="0.25">
      <c r="A255" s="2">
        <v>254</v>
      </c>
      <c r="B255" s="2">
        <v>0.7192460298538208</v>
      </c>
      <c r="C255" s="2">
        <v>1</v>
      </c>
    </row>
    <row r="256" spans="1:3" x14ac:dyDescent="0.25">
      <c r="A256" s="2">
        <v>255</v>
      </c>
      <c r="B256" s="2">
        <v>0.99342674016952515</v>
      </c>
      <c r="C256" s="2">
        <v>1</v>
      </c>
    </row>
    <row r="257" spans="1:3" x14ac:dyDescent="0.25">
      <c r="A257" s="2">
        <v>256</v>
      </c>
      <c r="B257" s="2">
        <v>0.99342674016952515</v>
      </c>
      <c r="C257" s="2">
        <v>1</v>
      </c>
    </row>
    <row r="258" spans="1:3" x14ac:dyDescent="0.25">
      <c r="A258" s="2">
        <v>257</v>
      </c>
      <c r="B258" s="2">
        <v>0.99342674016952515</v>
      </c>
      <c r="C258" s="2">
        <v>1</v>
      </c>
    </row>
    <row r="259" spans="1:3" x14ac:dyDescent="0.25">
      <c r="A259" s="2">
        <v>258</v>
      </c>
      <c r="B259" s="2">
        <v>1.0314089059829712</v>
      </c>
      <c r="C259" s="2">
        <v>1</v>
      </c>
    </row>
    <row r="260" spans="1:3" x14ac:dyDescent="0.25">
      <c r="A260" s="2">
        <v>259</v>
      </c>
      <c r="B260" s="2">
        <v>0.7192460298538208</v>
      </c>
      <c r="C260" s="2">
        <v>1</v>
      </c>
    </row>
    <row r="261" spans="1:3" x14ac:dyDescent="0.25">
      <c r="A261" s="2">
        <v>260</v>
      </c>
      <c r="B261" s="2">
        <v>0.7192460298538208</v>
      </c>
      <c r="C261" s="2">
        <v>1</v>
      </c>
    </row>
    <row r="262" spans="1:3" x14ac:dyDescent="0.25">
      <c r="A262" s="2">
        <v>261</v>
      </c>
      <c r="B262" s="2">
        <v>0.7192460298538208</v>
      </c>
      <c r="C262" s="2">
        <v>1</v>
      </c>
    </row>
    <row r="263" spans="1:3" x14ac:dyDescent="0.25">
      <c r="A263" s="2">
        <v>262</v>
      </c>
      <c r="B263" s="2">
        <v>1.0312191247940063</v>
      </c>
      <c r="C263" s="2">
        <v>1</v>
      </c>
    </row>
    <row r="264" spans="1:3" x14ac:dyDescent="0.25">
      <c r="A264" s="2">
        <v>263</v>
      </c>
      <c r="B264" s="2">
        <v>1.0312192440032959</v>
      </c>
      <c r="C264" s="2">
        <v>1</v>
      </c>
    </row>
    <row r="265" spans="1:3" x14ac:dyDescent="0.25">
      <c r="A265" s="2">
        <v>264</v>
      </c>
      <c r="B265" s="2">
        <v>1.0261341333389282</v>
      </c>
      <c r="C265" s="2">
        <v>1</v>
      </c>
    </row>
    <row r="266" spans="1:3" x14ac:dyDescent="0.25">
      <c r="A266" s="2">
        <v>265</v>
      </c>
      <c r="B266" s="2">
        <v>1.0261341333389282</v>
      </c>
      <c r="C266" s="2">
        <v>1</v>
      </c>
    </row>
    <row r="267" spans="1:3" x14ac:dyDescent="0.25">
      <c r="A267" s="2">
        <v>266</v>
      </c>
      <c r="B267" s="2">
        <v>1.0261341333389282</v>
      </c>
      <c r="C267" s="2">
        <v>1</v>
      </c>
    </row>
    <row r="268" spans="1:3" x14ac:dyDescent="0.25">
      <c r="A268" s="2">
        <v>267</v>
      </c>
      <c r="B268" s="2">
        <v>0.98883223533630371</v>
      </c>
      <c r="C268" s="2">
        <v>1</v>
      </c>
    </row>
    <row r="269" spans="1:3" x14ac:dyDescent="0.25">
      <c r="A269" s="2">
        <v>268</v>
      </c>
      <c r="B269" s="2">
        <v>0.98883217573165894</v>
      </c>
      <c r="C269" s="2">
        <v>1</v>
      </c>
    </row>
    <row r="270" spans="1:3" x14ac:dyDescent="0.25">
      <c r="A270" s="2">
        <v>269</v>
      </c>
      <c r="B270" s="2">
        <v>1.0261341333389282</v>
      </c>
      <c r="C270" s="2">
        <v>1</v>
      </c>
    </row>
    <row r="271" spans="1:3" x14ac:dyDescent="0.25">
      <c r="A271" s="2">
        <v>270</v>
      </c>
      <c r="B271" s="2">
        <v>1.0261341333389282</v>
      </c>
      <c r="C271" s="2">
        <v>1</v>
      </c>
    </row>
    <row r="272" spans="1:3" x14ac:dyDescent="0.25">
      <c r="A272" s="2">
        <v>271</v>
      </c>
      <c r="B272" s="2">
        <v>0.7192460298538208</v>
      </c>
      <c r="C272" s="2">
        <v>1</v>
      </c>
    </row>
    <row r="273" spans="1:3" x14ac:dyDescent="0.25">
      <c r="A273" s="2">
        <v>272</v>
      </c>
      <c r="B273" s="2">
        <v>1.0261341333389282</v>
      </c>
      <c r="C273" s="2">
        <v>1</v>
      </c>
    </row>
    <row r="274" spans="1:3" x14ac:dyDescent="0.25">
      <c r="A274" s="2">
        <v>273</v>
      </c>
      <c r="B274" s="2">
        <v>0.25777426362037659</v>
      </c>
      <c r="C274" s="2">
        <v>1</v>
      </c>
    </row>
    <row r="275" spans="1:3" x14ac:dyDescent="0.25">
      <c r="A275" s="2">
        <v>274</v>
      </c>
      <c r="B275" s="2">
        <v>0</v>
      </c>
      <c r="C275" s="2">
        <v>0</v>
      </c>
    </row>
    <row r="276" spans="1:3" x14ac:dyDescent="0.25">
      <c r="A276" s="2">
        <v>275</v>
      </c>
      <c r="B276" s="2">
        <v>0.38974454998970032</v>
      </c>
      <c r="C276" s="2">
        <v>1</v>
      </c>
    </row>
    <row r="277" spans="1:3" x14ac:dyDescent="0.25">
      <c r="A277" s="2">
        <v>276</v>
      </c>
      <c r="B277" s="2">
        <v>0.38974454998970032</v>
      </c>
      <c r="C277" s="2">
        <v>1</v>
      </c>
    </row>
    <row r="278" spans="1:3" x14ac:dyDescent="0.25">
      <c r="A278" s="2">
        <v>277</v>
      </c>
      <c r="B278" s="2">
        <v>0.38974454998970032</v>
      </c>
      <c r="C278" s="2">
        <v>1</v>
      </c>
    </row>
    <row r="279" spans="1:3" x14ac:dyDescent="0.25">
      <c r="A279" s="2">
        <v>278</v>
      </c>
      <c r="B279" s="2">
        <v>0.38974454998970032</v>
      </c>
      <c r="C279" s="2">
        <v>1</v>
      </c>
    </row>
    <row r="280" spans="1:3" x14ac:dyDescent="0.25">
      <c r="A280" s="2">
        <v>279</v>
      </c>
      <c r="B280" s="2">
        <v>0.26843908429145813</v>
      </c>
      <c r="C280" s="2">
        <v>1</v>
      </c>
    </row>
    <row r="281" spans="1:3" x14ac:dyDescent="0.25">
      <c r="A281" s="2">
        <v>280</v>
      </c>
      <c r="B281" s="2">
        <v>0.26843908429145813</v>
      </c>
      <c r="C281" s="2">
        <v>1</v>
      </c>
    </row>
    <row r="282" spans="1:3" x14ac:dyDescent="0.25">
      <c r="A282" s="2">
        <v>281</v>
      </c>
      <c r="B282" s="2">
        <v>0.38974454998970032</v>
      </c>
      <c r="C282" s="2">
        <v>1</v>
      </c>
    </row>
    <row r="283" spans="1:3" x14ac:dyDescent="0.25">
      <c r="A283" s="2">
        <v>282</v>
      </c>
      <c r="B283" s="2">
        <v>0.38974460959434509</v>
      </c>
      <c r="C283" s="2">
        <v>1</v>
      </c>
    </row>
    <row r="284" spans="1:3" x14ac:dyDescent="0.25">
      <c r="A284" s="2">
        <v>283</v>
      </c>
      <c r="B284" s="2">
        <v>0.38974460959434509</v>
      </c>
      <c r="C284" s="2">
        <v>1</v>
      </c>
    </row>
    <row r="285" spans="1:3" x14ac:dyDescent="0.25">
      <c r="A285" s="2">
        <v>284</v>
      </c>
      <c r="B285" s="2">
        <v>0.38974460959434509</v>
      </c>
      <c r="C285" s="2">
        <v>1</v>
      </c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K45"/>
  <sheetViews>
    <sheetView showRowColHeaders="0" workbookViewId="0">
      <selection activeCell="E19" sqref="E19"/>
    </sheetView>
  </sheetViews>
  <sheetFormatPr baseColWidth="10" defaultColWidth="11.44140625" defaultRowHeight="13.2" x14ac:dyDescent="0.25"/>
  <cols>
    <col min="1" max="1" width="16.6640625" style="1" bestFit="1" customWidth="1"/>
    <col min="2" max="2" width="17" style="1" customWidth="1"/>
    <col min="3" max="3" width="9.44140625" style="1" customWidth="1"/>
    <col min="4" max="4" width="11.44140625" style="1"/>
    <col min="5" max="5" width="6.5546875" style="1" customWidth="1"/>
    <col min="6" max="16384" width="11.44140625" style="1"/>
  </cols>
  <sheetData>
    <row r="1" spans="1:11" ht="13.8" thickBot="1" x14ac:dyDescent="0.3">
      <c r="A1" s="16" t="s">
        <v>33</v>
      </c>
      <c r="B1" s="17" t="s">
        <v>34</v>
      </c>
      <c r="D1" s="1" t="s">
        <v>35</v>
      </c>
      <c r="E1" s="54"/>
      <c r="F1" s="123"/>
      <c r="G1" s="53"/>
    </row>
    <row r="2" spans="1:11" x14ac:dyDescent="0.25">
      <c r="A2" s="19" t="s">
        <v>36</v>
      </c>
      <c r="B2" s="76"/>
      <c r="D2" s="1" t="s">
        <v>37</v>
      </c>
      <c r="E2" s="54"/>
      <c r="F2" s="54"/>
      <c r="G2" s="53"/>
    </row>
    <row r="3" spans="1:11" x14ac:dyDescent="0.25">
      <c r="A3" s="79" t="s">
        <v>38</v>
      </c>
      <c r="B3" s="80">
        <v>-13.17</v>
      </c>
      <c r="D3" s="1" t="s">
        <v>34</v>
      </c>
      <c r="E3" s="54"/>
      <c r="F3" s="54"/>
      <c r="G3" s="53"/>
    </row>
    <row r="4" spans="1:11" x14ac:dyDescent="0.25">
      <c r="A4" s="79" t="s">
        <v>39</v>
      </c>
      <c r="B4" s="80">
        <v>23.501999999999999</v>
      </c>
      <c r="D4" s="1" t="s">
        <v>40</v>
      </c>
      <c r="E4" s="54"/>
      <c r="F4" s="54"/>
      <c r="G4" s="53"/>
    </row>
    <row r="5" spans="1:11" x14ac:dyDescent="0.25">
      <c r="A5" s="79" t="s">
        <v>41</v>
      </c>
      <c r="B5" s="80">
        <v>-5.2633999999999999</v>
      </c>
      <c r="D5" s="53" t="s">
        <v>42</v>
      </c>
      <c r="E5" s="56"/>
      <c r="F5" s="54"/>
      <c r="G5" s="53"/>
    </row>
    <row r="6" spans="1:11" ht="13.8" thickBot="1" x14ac:dyDescent="0.3">
      <c r="A6" s="87" t="s">
        <v>43</v>
      </c>
      <c r="B6" s="88">
        <v>14.361000000000001</v>
      </c>
      <c r="D6" s="1" t="s">
        <v>44</v>
      </c>
      <c r="E6" s="56"/>
      <c r="F6" s="54"/>
      <c r="G6" s="53"/>
      <c r="H6" s="53"/>
      <c r="I6" s="53"/>
      <c r="J6" s="53"/>
      <c r="K6" s="53"/>
    </row>
    <row r="7" spans="1:11" x14ac:dyDescent="0.25">
      <c r="A7" s="19" t="s">
        <v>45</v>
      </c>
      <c r="B7" s="76"/>
      <c r="D7" s="54"/>
      <c r="E7" s="56"/>
      <c r="F7" s="54"/>
      <c r="G7" s="54"/>
      <c r="H7" s="54"/>
      <c r="I7" s="54"/>
      <c r="J7" s="54"/>
      <c r="K7" s="53"/>
    </row>
    <row r="8" spans="1:11" x14ac:dyDescent="0.25">
      <c r="A8" s="79" t="s">
        <v>4</v>
      </c>
      <c r="B8" s="80">
        <v>1</v>
      </c>
      <c r="D8" s="56"/>
      <c r="E8" s="56"/>
      <c r="F8" s="54"/>
      <c r="G8" s="54"/>
      <c r="H8" s="54"/>
      <c r="I8" s="54"/>
      <c r="J8" s="54"/>
      <c r="K8" s="53"/>
    </row>
    <row r="9" spans="1:11" ht="13.8" thickBot="1" x14ac:dyDescent="0.3">
      <c r="A9" s="87" t="s">
        <v>46</v>
      </c>
      <c r="B9" s="88">
        <v>1</v>
      </c>
      <c r="D9" s="56"/>
      <c r="E9" s="54"/>
      <c r="F9" s="54"/>
      <c r="G9" s="56"/>
      <c r="H9" s="54"/>
      <c r="I9" s="56"/>
      <c r="J9" s="54"/>
      <c r="K9" s="53"/>
    </row>
    <row r="10" spans="1:11" x14ac:dyDescent="0.25">
      <c r="A10" s="19" t="s">
        <v>47</v>
      </c>
      <c r="B10" s="76"/>
      <c r="D10" s="56"/>
      <c r="E10" s="54"/>
      <c r="F10" s="54"/>
      <c r="G10" s="56"/>
      <c r="H10" s="54"/>
      <c r="I10" s="56"/>
      <c r="J10" s="54"/>
      <c r="K10" s="53"/>
    </row>
    <row r="11" spans="1:11" x14ac:dyDescent="0.25">
      <c r="A11" s="79" t="s">
        <v>48</v>
      </c>
      <c r="B11" s="80">
        <v>1</v>
      </c>
      <c r="D11" s="56"/>
      <c r="E11" s="56"/>
      <c r="F11" s="54"/>
      <c r="G11" s="56"/>
      <c r="H11" s="54"/>
      <c r="I11" s="56"/>
      <c r="J11" s="54"/>
      <c r="K11" s="53"/>
    </row>
    <row r="12" spans="1:11" x14ac:dyDescent="0.25">
      <c r="A12" s="79" t="s">
        <v>49</v>
      </c>
      <c r="B12" s="80">
        <v>0</v>
      </c>
      <c r="D12" s="54"/>
      <c r="E12" s="56"/>
      <c r="F12" s="54"/>
      <c r="G12" s="56"/>
      <c r="H12" s="54"/>
      <c r="I12" s="56"/>
      <c r="J12" s="54"/>
      <c r="K12" s="53"/>
    </row>
    <row r="13" spans="1:11" x14ac:dyDescent="0.25">
      <c r="A13" s="79" t="s">
        <v>50</v>
      </c>
      <c r="B13" s="80">
        <v>1.0000000000000001E-5</v>
      </c>
      <c r="D13" s="53"/>
      <c r="E13" s="56"/>
      <c r="F13" s="54"/>
      <c r="G13" s="56"/>
      <c r="H13" s="54"/>
      <c r="I13" s="54"/>
      <c r="J13" s="54"/>
      <c r="K13" s="53"/>
    </row>
    <row r="14" spans="1:11" x14ac:dyDescent="0.25">
      <c r="A14" s="79" t="s">
        <v>51</v>
      </c>
      <c r="B14" s="80">
        <v>100</v>
      </c>
      <c r="E14" s="56"/>
      <c r="F14" s="54"/>
      <c r="G14" s="56"/>
      <c r="H14" s="54"/>
      <c r="I14" s="53"/>
      <c r="J14" s="53"/>
      <c r="K14" s="53"/>
    </row>
    <row r="15" spans="1:11" x14ac:dyDescent="0.25">
      <c r="A15" s="79" t="s">
        <v>52</v>
      </c>
      <c r="B15" s="80">
        <v>1.0000000000000001E-5</v>
      </c>
      <c r="E15" s="56"/>
      <c r="F15" s="54"/>
      <c r="G15" s="56"/>
      <c r="H15" s="54"/>
      <c r="I15" s="53"/>
      <c r="J15" s="53"/>
      <c r="K15" s="53"/>
    </row>
    <row r="16" spans="1:11" ht="13.8" thickBot="1" x14ac:dyDescent="0.3">
      <c r="A16" s="87" t="s">
        <v>53</v>
      </c>
      <c r="B16" s="88">
        <v>100</v>
      </c>
      <c r="E16" s="54"/>
      <c r="F16" s="54"/>
      <c r="G16" s="56"/>
      <c r="H16" s="54"/>
    </row>
    <row r="17" spans="1:8" x14ac:dyDescent="0.25">
      <c r="A17" s="19" t="s">
        <v>54</v>
      </c>
      <c r="B17" s="76"/>
      <c r="E17" s="54"/>
      <c r="F17" s="54"/>
      <c r="G17" s="56"/>
      <c r="H17" s="54"/>
    </row>
    <row r="18" spans="1:8" x14ac:dyDescent="0.25">
      <c r="A18" s="79" t="s">
        <v>55</v>
      </c>
      <c r="B18" s="80">
        <v>-13.66669958167472</v>
      </c>
      <c r="E18" s="54"/>
      <c r="F18" s="54"/>
      <c r="G18" s="56"/>
      <c r="H18" s="54"/>
    </row>
    <row r="19" spans="1:8" x14ac:dyDescent="0.25">
      <c r="A19" s="79" t="s">
        <v>56</v>
      </c>
      <c r="B19" s="80">
        <v>1.6666666004392863</v>
      </c>
      <c r="E19" s="54"/>
      <c r="F19" s="54"/>
      <c r="G19" s="56"/>
      <c r="H19" s="54"/>
    </row>
    <row r="20" spans="1:8" x14ac:dyDescent="0.25">
      <c r="A20" s="79" t="s">
        <v>57</v>
      </c>
      <c r="B20" s="80">
        <v>-14.250019222497144</v>
      </c>
      <c r="E20" s="56"/>
      <c r="F20" s="54"/>
      <c r="G20" s="53"/>
    </row>
    <row r="21" spans="1:8" ht="13.8" thickBot="1" x14ac:dyDescent="0.3">
      <c r="A21" s="87" t="s">
        <v>58</v>
      </c>
      <c r="B21" s="88">
        <v>1.6666666004392863</v>
      </c>
      <c r="E21" s="54"/>
      <c r="F21" s="54"/>
      <c r="G21" s="53"/>
    </row>
    <row r="22" spans="1:8" x14ac:dyDescent="0.25">
      <c r="A22" s="19" t="s">
        <v>59</v>
      </c>
      <c r="B22" s="76"/>
      <c r="E22" s="54"/>
      <c r="F22" s="54"/>
      <c r="G22" s="53"/>
    </row>
    <row r="23" spans="1:8" x14ac:dyDescent="0.25">
      <c r="A23" s="79" t="s">
        <v>60</v>
      </c>
      <c r="B23" s="80" t="b">
        <v>1</v>
      </c>
      <c r="E23" s="54"/>
      <c r="F23" s="54"/>
      <c r="G23" s="53"/>
    </row>
    <row r="24" spans="1:8" x14ac:dyDescent="0.25">
      <c r="A24" s="79" t="s">
        <v>61</v>
      </c>
      <c r="B24" s="80" t="b">
        <v>0</v>
      </c>
      <c r="E24" s="56"/>
      <c r="F24" s="56"/>
      <c r="G24" s="53"/>
    </row>
    <row r="25" spans="1:8" x14ac:dyDescent="0.25">
      <c r="A25" s="79" t="s">
        <v>62</v>
      </c>
      <c r="B25" s="80" t="b">
        <v>0</v>
      </c>
      <c r="E25" s="54"/>
      <c r="F25" s="54"/>
      <c r="G25" s="53"/>
    </row>
    <row r="26" spans="1:8" x14ac:dyDescent="0.25">
      <c r="A26" s="79" t="s">
        <v>63</v>
      </c>
      <c r="B26" s="80" t="b">
        <v>1</v>
      </c>
      <c r="E26" s="54"/>
      <c r="F26" s="54"/>
      <c r="G26" s="53"/>
    </row>
    <row r="27" spans="1:8" x14ac:dyDescent="0.25">
      <c r="A27" s="79" t="s">
        <v>64</v>
      </c>
      <c r="B27" s="80" t="b">
        <v>1</v>
      </c>
      <c r="E27" s="54"/>
      <c r="F27" s="54"/>
      <c r="G27" s="53"/>
    </row>
    <row r="28" spans="1:8" x14ac:dyDescent="0.25">
      <c r="A28" s="79" t="s">
        <v>65</v>
      </c>
      <c r="B28" s="80" t="b">
        <v>0</v>
      </c>
      <c r="E28" s="54"/>
      <c r="F28" s="54"/>
      <c r="G28" s="53"/>
    </row>
    <row r="29" spans="1:8" x14ac:dyDescent="0.25">
      <c r="A29" s="79" t="s">
        <v>66</v>
      </c>
      <c r="B29" s="80">
        <v>0</v>
      </c>
      <c r="E29" s="54"/>
      <c r="F29" s="54"/>
      <c r="G29" s="53"/>
    </row>
    <row r="30" spans="1:8" x14ac:dyDescent="0.25">
      <c r="A30" s="79" t="s">
        <v>67</v>
      </c>
      <c r="B30" s="80">
        <v>1</v>
      </c>
      <c r="E30" s="54"/>
      <c r="F30" s="54"/>
      <c r="G30" s="53"/>
    </row>
    <row r="31" spans="1:8" x14ac:dyDescent="0.25">
      <c r="A31" s="79" t="s">
        <v>68</v>
      </c>
      <c r="B31" s="80">
        <v>4</v>
      </c>
      <c r="E31" s="54"/>
      <c r="F31" s="54"/>
      <c r="G31" s="53"/>
    </row>
    <row r="32" spans="1:8" x14ac:dyDescent="0.25">
      <c r="A32" s="79" t="s">
        <v>69</v>
      </c>
      <c r="B32" s="80">
        <v>4.5609999999999999</v>
      </c>
      <c r="E32" s="56"/>
      <c r="F32" s="53"/>
      <c r="G32" s="53"/>
    </row>
    <row r="33" spans="1:7" x14ac:dyDescent="0.25">
      <c r="A33" s="79" t="s">
        <v>70</v>
      </c>
      <c r="B33" s="80">
        <v>0</v>
      </c>
      <c r="E33" s="56"/>
      <c r="F33" s="53"/>
      <c r="G33" s="53"/>
    </row>
    <row r="34" spans="1:7" ht="13.8" thickBot="1" x14ac:dyDescent="0.3">
      <c r="A34" s="87" t="s">
        <v>71</v>
      </c>
      <c r="B34" s="88" t="b">
        <v>0</v>
      </c>
      <c r="E34" s="53"/>
      <c r="F34" s="53"/>
      <c r="G34" s="53"/>
    </row>
    <row r="35" spans="1:7" x14ac:dyDescent="0.25">
      <c r="A35" s="19" t="s">
        <v>72</v>
      </c>
      <c r="B35" s="76" t="s">
        <v>73</v>
      </c>
      <c r="E35" s="53"/>
      <c r="F35" s="53"/>
      <c r="G35" s="53"/>
    </row>
    <row r="36" spans="1:7" x14ac:dyDescent="0.25">
      <c r="A36" s="79" t="s">
        <v>74</v>
      </c>
      <c r="B36" s="80">
        <v>2.25</v>
      </c>
    </row>
    <row r="37" spans="1:7" x14ac:dyDescent="0.25">
      <c r="A37" s="79" t="s">
        <v>75</v>
      </c>
      <c r="B37" s="80"/>
    </row>
    <row r="38" spans="1:7" x14ac:dyDescent="0.25">
      <c r="A38" s="79" t="s">
        <v>76</v>
      </c>
      <c r="B38" s="80" t="s">
        <v>77</v>
      </c>
      <c r="D38" s="1" t="s">
        <v>77</v>
      </c>
    </row>
    <row r="39" spans="1:7" x14ac:dyDescent="0.25">
      <c r="A39" s="79" t="s">
        <v>78</v>
      </c>
      <c r="B39" s="80">
        <v>0.62999999523162842</v>
      </c>
    </row>
    <row r="40" spans="1:7" x14ac:dyDescent="0.25">
      <c r="A40" s="79" t="s">
        <v>79</v>
      </c>
      <c r="B40" s="80">
        <v>0</v>
      </c>
    </row>
    <row r="41" spans="1:7" x14ac:dyDescent="0.25">
      <c r="A41" s="79" t="s">
        <v>80</v>
      </c>
      <c r="B41" s="80">
        <v>1</v>
      </c>
    </row>
    <row r="42" spans="1:7" x14ac:dyDescent="0.25">
      <c r="A42" s="79" t="s">
        <v>81</v>
      </c>
      <c r="B42" s="80">
        <v>1</v>
      </c>
    </row>
    <row r="43" spans="1:7" x14ac:dyDescent="0.25">
      <c r="A43" s="79" t="s">
        <v>82</v>
      </c>
      <c r="B43" s="80">
        <v>0</v>
      </c>
    </row>
    <row r="44" spans="1:7" x14ac:dyDescent="0.25">
      <c r="A44" s="79" t="s">
        <v>83</v>
      </c>
      <c r="B44" s="80">
        <v>1</v>
      </c>
    </row>
    <row r="45" spans="1:7" ht="13.8" thickBot="1" x14ac:dyDescent="0.3">
      <c r="A45" s="87" t="s">
        <v>84</v>
      </c>
      <c r="B45" s="88">
        <v>0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/>
  <dimension ref="A1:CG121"/>
  <sheetViews>
    <sheetView zoomScale="80" zoomScaleNormal="80" workbookViewId="0">
      <selection activeCell="CF7" sqref="CF7"/>
    </sheetView>
  </sheetViews>
  <sheetFormatPr baseColWidth="10" defaultColWidth="11.44140625" defaultRowHeight="13.2" x14ac:dyDescent="0.25"/>
  <cols>
    <col min="1" max="1" width="6.5546875" style="1" customWidth="1"/>
    <col min="2" max="12" width="11.44140625" style="1"/>
    <col min="13" max="13" width="4.5546875" style="1" customWidth="1"/>
    <col min="14" max="14" width="7" style="1" customWidth="1"/>
    <col min="15" max="17" width="11.44140625" style="1" customWidth="1"/>
    <col min="18" max="25" width="11.44140625" style="1"/>
    <col min="26" max="26" width="3.44140625" style="90" customWidth="1"/>
    <col min="27" max="33" width="11.44140625" style="1"/>
    <col min="34" max="37" width="11.5546875" style="1" bestFit="1" customWidth="1"/>
    <col min="38" max="38" width="14.44140625" style="1" bestFit="1" customWidth="1"/>
    <col min="39" max="39" width="4.33203125" style="1" customWidth="1"/>
    <col min="40" max="50" width="11.5546875" style="1" bestFit="1" customWidth="1"/>
    <col min="51" max="51" width="14.44140625" style="1" bestFit="1" customWidth="1"/>
    <col min="52" max="52" width="3.5546875" style="90" customWidth="1"/>
    <col min="53" max="53" width="4" style="1" bestFit="1" customWidth="1"/>
    <col min="54" max="58" width="11.5546875" style="1" bestFit="1" customWidth="1"/>
    <col min="59" max="64" width="11.44140625" style="1"/>
    <col min="65" max="65" width="4.44140625" style="1" customWidth="1"/>
    <col min="66" max="66" width="4" style="1" bestFit="1" customWidth="1"/>
    <col min="67" max="76" width="11.44140625" style="1"/>
    <col min="77" max="77" width="14.44140625" style="1" customWidth="1"/>
    <col min="78" max="78" width="5.5546875" style="1" customWidth="1"/>
    <col min="79" max="80" width="11.44140625" style="1"/>
    <col min="81" max="81" width="13.5546875" style="1" customWidth="1"/>
    <col min="82" max="82" width="2" style="1" customWidth="1"/>
    <col min="83" max="16384" width="11.44140625" style="1"/>
  </cols>
  <sheetData>
    <row r="1" spans="1:85" ht="24" customHeight="1" thickBot="1" x14ac:dyDescent="0.35">
      <c r="C1" s="89" t="s">
        <v>23</v>
      </c>
      <c r="D1" s="89"/>
      <c r="AA1" s="2" t="s">
        <v>24</v>
      </c>
      <c r="AC1" s="2" t="s">
        <v>25</v>
      </c>
      <c r="AD1" s="1">
        <f>MAX(AF1,AI1)</f>
        <v>0.38974461287924528</v>
      </c>
      <c r="AE1" s="91" t="s">
        <v>26</v>
      </c>
      <c r="AF1" s="31">
        <f>MAX(MAX(AB4:AL23),ABS(MIN(AB4:AL23)))</f>
        <v>0.38974461287924528</v>
      </c>
      <c r="AH1" s="91" t="s">
        <v>27</v>
      </c>
      <c r="AI1" s="31">
        <f>MAX(MAX(AO4:AY23),ABS(MIN(AO4:AY23)))</f>
        <v>0.24124908293763755</v>
      </c>
      <c r="BB1" s="2" t="s">
        <v>1</v>
      </c>
      <c r="BE1" s="92" t="s">
        <v>2</v>
      </c>
      <c r="BF1" s="17">
        <f>[1]Knoten!AG19</f>
        <v>6.2343768905686474</v>
      </c>
      <c r="BH1" s="92" t="s">
        <v>3</v>
      </c>
      <c r="BI1" s="11">
        <f>(MAX(BB4:BL43)+MIN(BB4:BL43))/2</f>
        <v>5.5715249286324999</v>
      </c>
      <c r="BJ1" s="93" t="s">
        <v>4</v>
      </c>
      <c r="BK1" s="11">
        <f>(MAX(BB4:BL43)-MIN(BB4:BL43))/2</f>
        <v>9.571524928632499</v>
      </c>
      <c r="BQ1" s="92" t="s">
        <v>5</v>
      </c>
      <c r="BR1" s="11" t="e">
        <f>(MAX(BO4:BY43)+MIN(BO4:BY43))/2</f>
        <v>#REF!</v>
      </c>
      <c r="BS1" s="92" t="s">
        <v>6</v>
      </c>
      <c r="BT1" s="11" t="e">
        <f>(MAX(BO4:BY43)-MIN(BO4:BY43))/2</f>
        <v>#REF!</v>
      </c>
      <c r="BU1" s="93" t="s">
        <v>7</v>
      </c>
      <c r="BV1" s="11" t="e">
        <f>SQRT(BK1^2+BT1^2)</f>
        <v>#REF!</v>
      </c>
      <c r="BZ1" s="94"/>
      <c r="CC1" s="95" t="s">
        <v>28</v>
      </c>
      <c r="CD1" s="96"/>
      <c r="CE1" s="97"/>
    </row>
    <row r="2" spans="1:85" ht="18.75" customHeight="1" thickBot="1" x14ac:dyDescent="0.3">
      <c r="B2" s="2"/>
      <c r="D2" s="98"/>
      <c r="O2" s="2" t="s">
        <v>29</v>
      </c>
      <c r="BB2" s="1">
        <f>COLUMN(BB5)</f>
        <v>54</v>
      </c>
      <c r="BC2" s="1" t="s">
        <v>30</v>
      </c>
      <c r="BO2" s="1">
        <f>COLUMN(BO5)</f>
        <v>67</v>
      </c>
      <c r="BP2" s="1" t="s">
        <v>30</v>
      </c>
      <c r="BZ2" s="94"/>
      <c r="CA2" s="99" t="s">
        <v>31</v>
      </c>
      <c r="CB2" s="100"/>
      <c r="CC2" s="101"/>
      <c r="CD2" s="102"/>
      <c r="CE2" s="99" t="s">
        <v>32</v>
      </c>
      <c r="CF2" s="100"/>
      <c r="CG2" s="101"/>
    </row>
    <row r="3" spans="1:85" ht="13.8" thickBot="1" x14ac:dyDescent="0.3">
      <c r="A3" s="65" t="s">
        <v>9</v>
      </c>
      <c r="B3" s="66">
        <v>0</v>
      </c>
      <c r="C3" s="67">
        <v>0.1</v>
      </c>
      <c r="D3" s="66">
        <v>0.2</v>
      </c>
      <c r="E3" s="67">
        <v>0.3</v>
      </c>
      <c r="F3" s="66">
        <v>0.4</v>
      </c>
      <c r="G3" s="67">
        <v>0.5</v>
      </c>
      <c r="H3" s="66">
        <v>0.6</v>
      </c>
      <c r="I3" s="67">
        <v>0.7</v>
      </c>
      <c r="J3" s="66">
        <v>0.8</v>
      </c>
      <c r="K3" s="67">
        <v>0.9</v>
      </c>
      <c r="L3" s="66">
        <v>1</v>
      </c>
      <c r="N3" s="65" t="s">
        <v>10</v>
      </c>
      <c r="O3" s="66">
        <v>0</v>
      </c>
      <c r="P3" s="67">
        <v>0.1</v>
      </c>
      <c r="Q3" s="66">
        <v>0.2</v>
      </c>
      <c r="R3" s="67">
        <v>0.3</v>
      </c>
      <c r="S3" s="66">
        <v>0.4</v>
      </c>
      <c r="T3" s="67">
        <v>0.5</v>
      </c>
      <c r="U3" s="66">
        <v>0.6</v>
      </c>
      <c r="V3" s="67">
        <v>0.7</v>
      </c>
      <c r="W3" s="66">
        <v>0.8</v>
      </c>
      <c r="X3" s="67">
        <v>0.9</v>
      </c>
      <c r="Y3" s="66">
        <v>1</v>
      </c>
      <c r="AA3" s="8" t="s">
        <v>9</v>
      </c>
      <c r="AB3" s="103">
        <v>0</v>
      </c>
      <c r="AC3" s="9">
        <v>0.1</v>
      </c>
      <c r="AD3" s="10">
        <v>0.2</v>
      </c>
      <c r="AE3" s="9">
        <v>0.3</v>
      </c>
      <c r="AF3" s="10">
        <v>0.4</v>
      </c>
      <c r="AG3" s="9">
        <v>0.5</v>
      </c>
      <c r="AH3" s="10">
        <v>0.6</v>
      </c>
      <c r="AI3" s="9">
        <v>0.7</v>
      </c>
      <c r="AJ3" s="10">
        <v>0.8</v>
      </c>
      <c r="AK3" s="9">
        <v>0.9</v>
      </c>
      <c r="AL3" s="10">
        <v>1</v>
      </c>
      <c r="AN3" s="8" t="s">
        <v>10</v>
      </c>
      <c r="AO3" s="12"/>
      <c r="AP3" s="13"/>
      <c r="AQ3" s="13"/>
      <c r="AR3" s="13"/>
      <c r="AS3" s="13"/>
      <c r="AT3" s="13"/>
      <c r="AU3" s="13"/>
      <c r="AV3" s="13"/>
      <c r="AW3" s="13"/>
      <c r="AX3" s="13"/>
      <c r="AY3" s="5"/>
      <c r="BA3" s="8" t="s">
        <v>9</v>
      </c>
      <c r="BB3" s="12">
        <v>0</v>
      </c>
      <c r="BC3" s="13">
        <v>0.1</v>
      </c>
      <c r="BD3" s="13">
        <v>0.2</v>
      </c>
      <c r="BE3" s="13">
        <v>0.3</v>
      </c>
      <c r="BF3" s="13">
        <v>0.4</v>
      </c>
      <c r="BG3" s="13">
        <v>0.5</v>
      </c>
      <c r="BH3" s="13">
        <v>0.6</v>
      </c>
      <c r="BI3" s="13">
        <v>0.7</v>
      </c>
      <c r="BJ3" s="13">
        <v>0.8</v>
      </c>
      <c r="BK3" s="13">
        <v>0.9</v>
      </c>
      <c r="BL3" s="5">
        <v>1</v>
      </c>
      <c r="BN3" s="8" t="s">
        <v>10</v>
      </c>
      <c r="BO3" s="12">
        <v>0</v>
      </c>
      <c r="BP3" s="13">
        <v>0.1</v>
      </c>
      <c r="BQ3" s="13">
        <v>0.2</v>
      </c>
      <c r="BR3" s="13">
        <v>0.3</v>
      </c>
      <c r="BS3" s="13">
        <v>0.4</v>
      </c>
      <c r="BT3" s="13">
        <v>0.5</v>
      </c>
      <c r="BU3" s="13">
        <v>0.6</v>
      </c>
      <c r="BV3" s="13">
        <v>0.7</v>
      </c>
      <c r="BW3" s="13">
        <v>0.8</v>
      </c>
      <c r="BX3" s="13">
        <v>0.9</v>
      </c>
      <c r="BY3" s="5">
        <v>1</v>
      </c>
      <c r="BZ3" s="104"/>
      <c r="CA3" s="105" t="s">
        <v>3</v>
      </c>
      <c r="CB3" s="106">
        <f>(MAX([1]Knoten!$C$3:$C$42)+MIN([1]Knoten!$C$3:$C$42))/2</f>
        <v>4.5</v>
      </c>
      <c r="CC3" s="107">
        <f>(MAX([1]Knoten!$C$3:$C$42)-MIN([1]Knoten!$C$3:$C$42))/2</f>
        <v>8.5</v>
      </c>
      <c r="CD3" s="108"/>
      <c r="CE3" s="105" t="s">
        <v>3</v>
      </c>
      <c r="CF3" s="106">
        <f>PlotData!$BI$1</f>
        <v>5.5715249286324999</v>
      </c>
      <c r="CG3" s="107"/>
    </row>
    <row r="4" spans="1:85" x14ac:dyDescent="0.25">
      <c r="A4" s="74">
        <v>1</v>
      </c>
      <c r="B4" s="22">
        <v>-4</v>
      </c>
      <c r="C4" s="23">
        <v>-3.8506059000000001</v>
      </c>
      <c r="D4" s="23">
        <v>-3.7012118000000003</v>
      </c>
      <c r="E4" s="23">
        <v>-3.5518177000000004</v>
      </c>
      <c r="F4" s="23">
        <v>-3.4024236000000005</v>
      </c>
      <c r="G4" s="23">
        <v>-3.2530295000000007</v>
      </c>
      <c r="H4" s="23">
        <v>-3.1036354000000008</v>
      </c>
      <c r="I4" s="23">
        <v>-2.954241300000001</v>
      </c>
      <c r="J4" s="23">
        <v>-2.8048472000000011</v>
      </c>
      <c r="K4" s="23">
        <v>-2.6554531000000012</v>
      </c>
      <c r="L4" s="76">
        <v>-2.5060590000000014</v>
      </c>
      <c r="N4" s="74">
        <v>1</v>
      </c>
      <c r="O4" s="22">
        <v>10</v>
      </c>
      <c r="P4" s="23">
        <v>9.6265149000000001</v>
      </c>
      <c r="Q4" s="23">
        <v>9.2530298000000002</v>
      </c>
      <c r="R4" s="23">
        <v>8.8795447000000003</v>
      </c>
      <c r="S4" s="23">
        <v>8.5060596000000004</v>
      </c>
      <c r="T4" s="23">
        <v>8.1325745000000005</v>
      </c>
      <c r="U4" s="23">
        <v>7.7590894000000006</v>
      </c>
      <c r="V4" s="23">
        <v>7.3856043000000007</v>
      </c>
      <c r="W4" s="23">
        <v>7.0121192000000008</v>
      </c>
      <c r="X4" s="23">
        <v>6.6386341000000009</v>
      </c>
      <c r="Y4" s="20">
        <v>6.265149000000001</v>
      </c>
      <c r="AA4" s="21">
        <v>1</v>
      </c>
      <c r="AB4" s="22">
        <v>0</v>
      </c>
      <c r="AC4" s="23">
        <v>2.3213845169137333E-2</v>
      </c>
      <c r="AD4" s="23">
        <v>4.6393425149096515E-2</v>
      </c>
      <c r="AE4" s="23">
        <v>6.9355429787858885E-2</v>
      </c>
      <c r="AF4" s="23">
        <v>9.1928124996452851E-2</v>
      </c>
      <c r="AG4" s="23">
        <v>0.11395135274895399</v>
      </c>
      <c r="AH4" s="23">
        <v>0.135276531082485</v>
      </c>
      <c r="AI4" s="23">
        <v>0.15576665409721568</v>
      </c>
      <c r="AJ4" s="23">
        <v>0.17529629195636287</v>
      </c>
      <c r="AK4" s="23">
        <v>0.19375159088619065</v>
      </c>
      <c r="AL4" s="76">
        <v>0.21103027317601022</v>
      </c>
      <c r="AN4" s="21">
        <v>1</v>
      </c>
      <c r="AO4" s="22">
        <v>0</v>
      </c>
      <c r="AP4" s="23">
        <v>9.988676214717716E-3</v>
      </c>
      <c r="AQ4" s="23">
        <v>1.9963646348259503E-2</v>
      </c>
      <c r="AR4" s="23">
        <v>2.9851586310369306E-2</v>
      </c>
      <c r="AS4" s="23">
        <v>3.9583802437869589E-2</v>
      </c>
      <c r="AT4" s="23">
        <v>4.9096231494661351E-2</v>
      </c>
      <c r="AU4" s="23">
        <v>5.8329440671724131E-2</v>
      </c>
      <c r="AV4" s="23">
        <v>6.7228627587116022E-2</v>
      </c>
      <c r="AW4" s="23">
        <v>7.574362028597352E-2</v>
      </c>
      <c r="AX4" s="23">
        <v>8.3828877240511829E-2</v>
      </c>
      <c r="AY4" s="20">
        <v>9.1443487350024569E-2</v>
      </c>
      <c r="BA4" s="24">
        <v>1</v>
      </c>
      <c r="BB4" s="22">
        <f>IF(ISNUMBER([1]System!$C4),PlotData!B4+ $BF$1*AB4,$CB$3)</f>
        <v>-4</v>
      </c>
      <c r="BC4" s="23">
        <f>IF(ISNUMBER([1]System!$C4),PlotData!C4+ $BF$1*AC4,$CB$3)</f>
        <v>-3.7058820401362915</v>
      </c>
      <c r="BD4" s="23">
        <f>IF(ISNUMBER([1]System!$C4),PlotData!D4+ $BF$1*AD4,$CB$3)</f>
        <v>-3.4119777023761468</v>
      </c>
      <c r="BE4" s="23">
        <f>IF(ISNUMBER([1]System!$C4),PlotData!E4+ $BF$1*AE4,$CB$3)</f>
        <v>-3.1194298112951167</v>
      </c>
      <c r="BF4" s="23">
        <f>IF(ISNUMBER([1]System!$C4),PlotData!F4+ $BF$1*AF4,$CB$3)</f>
        <v>-2.8293090219288088</v>
      </c>
      <c r="BG4" s="23">
        <f>IF(ISNUMBER([1]System!$C4),PlotData!G4+ $BF$1*AG4,$CB$3)</f>
        <v>-2.5426138197728858</v>
      </c>
      <c r="BH4" s="23">
        <f>IF(ISNUMBER([1]System!$C4),PlotData!H4+ $BF$1*AH4,$CB$3)</f>
        <v>-2.2602705207830649</v>
      </c>
      <c r="BI4" s="23">
        <f>IF(ISNUMBER([1]System!$C4),PlotData!I4+ $BF$1*AI4,$CB$3)</f>
        <v>-1.9831332713751193</v>
      </c>
      <c r="BJ4" s="23">
        <f>IF(ISNUMBER([1]System!$C4),PlotData!J4+ $BF$1*AJ4,$CB$3)</f>
        <v>-1.7119840484248778</v>
      </c>
      <c r="BK4" s="23">
        <f>IF(ISNUMBER([1]System!$C4),PlotData!K4+ $BF$1*AK4,$CB$3)</f>
        <v>-1.4475326592682234</v>
      </c>
      <c r="BL4" s="76">
        <f>IF(ISNUMBER([1]System!$C4),PlotData!L4+ $BF$1*AL4,$CB$3)</f>
        <v>-1.1904167417010945</v>
      </c>
      <c r="BN4" s="24">
        <v>1</v>
      </c>
      <c r="BO4" s="22">
        <f>IF(ISNUMBER([1]System!$C4),O4+ $BF$1*AO4,$CB$4)</f>
        <v>10</v>
      </c>
      <c r="BP4" s="23">
        <f>IF(ISNUMBER([1]System!$C4),P4+ $BF$1*AP4,$CB$4)</f>
        <v>9.6887880721604098</v>
      </c>
      <c r="BQ4" s="23">
        <f>IF(ISNUMBER([1]System!$C4),Q4+ $BF$1*AQ4,$CB$4)</f>
        <v>9.3774906954450739</v>
      </c>
      <c r="BR4" s="23">
        <f>IF(ISNUMBER([1]System!$C4),R4+ $BF$1*AR4,$CB$4)</f>
        <v>9.0656507398401818</v>
      </c>
      <c r="BS4" s="23">
        <f>IF(ISNUMBER([1]System!$C4),S4+ $BF$1*AS4,$CB$4)</f>
        <v>8.7528399431594899</v>
      </c>
      <c r="BT4" s="23">
        <f>IF(ISNUMBER([1]System!$C4),T4+ $BF$1*AT4,$CB$4)</f>
        <v>8.4386589110443264</v>
      </c>
      <c r="BU4" s="23">
        <f>IF(ISNUMBER([1]System!$C4),U4+ $BF$1*AU4,$CB$4)</f>
        <v>8.1227371169635916</v>
      </c>
      <c r="BV4" s="23">
        <f>IF(ISNUMBER([1]System!$C4),V4+ $BF$1*AV4,$CB$4)</f>
        <v>7.8047329022137628</v>
      </c>
      <c r="BW4" s="23">
        <f>IF(ISNUMBER([1]System!$C4),W4+ $BF$1*AW4,$CB$4)</f>
        <v>7.4843334759188807</v>
      </c>
      <c r="BX4" s="23">
        <f>IF(ISNUMBER([1]System!$C4),X4+ $BF$1*AX4,$CB$4)</f>
        <v>7.1612549150305638</v>
      </c>
      <c r="BY4" s="20">
        <f>IF(ISNUMBER([1]System!$C4),Y4+ $BF$1*AY4,$CB$4)</f>
        <v>6.835242164328001</v>
      </c>
      <c r="BZ4" s="109"/>
      <c r="CA4" s="110" t="s">
        <v>11</v>
      </c>
      <c r="CB4" s="111">
        <f>(MAX([1]Knoten!$D$3:$D$42)+MIN([1]Knoten!$D$3:$D$42))/2</f>
        <v>4.5</v>
      </c>
      <c r="CC4" s="112">
        <f>(MAX([1]Knoten!$D$3:$D$42)-MIN([1]Knoten!$D$3:$D$42))/2</f>
        <v>5.5</v>
      </c>
      <c r="CD4" s="108"/>
      <c r="CE4" s="110" t="s">
        <v>11</v>
      </c>
      <c r="CF4" s="111" t="e">
        <f>PlotData!$BR$1</f>
        <v>#REF!</v>
      </c>
      <c r="CG4" s="112"/>
    </row>
    <row r="5" spans="1:85" x14ac:dyDescent="0.25">
      <c r="A5" s="77">
        <v>2</v>
      </c>
      <c r="B5" s="34">
        <v>0</v>
      </c>
      <c r="C5" s="31">
        <v>0.30875000000000002</v>
      </c>
      <c r="D5" s="31">
        <v>0.61750000000000005</v>
      </c>
      <c r="E5" s="31">
        <v>0.92625000000000002</v>
      </c>
      <c r="F5" s="31">
        <v>1.2350000000000001</v>
      </c>
      <c r="G5" s="31">
        <v>1.5437500000000002</v>
      </c>
      <c r="H5" s="31">
        <v>1.8525000000000003</v>
      </c>
      <c r="I5" s="31">
        <v>2.1612500000000003</v>
      </c>
      <c r="J5" s="31">
        <v>2.4700000000000002</v>
      </c>
      <c r="K5" s="31">
        <v>2.7787500000000001</v>
      </c>
      <c r="L5" s="32">
        <v>3.0874999999999999</v>
      </c>
      <c r="N5" s="77">
        <v>2</v>
      </c>
      <c r="O5" s="34">
        <v>0</v>
      </c>
      <c r="P5" s="31">
        <v>-2.375E-2</v>
      </c>
      <c r="Q5" s="31">
        <v>-4.7500000000000001E-2</v>
      </c>
      <c r="R5" s="31">
        <v>-7.1250000000000008E-2</v>
      </c>
      <c r="S5" s="31">
        <v>-9.5000000000000001E-2</v>
      </c>
      <c r="T5" s="31">
        <v>-0.11874999999999999</v>
      </c>
      <c r="U5" s="31">
        <v>-0.14249999999999999</v>
      </c>
      <c r="V5" s="31">
        <v>-0.16624999999999998</v>
      </c>
      <c r="W5" s="31">
        <v>-0.18999999999999997</v>
      </c>
      <c r="X5" s="31">
        <v>-0.21374999999999997</v>
      </c>
      <c r="Y5" s="32">
        <v>-0.23749999999999996</v>
      </c>
      <c r="AA5" s="33">
        <v>2</v>
      </c>
      <c r="AB5" s="34">
        <v>0.38974461287924528</v>
      </c>
      <c r="AC5" s="31">
        <v>0.38911382856768995</v>
      </c>
      <c r="AD5" s="31">
        <v>0.38848708587184583</v>
      </c>
      <c r="AE5" s="31">
        <v>0.38785657616059949</v>
      </c>
      <c r="AF5" s="31">
        <v>0.38721482464895246</v>
      </c>
      <c r="AG5" s="31">
        <v>0.38655469039802104</v>
      </c>
      <c r="AH5" s="31">
        <v>0.38586936631503638</v>
      </c>
      <c r="AI5" s="31">
        <v>0.38515237915334416</v>
      </c>
      <c r="AJ5" s="31">
        <v>0.38439758951240532</v>
      </c>
      <c r="AK5" s="31">
        <v>0.38359919183779512</v>
      </c>
      <c r="AL5" s="32">
        <v>0.38275171442120381</v>
      </c>
      <c r="AN5" s="33">
        <v>2</v>
      </c>
      <c r="AO5" s="34">
        <v>0.18588729866030787</v>
      </c>
      <c r="AP5" s="31">
        <v>0.19167560059532812</v>
      </c>
      <c r="AQ5" s="31">
        <v>0.19749732189903882</v>
      </c>
      <c r="AR5" s="31">
        <v>0.20325095036696678</v>
      </c>
      <c r="AS5" s="31">
        <v>0.20883931379413118</v>
      </c>
      <c r="AT5" s="31">
        <v>0.2141695799750436</v>
      </c>
      <c r="AU5" s="31">
        <v>0.21915325670370803</v>
      </c>
      <c r="AV5" s="31">
        <v>0.22370619177362097</v>
      </c>
      <c r="AW5" s="31">
        <v>0.22774857297777104</v>
      </c>
      <c r="AX5" s="31">
        <v>0.23120492810863974</v>
      </c>
      <c r="AY5" s="32">
        <v>0.23400412495820058</v>
      </c>
      <c r="BA5" s="35">
        <v>2</v>
      </c>
      <c r="BB5" s="34">
        <f>IF(ISNUMBER([1]System!$C5),PlotData!B5+ $BF$1*AB5,$CB$3)</f>
        <v>2.4298148077579902</v>
      </c>
      <c r="BC5" s="31">
        <f>IF(ISNUMBER([1]System!$C5),PlotData!C5+ $BF$1*AC5,$CB$3)</f>
        <v>2.7346322606230964</v>
      </c>
      <c r="BD5" s="31">
        <f>IF(ISNUMBER([1]System!$C5),PlotData!D5+ $BF$1*AD5,$CB$3)</f>
        <v>3.0394749104437935</v>
      </c>
      <c r="BE5" s="31">
        <f>IF(ISNUMBER([1]System!$C5),PlotData!E5+ $BF$1*AE5,$CB$3)</f>
        <v>3.34429407527072</v>
      </c>
      <c r="BF5" s="31">
        <f>IF(ISNUMBER([1]System!$C5),PlotData!F5+ $BF$1*AF5,$CB$3)</f>
        <v>3.6490431544770203</v>
      </c>
      <c r="BG5" s="31">
        <f>IF(ISNUMBER([1]System!$C5),PlotData!G5+ $BF$1*AG5,$CB$3)</f>
        <v>3.9536776287583408</v>
      </c>
      <c r="BH5" s="31">
        <f>IF(ISNUMBER([1]System!$C5),PlotData!H5+ $BF$1*AH5,$CB$3)</f>
        <v>4.2581550601328315</v>
      </c>
      <c r="BI5" s="31">
        <f>IF(ISNUMBER([1]System!$C5),PlotData!I5+ $BF$1*AI5,$CB$3)</f>
        <v>4.5624350919411434</v>
      </c>
      <c r="BJ5" s="31">
        <f>IF(ISNUMBER([1]System!$C5),PlotData!J5+ $BF$1*AJ5,$CB$3)</f>
        <v>4.8664794488464329</v>
      </c>
      <c r="BK5" s="31">
        <f>IF(ISNUMBER([1]System!$C5),PlotData!K5+ $BF$1*AK5,$CB$3)</f>
        <v>5.1702519368343598</v>
      </c>
      <c r="BL5" s="32">
        <f>IF(ISNUMBER([1]System!$C5),PlotData!L5+ $BF$1*AL5,$CB$3)</f>
        <v>5.4737184432130839</v>
      </c>
      <c r="BN5" s="35">
        <v>2</v>
      </c>
      <c r="BO5" s="34">
        <f>IF(ISNUMBER([1]System!$C5),O5+ $BF$1*AO5,$CB$4)</f>
        <v>1.1588914790180558</v>
      </c>
      <c r="BP5" s="31">
        <f>IF(ISNUMBER([1]System!$C5),P5+ $BF$1*AP5,$CB$4)</f>
        <v>1.1712279348373797</v>
      </c>
      <c r="BQ5" s="31">
        <f>IF(ISNUMBER([1]System!$C5),Q5+ $BF$1*AQ5,$CB$4)</f>
        <v>1.1837727395965647</v>
      </c>
      <c r="BR5" s="31">
        <f>IF(ISNUMBER([1]System!$C5),R5+ $BF$1*AR5,$CB$4)</f>
        <v>1.1958930279539328</v>
      </c>
      <c r="BS5" s="31">
        <f>IF(ISNUMBER([1]System!$C5),S5+ $BF$1*AS5,$CB$4)</f>
        <v>1.2069829917603456</v>
      </c>
      <c r="BT5" s="31">
        <f>IF(ISNUMBER([1]System!$C5),T5+ $BF$1*AT5,$CB$4)</f>
        <v>1.2164638800592056</v>
      </c>
      <c r="BU5" s="31">
        <f>IF(ISNUMBER([1]System!$C5),U5+ $BF$1*AU5,$CB$4)</f>
        <v>1.2237839990864559</v>
      </c>
      <c r="BV5" s="31">
        <f>IF(ISNUMBER([1]System!$C5),V5+ $BF$1*AV5,$CB$4)</f>
        <v>1.2284187122705805</v>
      </c>
      <c r="BW5" s="31">
        <f>IF(ISNUMBER([1]System!$C5),W5+ $BF$1*AW5,$CB$4)</f>
        <v>1.2298704402326031</v>
      </c>
      <c r="BX5" s="31">
        <f>IF(ISNUMBER([1]System!$C5),X5+ $BF$1*AX5,$CB$4)</f>
        <v>1.2276686607860892</v>
      </c>
      <c r="BY5" s="32">
        <f>IF(ISNUMBER([1]System!$C5),Y5+ $BF$1*AY5,$CB$4)</f>
        <v>1.2213699089371437</v>
      </c>
      <c r="CA5" s="110" t="s">
        <v>7</v>
      </c>
      <c r="CB5" s="111">
        <f>SQRT(CC3^2+CC4^2)*CB6</f>
        <v>12.149074038789951</v>
      </c>
      <c r="CC5" s="113"/>
      <c r="CD5" s="108"/>
      <c r="CE5" s="110" t="s">
        <v>7</v>
      </c>
      <c r="CF5" s="111" t="e">
        <f>CF6 * PlotData!$BV$1</f>
        <v>#REF!</v>
      </c>
      <c r="CG5" s="112"/>
    </row>
    <row r="6" spans="1:85" x14ac:dyDescent="0.25">
      <c r="A6" s="77">
        <v>3</v>
      </c>
      <c r="B6" s="34">
        <v>13</v>
      </c>
      <c r="C6" s="31">
        <v>13</v>
      </c>
      <c r="D6" s="31">
        <v>13</v>
      </c>
      <c r="E6" s="31">
        <v>13</v>
      </c>
      <c r="F6" s="31">
        <v>13</v>
      </c>
      <c r="G6" s="31">
        <v>13</v>
      </c>
      <c r="H6" s="31">
        <v>13</v>
      </c>
      <c r="I6" s="31">
        <v>13</v>
      </c>
      <c r="J6" s="31">
        <v>13</v>
      </c>
      <c r="K6" s="31">
        <v>13</v>
      </c>
      <c r="L6" s="32">
        <v>13</v>
      </c>
      <c r="N6" s="77">
        <v>3</v>
      </c>
      <c r="O6" s="34">
        <v>-1</v>
      </c>
      <c r="P6" s="31">
        <v>0.10000000000000009</v>
      </c>
      <c r="Q6" s="31">
        <v>1.2000000000000002</v>
      </c>
      <c r="R6" s="31">
        <v>2.3000000000000003</v>
      </c>
      <c r="S6" s="31">
        <v>3.4000000000000004</v>
      </c>
      <c r="T6" s="31">
        <v>4.5</v>
      </c>
      <c r="U6" s="31">
        <v>5.6</v>
      </c>
      <c r="V6" s="31">
        <v>6.6999999999999993</v>
      </c>
      <c r="W6" s="31">
        <v>7.7999999999999989</v>
      </c>
      <c r="X6" s="31">
        <v>8.8999999999999986</v>
      </c>
      <c r="Y6" s="32">
        <v>9.9999999999999982</v>
      </c>
      <c r="AA6" s="33">
        <v>3</v>
      </c>
      <c r="AB6" s="34">
        <v>0.34374724128517126</v>
      </c>
      <c r="AC6" s="31">
        <v>0.30937251715665409</v>
      </c>
      <c r="AD6" s="31">
        <v>0.27499779302813698</v>
      </c>
      <c r="AE6" s="31">
        <v>0.24062306889961985</v>
      </c>
      <c r="AF6" s="31">
        <v>0.20624834477110274</v>
      </c>
      <c r="AG6" s="31">
        <v>0.17187362064258566</v>
      </c>
      <c r="AH6" s="31">
        <v>0.13749889651406849</v>
      </c>
      <c r="AI6" s="31">
        <v>0.1031241723855514</v>
      </c>
      <c r="AJ6" s="31">
        <v>6.8749448257034274E-2</v>
      </c>
      <c r="AK6" s="31">
        <v>3.4374724128517158E-2</v>
      </c>
      <c r="AL6" s="32">
        <v>3.8163610192617638E-17</v>
      </c>
      <c r="AN6" s="33">
        <v>3</v>
      </c>
      <c r="AO6" s="34">
        <v>2.5170588235293247E-2</v>
      </c>
      <c r="AP6" s="31">
        <v>2.2653529411763924E-2</v>
      </c>
      <c r="AQ6" s="31">
        <v>2.01364705882346E-2</v>
      </c>
      <c r="AR6" s="31">
        <v>1.7619411764705273E-2</v>
      </c>
      <c r="AS6" s="31">
        <v>1.5102352941175947E-2</v>
      </c>
      <c r="AT6" s="31">
        <v>1.2585294117646624E-2</v>
      </c>
      <c r="AU6" s="31">
        <v>1.00682352941173E-2</v>
      </c>
      <c r="AV6" s="31">
        <v>7.5511764705879754E-3</v>
      </c>
      <c r="AW6" s="31">
        <v>5.0341176470586509E-3</v>
      </c>
      <c r="AX6" s="31">
        <v>2.5170588235293272E-3</v>
      </c>
      <c r="AY6" s="32">
        <v>2.794496660218165E-18</v>
      </c>
      <c r="BA6" s="35">
        <v>3</v>
      </c>
      <c r="BB6" s="34">
        <f>IF(ISNUMBER([1]System!$C6),PlotData!B6+ $BF$1*AB6,$CB$3)</f>
        <v>15.143049857264996</v>
      </c>
      <c r="BC6" s="31">
        <f>IF(ISNUMBER([1]System!$C6),PlotData!C6+ $BF$1*AC6,$CB$3)</f>
        <v>14.928744871538496</v>
      </c>
      <c r="BD6" s="31">
        <f>IF(ISNUMBER([1]System!$C6),PlotData!D6+ $BF$1*AD6,$CB$3)</f>
        <v>14.714439885811997</v>
      </c>
      <c r="BE6" s="31">
        <f>IF(ISNUMBER([1]System!$C6),PlotData!E6+ $BF$1*AE6,$CB$3)</f>
        <v>14.500134900085497</v>
      </c>
      <c r="BF6" s="31">
        <f>IF(ISNUMBER([1]System!$C6),PlotData!F6+ $BF$1*AF6,$CB$3)</f>
        <v>14.285829914358997</v>
      </c>
      <c r="BG6" s="31">
        <f>IF(ISNUMBER([1]System!$C6),PlotData!G6+ $BF$1*AG6,$CB$3)</f>
        <v>14.071524928632499</v>
      </c>
      <c r="BH6" s="31">
        <f>IF(ISNUMBER([1]System!$C6),PlotData!H6+ $BF$1*AH6,$CB$3)</f>
        <v>13.857219942905999</v>
      </c>
      <c r="BI6" s="31">
        <f>IF(ISNUMBER([1]System!$C6),PlotData!I6+ $BF$1*AI6,$CB$3)</f>
        <v>13.642914957179499</v>
      </c>
      <c r="BJ6" s="31">
        <f>IF(ISNUMBER([1]System!$C6),PlotData!J6+ $BF$1*AJ6,$CB$3)</f>
        <v>13.428609971453</v>
      </c>
      <c r="BK6" s="31">
        <f>IF(ISNUMBER([1]System!$C6),PlotData!K6+ $BF$1*AK6,$CB$3)</f>
        <v>13.2143049857265</v>
      </c>
      <c r="BL6" s="32">
        <f>IF(ISNUMBER([1]System!$C6),PlotData!L6+ $BF$1*AL6,$CB$3)</f>
        <v>13</v>
      </c>
      <c r="BN6" s="35">
        <v>3</v>
      </c>
      <c r="BO6" s="34">
        <f>IF(ISNUMBER([1]System!$C6),O6+ $BF$1*AO6,$CB$4)</f>
        <v>-0.8430770663838687</v>
      </c>
      <c r="BP6" s="31">
        <f>IF(ISNUMBER([1]System!$C6),P6+ $BF$1*AP6,$CB$4)</f>
        <v>0.24123064025451826</v>
      </c>
      <c r="BQ6" s="31">
        <f>IF(ISNUMBER([1]System!$C6),Q6+ $BF$1*AQ6,$CB$4)</f>
        <v>1.3255383468929052</v>
      </c>
      <c r="BR6" s="31">
        <f>IF(ISNUMBER([1]System!$C6),R6+ $BF$1*AR6,$CB$4)</f>
        <v>2.4098460535312922</v>
      </c>
      <c r="BS6" s="31">
        <f>IF(ISNUMBER([1]System!$C6),S6+ $BF$1*AS6,$CB$4)</f>
        <v>3.494153760169679</v>
      </c>
      <c r="BT6" s="31">
        <f>IF(ISNUMBER([1]System!$C6),T6+ $BF$1*AT6,$CB$4)</f>
        <v>4.5784614668080659</v>
      </c>
      <c r="BU6" s="31">
        <f>IF(ISNUMBER([1]System!$C6),U6+ $BF$1*AU6,$CB$4)</f>
        <v>5.6627691734464518</v>
      </c>
      <c r="BV6" s="31">
        <f>IF(ISNUMBER([1]System!$C6),V6+ $BF$1*AV6,$CB$4)</f>
        <v>6.7470768800848386</v>
      </c>
      <c r="BW6" s="31">
        <f>IF(ISNUMBER([1]System!$C6),W6+ $BF$1*AW6,$CB$4)</f>
        <v>7.8313845867232255</v>
      </c>
      <c r="BX6" s="31">
        <f>IF(ISNUMBER([1]System!$C6),X6+ $BF$1*AX6,$CB$4)</f>
        <v>8.9156922933616123</v>
      </c>
      <c r="BY6" s="32">
        <f>IF(ISNUMBER([1]System!$C6),Y6+ $BF$1*AY6,$CB$4)</f>
        <v>9.9999999999999982</v>
      </c>
      <c r="CA6" s="110" t="s">
        <v>12</v>
      </c>
      <c r="CB6" s="111">
        <v>1.2</v>
      </c>
      <c r="CC6" s="112"/>
      <c r="CD6" s="108"/>
      <c r="CE6" s="110" t="s">
        <v>12</v>
      </c>
      <c r="CF6" s="111">
        <v>1.2</v>
      </c>
      <c r="CG6" s="112"/>
    </row>
    <row r="7" spans="1:85" x14ac:dyDescent="0.25">
      <c r="A7" s="77">
        <v>4</v>
      </c>
      <c r="B7" s="34">
        <v>-4</v>
      </c>
      <c r="C7" s="31">
        <v>-3.7183679000000001</v>
      </c>
      <c r="D7" s="31">
        <v>-3.4367358000000001</v>
      </c>
      <c r="E7" s="31">
        <v>-3.1551037000000002</v>
      </c>
      <c r="F7" s="31">
        <v>-2.8734716000000002</v>
      </c>
      <c r="G7" s="31">
        <v>-2.5918395000000003</v>
      </c>
      <c r="H7" s="31">
        <v>-2.3102074000000004</v>
      </c>
      <c r="I7" s="31">
        <v>-2.0285753000000004</v>
      </c>
      <c r="J7" s="31">
        <v>-1.7469432000000005</v>
      </c>
      <c r="K7" s="31">
        <v>-1.4653111000000005</v>
      </c>
      <c r="L7" s="32">
        <v>-1.1836790000000006</v>
      </c>
      <c r="N7" s="77">
        <v>4</v>
      </c>
      <c r="O7" s="34">
        <v>10</v>
      </c>
      <c r="P7" s="31">
        <v>9.5931979999999992</v>
      </c>
      <c r="Q7" s="31">
        <v>9.1863959999999985</v>
      </c>
      <c r="R7" s="31">
        <v>8.7795939999999977</v>
      </c>
      <c r="S7" s="31">
        <v>8.3727919999999969</v>
      </c>
      <c r="T7" s="31">
        <v>7.965989999999997</v>
      </c>
      <c r="U7" s="31">
        <v>7.5591879999999971</v>
      </c>
      <c r="V7" s="31">
        <v>7.1523859999999972</v>
      </c>
      <c r="W7" s="31">
        <v>6.7455839999999974</v>
      </c>
      <c r="X7" s="31">
        <v>6.3387819999999975</v>
      </c>
      <c r="Y7" s="32">
        <v>5.9319799999999976</v>
      </c>
      <c r="AA7" s="33">
        <v>4</v>
      </c>
      <c r="AB7" s="34">
        <v>0</v>
      </c>
      <c r="AC7" s="31">
        <v>2.5789872370934795E-2</v>
      </c>
      <c r="AD7" s="31">
        <v>5.1234113371451909E-2</v>
      </c>
      <c r="AE7" s="31">
        <v>7.6200987999704026E-2</v>
      </c>
      <c r="AF7" s="31">
        <v>0.1005587612538438</v>
      </c>
      <c r="AG7" s="31">
        <v>0.12417569813202391</v>
      </c>
      <c r="AH7" s="31">
        <v>0.14692006363239707</v>
      </c>
      <c r="AI7" s="31">
        <v>0.16866012275311593</v>
      </c>
      <c r="AJ7" s="31">
        <v>0.18926414049233314</v>
      </c>
      <c r="AK7" s="31">
        <v>0.20860038184820145</v>
      </c>
      <c r="AL7" s="32">
        <v>0.22653711181887345</v>
      </c>
      <c r="AN7" s="33">
        <v>4</v>
      </c>
      <c r="AO7" s="34">
        <v>0</v>
      </c>
      <c r="AP7" s="31">
        <v>1.6954766006354514E-2</v>
      </c>
      <c r="AQ7" s="31">
        <v>3.3670248802015343E-2</v>
      </c>
      <c r="AR7" s="31">
        <v>5.0055247249294478E-2</v>
      </c>
      <c r="AS7" s="31">
        <v>6.6018560210503868E-2</v>
      </c>
      <c r="AT7" s="31">
        <v>8.146898654795548E-2</v>
      </c>
      <c r="AU7" s="31">
        <v>9.6315325123961321E-2</v>
      </c>
      <c r="AV7" s="31">
        <v>0.11046637480083332</v>
      </c>
      <c r="AW7" s="31">
        <v>0.12383093444088349</v>
      </c>
      <c r="AX7" s="31">
        <v>0.13631780290642379</v>
      </c>
      <c r="AY7" s="32">
        <v>0.14783577905976614</v>
      </c>
      <c r="BA7" s="35">
        <v>4</v>
      </c>
      <c r="BB7" s="34">
        <f>IF(ISNUMBER([1]System!$C7),PlotData!B7+ $BF$1*AB7,$CB$3)</f>
        <v>-4</v>
      </c>
      <c r="BC7" s="31">
        <f>IF(ISNUMBER([1]System!$C7),PlotData!C7+ $BF$1*AC7,$CB$3)</f>
        <v>-3.5575841156799295</v>
      </c>
      <c r="BD7" s="31">
        <f>IF(ISNUMBER([1]System!$C7),PlotData!D7+ $BF$1*AD7,$CB$3)</f>
        <v>-3.1173230275882462</v>
      </c>
      <c r="BE7" s="31">
        <f>IF(ISNUMBER([1]System!$C7),PlotData!E7+ $BF$1*AE7,$CB$3)</f>
        <v>-2.6800380213761468</v>
      </c>
      <c r="BF7" s="31">
        <f>IF(ISNUMBER([1]System!$C7),PlotData!F7+ $BF$1*AF7,$CB$3)</f>
        <v>-2.2465503826948265</v>
      </c>
      <c r="BG7" s="31">
        <f>IF(ISNUMBER([1]System!$C7),PlotData!G7+ $BF$1*AG7,$CB$3)</f>
        <v>-1.8176813971954822</v>
      </c>
      <c r="BH7" s="31">
        <f>IF(ISNUMBER([1]System!$C7),PlotData!H7+ $BF$1*AH7,$CB$3)</f>
        <v>-1.394252350529309</v>
      </c>
      <c r="BI7" s="31">
        <f>IF(ISNUMBER([1]System!$C7),PlotData!I7+ $BF$1*AI7,$CB$3)</f>
        <v>-0.97708452834750315</v>
      </c>
      <c r="BJ7" s="31">
        <f>IF(ISNUMBER([1]System!$C7),PlotData!J7+ $BF$1*AJ7,$CB$3)</f>
        <v>-0.56699921630126093</v>
      </c>
      <c r="BK7" s="31">
        <f>IF(ISNUMBER([1]System!$C7),PlotData!K7+ $BF$1*AK7,$CB$3)</f>
        <v>-0.16481770004177787</v>
      </c>
      <c r="BL7" s="32">
        <f>IF(ISNUMBER([1]System!$C7),PlotData!L7+ $BF$1*AL7,$CB$3)</f>
        <v>0.22863873477974961</v>
      </c>
      <c r="BN7" s="35">
        <v>4</v>
      </c>
      <c r="BO7" s="34">
        <f>IF(ISNUMBER([1]System!$C7),O7+ $BF$1*AO7,$CB$4)</f>
        <v>10</v>
      </c>
      <c r="BP7" s="31">
        <f>IF(ISNUMBER([1]System!$C7),P7+ $BF$1*AP7,$CB$4)</f>
        <v>9.6989004013750151</v>
      </c>
      <c r="BQ7" s="31">
        <f>IF(ISNUMBER([1]System!$C7),Q7+ $BF$1*AQ7,$CB$4)</f>
        <v>9.3963090210309801</v>
      </c>
      <c r="BR7" s="31">
        <f>IF(ISNUMBER([1]System!$C7),R7+ $BF$1*AR7,$CB$4)</f>
        <v>9.0916572767026995</v>
      </c>
      <c r="BS7" s="31">
        <f>IF(ISNUMBER([1]System!$C7),S7+ $BF$1*AS7,$CB$4)</f>
        <v>8.7843765861249778</v>
      </c>
      <c r="BT7" s="31">
        <f>IF(ISNUMBER([1]System!$C7),T7+ $BF$1*AT7,$CB$4)</f>
        <v>8.4738983670326178</v>
      </c>
      <c r="BU7" s="31">
        <f>IF(ISNUMBER([1]System!$C7),U7+ $BF$1*AU7,$CB$4)</f>
        <v>8.1596540371604274</v>
      </c>
      <c r="BV7" s="31">
        <f>IF(ISNUMBER([1]System!$C7),V7+ $BF$1*AV7,$CB$4)</f>
        <v>7.8410750142432075</v>
      </c>
      <c r="BW7" s="31">
        <f>IF(ISNUMBER([1]System!$C7),W7+ $BF$1*AW7,$CB$4)</f>
        <v>7.5175927160157627</v>
      </c>
      <c r="BX7" s="31">
        <f>IF(ISNUMBER([1]System!$C7),X7+ $BF$1*AX7,$CB$4)</f>
        <v>7.1886385602128975</v>
      </c>
      <c r="BY7" s="32">
        <f>IF(ISNUMBER([1]System!$C7),Y7+ $BF$1*AY7,$CB$4)</f>
        <v>6.8536439645694163</v>
      </c>
      <c r="CA7" s="110" t="s">
        <v>13</v>
      </c>
      <c r="CB7" s="111">
        <f>CB3-CB5</f>
        <v>-7.6490740387899514</v>
      </c>
      <c r="CC7" s="112">
        <f>CB4+CB5</f>
        <v>16.649074038789951</v>
      </c>
      <c r="CD7" s="108"/>
      <c r="CE7" s="110" t="s">
        <v>13</v>
      </c>
      <c r="CF7" s="111" t="e">
        <f>CF3-CF5</f>
        <v>#REF!</v>
      </c>
      <c r="CG7" s="112" t="e">
        <f>CF4+CF5</f>
        <v>#REF!</v>
      </c>
    </row>
    <row r="8" spans="1:85" x14ac:dyDescent="0.25">
      <c r="A8" s="77">
        <v>5</v>
      </c>
      <c r="B8" s="34">
        <v>1.6326430000000001</v>
      </c>
      <c r="C8" s="31">
        <v>1.7781287000000001</v>
      </c>
      <c r="D8" s="31">
        <v>1.9236144000000002</v>
      </c>
      <c r="E8" s="31">
        <v>2.0691001</v>
      </c>
      <c r="F8" s="31">
        <v>2.2145858</v>
      </c>
      <c r="G8" s="31">
        <v>2.3600715000000001</v>
      </c>
      <c r="H8" s="31">
        <v>2.5055572000000002</v>
      </c>
      <c r="I8" s="31">
        <v>2.6510429000000002</v>
      </c>
      <c r="J8" s="31">
        <v>2.7965286000000003</v>
      </c>
      <c r="K8" s="31">
        <v>2.9420143000000003</v>
      </c>
      <c r="L8" s="32">
        <v>3.0875000000000004</v>
      </c>
      <c r="N8" s="77">
        <v>5</v>
      </c>
      <c r="O8" s="34">
        <v>1.8639600000000001</v>
      </c>
      <c r="P8" s="31">
        <v>1.6538140000000001</v>
      </c>
      <c r="Q8" s="31">
        <v>1.4436680000000002</v>
      </c>
      <c r="R8" s="31">
        <v>1.2335220000000002</v>
      </c>
      <c r="S8" s="31">
        <v>1.0233760000000003</v>
      </c>
      <c r="T8" s="31">
        <v>0.81323000000000023</v>
      </c>
      <c r="U8" s="31">
        <v>0.60308400000000018</v>
      </c>
      <c r="V8" s="31">
        <v>0.39293800000000012</v>
      </c>
      <c r="W8" s="31">
        <v>0.18279200000000009</v>
      </c>
      <c r="X8" s="31">
        <v>-2.7353999999999934E-2</v>
      </c>
      <c r="Y8" s="32">
        <v>-0.23749999999999996</v>
      </c>
      <c r="AA8" s="33">
        <v>5</v>
      </c>
      <c r="AB8" s="34">
        <v>0.35779592521206194</v>
      </c>
      <c r="AC8" s="31">
        <v>0.36135691088080191</v>
      </c>
      <c r="AD8" s="31">
        <v>0.36462356379857985</v>
      </c>
      <c r="AE8" s="31">
        <v>0.36761747485135438</v>
      </c>
      <c r="AF8" s="31">
        <v>0.37036023492508408</v>
      </c>
      <c r="AG8" s="31">
        <v>0.37287343490572761</v>
      </c>
      <c r="AH8" s="31">
        <v>0.37517866567924357</v>
      </c>
      <c r="AI8" s="31">
        <v>0.37729751813159057</v>
      </c>
      <c r="AJ8" s="31">
        <v>0.37925158314872709</v>
      </c>
      <c r="AK8" s="31">
        <v>0.38106245161661201</v>
      </c>
      <c r="AL8" s="32">
        <v>0.3827517144212037</v>
      </c>
      <c r="AN8" s="33">
        <v>5</v>
      </c>
      <c r="AO8" s="34">
        <v>0.21725582749146879</v>
      </c>
      <c r="AP8" s="31">
        <v>0.21966824656409706</v>
      </c>
      <c r="AQ8" s="31">
        <v>0.22187689679836231</v>
      </c>
      <c r="AR8" s="31">
        <v>0.22389672573148769</v>
      </c>
      <c r="AS8" s="31">
        <v>0.22574268090069652</v>
      </c>
      <c r="AT8" s="31">
        <v>0.22742970984321192</v>
      </c>
      <c r="AU8" s="31">
        <v>0.22897276009625717</v>
      </c>
      <c r="AV8" s="31">
        <v>0.23038677919705547</v>
      </c>
      <c r="AW8" s="31">
        <v>0.23168671468282992</v>
      </c>
      <c r="AX8" s="31">
        <v>0.23288751409080388</v>
      </c>
      <c r="AY8" s="32">
        <v>0.2340041249582005</v>
      </c>
      <c r="BA8" s="35">
        <v>5</v>
      </c>
      <c r="BB8" s="34">
        <f>IF(ISNUMBER([1]System!$C8),PlotData!B8+ $BF$1*AB8,$CB$3)</f>
        <v>3.8632776476817074</v>
      </c>
      <c r="BC8" s="31">
        <f>IF(ISNUMBER([1]System!$C8),PlotData!C8+ $BF$1*AC8,$CB$3)</f>
        <v>4.0309638744425458</v>
      </c>
      <c r="BD8" s="31">
        <f>IF(ISNUMBER([1]System!$C8),PlotData!D8+ $BF$1*AD8,$CB$3)</f>
        <v>4.1968151199026495</v>
      </c>
      <c r="BE8" s="31">
        <f>IF(ISNUMBER([1]System!$C8),PlotData!E8+ $BF$1*AE8,$CB$3)</f>
        <v>4.3609659897824846</v>
      </c>
      <c r="BF8" s="31">
        <f>IF(ISNUMBER([1]System!$C8),PlotData!F8+ $BF$1*AF8,$CB$3)</f>
        <v>4.5235510898025195</v>
      </c>
      <c r="BG8" s="31">
        <f>IF(ISNUMBER([1]System!$C8),PlotData!G8+ $BF$1*AG8,$CB$3)</f>
        <v>4.684705025683221</v>
      </c>
      <c r="BH8" s="31">
        <f>IF(ISNUMBER([1]System!$C8),PlotData!H8+ $BF$1*AH8,$CB$3)</f>
        <v>4.8445624031450567</v>
      </c>
      <c r="BI8" s="31">
        <f>IF(ISNUMBER([1]System!$C8),PlotData!I8+ $BF$1*AI8,$CB$3)</f>
        <v>5.0032578279084934</v>
      </c>
      <c r="BJ8" s="31">
        <f>IF(ISNUMBER([1]System!$C8),PlotData!J8+ $BF$1*AJ8,$CB$3)</f>
        <v>5.1609259056939987</v>
      </c>
      <c r="BK8" s="31">
        <f>IF(ISNUMBER([1]System!$C8),PlotData!K8+ $BF$1*AK8,$CB$3)</f>
        <v>5.3177012422220393</v>
      </c>
      <c r="BL8" s="32">
        <f>IF(ISNUMBER([1]System!$C8),PlotData!L8+ $BF$1*AL8,$CB$3)</f>
        <v>5.4737184432130839</v>
      </c>
      <c r="BN8" s="35">
        <v>5</v>
      </c>
      <c r="BO8" s="34">
        <f>IF(ISNUMBER([1]System!$C8),O8+ $BF$1*AO8,$CB$4)</f>
        <v>3.2184147102541818</v>
      </c>
      <c r="BP8" s="31">
        <f>IF(ISNUMBER([1]System!$C8),P8+ $BF$1*AP8,$CB$4)</f>
        <v>3.0233086399709426</v>
      </c>
      <c r="BQ8" s="31">
        <f>IF(ISNUMBER([1]System!$C8),Q8+ $BF$1*AQ8,$CB$4)</f>
        <v>2.8269321979507946</v>
      </c>
      <c r="BR8" s="31">
        <f>IF(ISNUMBER([1]System!$C8),R8+ $BF$1*AR8,$CB$4)</f>
        <v>2.6293785727743737</v>
      </c>
      <c r="BS8" s="31">
        <f>IF(ISNUMBER([1]System!$C8),S8+ $BF$1*AS8,$CB$4)</f>
        <v>2.430740953022315</v>
      </c>
      <c r="BT8" s="31">
        <f>IF(ISNUMBER([1]System!$C8),T8+ $BF$1*AT8,$CB$4)</f>
        <v>2.2311125272752537</v>
      </c>
      <c r="BU8" s="31">
        <f>IF(ISNUMBER([1]System!$C8),U8+ $BF$1*AU8,$CB$4)</f>
        <v>2.030586484113825</v>
      </c>
      <c r="BV8" s="31">
        <f>IF(ISNUMBER([1]System!$C8),V8+ $BF$1*AV8,$CB$4)</f>
        <v>1.8292560121186643</v>
      </c>
      <c r="BW8" s="31">
        <f>IF(ISNUMBER([1]System!$C8),W8+ $BF$1*AW8,$CB$4)</f>
        <v>1.6272142998704067</v>
      </c>
      <c r="BX8" s="31">
        <f>IF(ISNUMBER([1]System!$C8),X8+ $BF$1*AX8,$CB$4)</f>
        <v>1.4245545359496881</v>
      </c>
      <c r="BY8" s="32">
        <f>IF(ISNUMBER([1]System!$C8),Y8+ $BF$1*AY8,$CB$4)</f>
        <v>1.2213699089371433</v>
      </c>
      <c r="CA8" s="110" t="s">
        <v>14</v>
      </c>
      <c r="CB8" s="111">
        <f>CB3+CB5</f>
        <v>16.649074038789951</v>
      </c>
      <c r="CC8" s="112">
        <f>CB4+CB5</f>
        <v>16.649074038789951</v>
      </c>
      <c r="CD8" s="108"/>
      <c r="CE8" s="110" t="s">
        <v>14</v>
      </c>
      <c r="CF8" s="111" t="e">
        <f>CF3+CF5</f>
        <v>#REF!</v>
      </c>
      <c r="CG8" s="112" t="e">
        <f>CF4+CF5</f>
        <v>#REF!</v>
      </c>
    </row>
    <row r="9" spans="1:85" x14ac:dyDescent="0.25">
      <c r="A9" s="77">
        <v>6</v>
      </c>
      <c r="B9" s="34">
        <v>1.6326430000000001</v>
      </c>
      <c r="C9" s="31">
        <v>2.2010108000000002</v>
      </c>
      <c r="D9" s="31">
        <v>2.7693786000000005</v>
      </c>
      <c r="E9" s="31">
        <v>3.3377464000000003</v>
      </c>
      <c r="F9" s="31">
        <v>3.9061142000000002</v>
      </c>
      <c r="G9" s="31">
        <v>4.4744820000000001</v>
      </c>
      <c r="H9" s="31">
        <v>5.0428497999999999</v>
      </c>
      <c r="I9" s="31">
        <v>5.6112175999999998</v>
      </c>
      <c r="J9" s="31">
        <v>6.1795853999999997</v>
      </c>
      <c r="K9" s="31">
        <v>6.7479531999999995</v>
      </c>
      <c r="L9" s="32">
        <v>7.3163209999999994</v>
      </c>
      <c r="N9" s="77">
        <v>6</v>
      </c>
      <c r="O9" s="34">
        <v>1.8639600000000001</v>
      </c>
      <c r="P9" s="31">
        <v>1.7207620000000001</v>
      </c>
      <c r="Q9" s="31">
        <v>1.5775640000000002</v>
      </c>
      <c r="R9" s="31">
        <v>1.4343660000000003</v>
      </c>
      <c r="S9" s="31">
        <v>1.2911680000000003</v>
      </c>
      <c r="T9" s="31">
        <v>1.1479700000000004</v>
      </c>
      <c r="U9" s="31">
        <v>1.0047720000000004</v>
      </c>
      <c r="V9" s="31">
        <v>0.8615740000000004</v>
      </c>
      <c r="W9" s="31">
        <v>0.71837600000000035</v>
      </c>
      <c r="X9" s="31">
        <v>0.5751780000000003</v>
      </c>
      <c r="Y9" s="32">
        <v>0.43198000000000025</v>
      </c>
      <c r="AA9" s="33">
        <v>6</v>
      </c>
      <c r="AB9" s="34">
        <v>0.35779592521206188</v>
      </c>
      <c r="AC9" s="31">
        <v>0.3622974030019917</v>
      </c>
      <c r="AD9" s="31">
        <v>0.36633197705196219</v>
      </c>
      <c r="AE9" s="31">
        <v>0.36990106226718278</v>
      </c>
      <c r="AF9" s="31">
        <v>0.37300607355286325</v>
      </c>
      <c r="AG9" s="31">
        <v>0.37564842581421315</v>
      </c>
      <c r="AH9" s="31">
        <v>0.37782953395644214</v>
      </c>
      <c r="AI9" s="31">
        <v>0.37955081288475978</v>
      </c>
      <c r="AJ9" s="31">
        <v>0.38081367750437578</v>
      </c>
      <c r="AK9" s="31">
        <v>0.38161954272049969</v>
      </c>
      <c r="AL9" s="32">
        <v>0.38196982343834118</v>
      </c>
      <c r="AN9" s="33">
        <v>6</v>
      </c>
      <c r="AO9" s="34">
        <v>0.21725582749146877</v>
      </c>
      <c r="AP9" s="31">
        <v>0.22574962606783644</v>
      </c>
      <c r="AQ9" s="31">
        <v>0.23239023499426142</v>
      </c>
      <c r="AR9" s="31">
        <v>0.23718327017711932</v>
      </c>
      <c r="AS9" s="31">
        <v>0.24013434752278617</v>
      </c>
      <c r="AT9" s="31">
        <v>0.24124908293763755</v>
      </c>
      <c r="AU9" s="31">
        <v>0.24053309232804934</v>
      </c>
      <c r="AV9" s="31">
        <v>0.23799199160039738</v>
      </c>
      <c r="AW9" s="31">
        <v>0.23363139666105742</v>
      </c>
      <c r="AX9" s="31">
        <v>0.22745692341640528</v>
      </c>
      <c r="AY9" s="32">
        <v>0.21947418777281663</v>
      </c>
      <c r="BA9" s="35">
        <v>6</v>
      </c>
      <c r="BB9" s="34">
        <f>IF(ISNUMBER([1]System!$C9),PlotData!B9+ $BF$1*AB9,$CB$3)</f>
        <v>3.8632776476817066</v>
      </c>
      <c r="BC9" s="31">
        <f>IF(ISNUMBER([1]System!$C9),PlotData!C9+ $BF$1*AC9,$CB$3)</f>
        <v>4.4597093567886539</v>
      </c>
      <c r="BD9" s="31">
        <f>IF(ISNUMBER([1]System!$C9),PlotData!D9+ $BF$1*AD9,$CB$3)</f>
        <v>5.053230212009078</v>
      </c>
      <c r="BE9" s="31">
        <f>IF(ISNUMBER([1]System!$C9),PlotData!E9+ $BF$1*AE9,$CB$3)</f>
        <v>5.6438490343953189</v>
      </c>
      <c r="BF9" s="31">
        <f>IF(ISNUMBER([1]System!$C9),PlotData!F9+ $BF$1*AF9,$CB$3)</f>
        <v>6.2315746449997196</v>
      </c>
      <c r="BG9" s="31">
        <f>IF(ISNUMBER([1]System!$C9),PlotData!G9+ $BF$1*AG9,$CB$3)</f>
        <v>6.8164158648746209</v>
      </c>
      <c r="BH9" s="31">
        <f>IF(ISNUMBER([1]System!$C9),PlotData!H9+ $BF$1*AH9,$CB$3)</f>
        <v>7.3983815150723649</v>
      </c>
      <c r="BI9" s="31">
        <f>IF(ISNUMBER([1]System!$C9),PlotData!I9+ $BF$1*AI9,$CB$3)</f>
        <v>7.9774804166452906</v>
      </c>
      <c r="BJ9" s="31">
        <f>IF(ISNUMBER([1]System!$C9),PlotData!J9+ $BF$1*AJ9,$CB$3)</f>
        <v>8.553721390645741</v>
      </c>
      <c r="BK9" s="31">
        <f>IF(ISNUMBER([1]System!$C9),PlotData!K9+ $BF$1*AK9,$CB$3)</f>
        <v>9.127113258126057</v>
      </c>
      <c r="BL9" s="32">
        <f>IF(ISNUMBER([1]System!$C9),PlotData!L9+ $BF$1*AL9,$CB$3)</f>
        <v>9.6976648401385805</v>
      </c>
      <c r="BN9" s="35">
        <v>6</v>
      </c>
      <c r="BO9" s="34">
        <f>IF(ISNUMBER([1]System!$C9),O9+ $BF$1*AO9,$CB$4)</f>
        <v>3.2184147102541818</v>
      </c>
      <c r="BP9" s="31">
        <f>IF(ISNUMBER([1]System!$C9),P9+ $BF$1*AP9,$CB$4)</f>
        <v>3.1281702518118331</v>
      </c>
      <c r="BQ9" s="31">
        <f>IF(ISNUMBER([1]System!$C9),Q9+ $BF$1*AQ9,$CB$4)</f>
        <v>3.0263723106420413</v>
      </c>
      <c r="BR9" s="31">
        <f>IF(ISNUMBER([1]System!$C9),R9+ $BF$1*AR9,$CB$4)</f>
        <v>2.9130558984217325</v>
      </c>
      <c r="BS9" s="31">
        <f>IF(ISNUMBER([1]System!$C9),S9+ $BF$1*AS9,$CB$4)</f>
        <v>2.7882560268278391</v>
      </c>
      <c r="BT9" s="31">
        <f>IF(ISNUMBER([1]System!$C9),T9+ $BF$1*AT9,$CB$4)</f>
        <v>2.6520077075372868</v>
      </c>
      <c r="BU9" s="31">
        <f>IF(ISNUMBER([1]System!$C9),U9+ $BF$1*AU9,$CB$4)</f>
        <v>2.5043459522270064</v>
      </c>
      <c r="BV9" s="31">
        <f>IF(ISNUMBER([1]System!$C9),V9+ $BF$1*AV9,$CB$4)</f>
        <v>2.3453057725739255</v>
      </c>
      <c r="BW9" s="31">
        <f>IF(ISNUMBER([1]System!$C9),W9+ $BF$1*AW9,$CB$4)</f>
        <v>2.1749221802549741</v>
      </c>
      <c r="BX9" s="31">
        <f>IF(ISNUMBER([1]System!$C9),X9+ $BF$1*AX9,$CB$4)</f>
        <v>1.9932301869470801</v>
      </c>
      <c r="BY9" s="32">
        <f>IF(ISNUMBER([1]System!$C9),Y9+ $BF$1*AY9,$CB$4)</f>
        <v>1.8002648043271723</v>
      </c>
      <c r="CA9" s="110" t="s">
        <v>15</v>
      </c>
      <c r="CB9" s="111">
        <f>CB3+CB5</f>
        <v>16.649074038789951</v>
      </c>
      <c r="CC9" s="112">
        <f>CB4-CB5</f>
        <v>-7.6490740387899514</v>
      </c>
      <c r="CD9" s="108"/>
      <c r="CE9" s="110" t="s">
        <v>15</v>
      </c>
      <c r="CF9" s="111" t="e">
        <f>CF3+CF5</f>
        <v>#REF!</v>
      </c>
      <c r="CG9" s="112" t="e">
        <f>CF4-CF5</f>
        <v>#REF!</v>
      </c>
    </row>
    <row r="10" spans="1:85" ht="13.8" thickBot="1" x14ac:dyDescent="0.3">
      <c r="A10" s="77">
        <v>7</v>
      </c>
      <c r="B10" s="34">
        <v>-1.012119</v>
      </c>
      <c r="C10" s="31">
        <v>-0.91090709999999997</v>
      </c>
      <c r="D10" s="31">
        <v>-0.80969519999999995</v>
      </c>
      <c r="E10" s="31">
        <v>-0.70848329999999993</v>
      </c>
      <c r="F10" s="31">
        <v>-0.60727139999999991</v>
      </c>
      <c r="G10" s="31">
        <v>-0.50605949999999988</v>
      </c>
      <c r="H10" s="31">
        <v>-0.40484759999999986</v>
      </c>
      <c r="I10" s="31">
        <v>-0.30363569999999984</v>
      </c>
      <c r="J10" s="31">
        <v>-0.20242379999999982</v>
      </c>
      <c r="K10" s="31">
        <v>-0.10121189999999981</v>
      </c>
      <c r="L10" s="32">
        <v>1.9428902930940239E-16</v>
      </c>
      <c r="N10" s="77">
        <v>7</v>
      </c>
      <c r="O10" s="34">
        <v>2.530297</v>
      </c>
      <c r="P10" s="31">
        <v>2.2772673000000001</v>
      </c>
      <c r="Q10" s="31">
        <v>2.0242376000000002</v>
      </c>
      <c r="R10" s="31">
        <v>1.7712079000000003</v>
      </c>
      <c r="S10" s="31">
        <v>1.5181782000000004</v>
      </c>
      <c r="T10" s="31">
        <v>1.2651485000000005</v>
      </c>
      <c r="U10" s="31">
        <v>1.0121188000000005</v>
      </c>
      <c r="V10" s="31">
        <v>0.75908910000000052</v>
      </c>
      <c r="W10" s="31">
        <v>0.50605940000000049</v>
      </c>
      <c r="X10" s="31">
        <v>0.25302970000000047</v>
      </c>
      <c r="Y10" s="32">
        <v>4.4408920985006262E-16</v>
      </c>
      <c r="AA10" s="33">
        <v>7</v>
      </c>
      <c r="AB10" s="34">
        <v>0.34112442962754946</v>
      </c>
      <c r="AC10" s="31">
        <v>0.34728964142536278</v>
      </c>
      <c r="AD10" s="31">
        <v>0.35302341567625967</v>
      </c>
      <c r="AE10" s="31">
        <v>0.35837467432498749</v>
      </c>
      <c r="AF10" s="31">
        <v>0.36339477799017555</v>
      </c>
      <c r="AG10" s="31">
        <v>0.36813752596433386</v>
      </c>
      <c r="AH10" s="31">
        <v>0.37265915621385443</v>
      </c>
      <c r="AI10" s="31">
        <v>0.37701834537901063</v>
      </c>
      <c r="AJ10" s="31">
        <v>0.38127620877395679</v>
      </c>
      <c r="AK10" s="31">
        <v>0.38549630038672916</v>
      </c>
      <c r="AL10" s="32">
        <v>0.38974461287924522</v>
      </c>
      <c r="AN10" s="33">
        <v>7</v>
      </c>
      <c r="AO10" s="34">
        <v>0.15632233791507516</v>
      </c>
      <c r="AP10" s="31">
        <v>0.15980011148166309</v>
      </c>
      <c r="AQ10" s="31">
        <v>0.16310530999538267</v>
      </c>
      <c r="AR10" s="31">
        <v>0.16625750223799984</v>
      </c>
      <c r="AS10" s="31">
        <v>0.16927723246102588</v>
      </c>
      <c r="AT10" s="31">
        <v>0.17218602038571729</v>
      </c>
      <c r="AU10" s="31">
        <v>0.17500636120307594</v>
      </c>
      <c r="AV10" s="31">
        <v>0.1777617255738492</v>
      </c>
      <c r="AW10" s="31">
        <v>0.18047655962852943</v>
      </c>
      <c r="AX10" s="31">
        <v>0.18317628496735455</v>
      </c>
      <c r="AY10" s="32">
        <v>0.18588729866030781</v>
      </c>
      <c r="BA10" s="35">
        <v>7</v>
      </c>
      <c r="BB10" s="34">
        <f>IF(ISNUMBER([1]System!$C10),PlotData!B10+ $BF$1*AB10,$CB$3)</f>
        <v>1.1145792608784053</v>
      </c>
      <c r="BC10" s="31">
        <f>IF(ISNUMBER([1]System!$C10),PlotData!C10+ $BF$1*AC10,$CB$3)</f>
        <v>1.2542274148361539</v>
      </c>
      <c r="BD10" s="31">
        <f>IF(ISNUMBER([1]System!$C10),PlotData!D10+ $BF$1*AD10,$CB$3)</f>
        <v>1.3911858245216828</v>
      </c>
      <c r="BE10" s="31">
        <f>IF(ISNUMBER([1]System!$C10),PlotData!E10+ $BF$1*AE10,$CB$3)</f>
        <v>1.5257594877767671</v>
      </c>
      <c r="BF10" s="31">
        <f>IF(ISNUMBER([1]System!$C10),PlotData!F10+ $BF$1*AF10,$CB$3)</f>
        <v>1.6582686060552747</v>
      </c>
      <c r="BG10" s="31">
        <f>IF(ISNUMBER([1]System!$C10),PlotData!G10+ $BF$1*AG10,$CB$3)</f>
        <v>1.7890485844231587</v>
      </c>
      <c r="BH10" s="31">
        <f>IF(ISNUMBER([1]System!$C10),PlotData!H10+ $BF$1*AH10,$CB$3)</f>
        <v>1.9184500315584658</v>
      </c>
      <c r="BI10" s="31">
        <f>IF(ISNUMBER([1]System!$C10),PlotData!I10+ $BF$1*AI10,$CB$3)</f>
        <v>2.0468387597513331</v>
      </c>
      <c r="BJ10" s="31">
        <f>IF(ISNUMBER([1]System!$C10),PlotData!J10+ $BF$1*AJ10,$CB$3)</f>
        <v>2.1745957849039836</v>
      </c>
      <c r="BK10" s="31">
        <f>IF(ISNUMBER([1]System!$C10),PlotData!K10+ $BF$1*AK10,$CB$3)</f>
        <v>2.302117326530734</v>
      </c>
      <c r="BL10" s="32">
        <f>IF(ISNUMBER([1]System!$C10),PlotData!L10+ $BF$1*AL10,$CB$3)</f>
        <v>2.4298148077579902</v>
      </c>
      <c r="BN10" s="35">
        <v>7</v>
      </c>
      <c r="BO10" s="34">
        <f>IF(ISNUMBER([1]System!$C10),O10+ $BF$1*AO10,$CB$4)</f>
        <v>3.5048693709774077</v>
      </c>
      <c r="BP10" s="31">
        <f>IF(ISNUMBER([1]System!$C10),P10+ $BF$1*AP10,$CB$4)</f>
        <v>3.2735214221315738</v>
      </c>
      <c r="BQ10" s="31">
        <f>IF(ISNUMBER([1]System!$C10),Q10+ $BF$1*AQ10,$CB$4)</f>
        <v>3.0410975753642493</v>
      </c>
      <c r="BR10" s="31">
        <f>IF(ISNUMBER([1]System!$C10),R10+ $BF$1*AR10,$CB$4)</f>
        <v>2.8077198298362518</v>
      </c>
      <c r="BS10" s="31">
        <f>IF(ISNUMBER([1]System!$C10),S10+ $BF$1*AS10,$CB$4)</f>
        <v>2.5735162661544368</v>
      </c>
      <c r="BT10" s="31">
        <f>IF(ISNUMBER([1]System!$C10),T10+ $BF$1*AT10,$CB$4)</f>
        <v>2.3386210463716983</v>
      </c>
      <c r="BU10" s="31">
        <f>IF(ISNUMBER([1]System!$C10),U10+ $BF$1*AU10,$CB$4)</f>
        <v>2.1031744139869666</v>
      </c>
      <c r="BV10" s="31">
        <f>IF(ISNUMBER([1]System!$C10),V10+ $BF$1*AV10,$CB$4)</f>
        <v>1.8673226939452117</v>
      </c>
      <c r="BW10" s="31">
        <f>IF(ISNUMBER([1]System!$C10),W10+ $BF$1*AW10,$CB$4)</f>
        <v>1.6312182926374388</v>
      </c>
      <c r="BX10" s="31">
        <f>IF(ISNUMBER([1]System!$C10),X10+ $BF$1*AX10,$CB$4)</f>
        <v>1.3950196979006928</v>
      </c>
      <c r="BY10" s="32">
        <f>IF(ISNUMBER([1]System!$C10),Y10+ $BF$1*AY10,$CB$4)</f>
        <v>1.1588914790180558</v>
      </c>
      <c r="CA10" s="114" t="s">
        <v>16</v>
      </c>
      <c r="CB10" s="115">
        <f>CB3-CB5</f>
        <v>-7.6490740387899514</v>
      </c>
      <c r="CC10" s="116">
        <f>CB4-CB5</f>
        <v>-7.6490740387899514</v>
      </c>
      <c r="CD10" s="117"/>
      <c r="CE10" s="114" t="s">
        <v>16</v>
      </c>
      <c r="CF10" s="115" t="e">
        <f>CF3-CF5</f>
        <v>#REF!</v>
      </c>
      <c r="CG10" s="116" t="e">
        <f>CF4-CF5</f>
        <v>#REF!</v>
      </c>
    </row>
    <row r="11" spans="1:85" x14ac:dyDescent="0.25">
      <c r="A11" s="77">
        <v>8</v>
      </c>
      <c r="B11" s="34">
        <v>-1.012119</v>
      </c>
      <c r="C11" s="31">
        <v>-0.74764279999999994</v>
      </c>
      <c r="D11" s="31">
        <v>-0.48316659999999995</v>
      </c>
      <c r="E11" s="31">
        <v>-0.21869039999999995</v>
      </c>
      <c r="F11" s="31">
        <v>4.5785800000000043E-2</v>
      </c>
      <c r="G11" s="31">
        <v>0.31026200000000004</v>
      </c>
      <c r="H11" s="31">
        <v>0.57473820000000009</v>
      </c>
      <c r="I11" s="31">
        <v>0.83921440000000014</v>
      </c>
      <c r="J11" s="31">
        <v>1.1036906000000002</v>
      </c>
      <c r="K11" s="31">
        <v>1.3681668000000002</v>
      </c>
      <c r="L11" s="32">
        <v>1.6326430000000003</v>
      </c>
      <c r="N11" s="77">
        <v>8</v>
      </c>
      <c r="O11" s="34">
        <v>2.530297</v>
      </c>
      <c r="P11" s="31">
        <v>2.4636632999999999</v>
      </c>
      <c r="Q11" s="31">
        <v>2.3970295999999998</v>
      </c>
      <c r="R11" s="31">
        <v>2.3303958999999996</v>
      </c>
      <c r="S11" s="31">
        <v>2.2637621999999995</v>
      </c>
      <c r="T11" s="31">
        <v>2.1971284999999994</v>
      </c>
      <c r="U11" s="31">
        <v>2.1304947999999992</v>
      </c>
      <c r="V11" s="31">
        <v>2.0638610999999991</v>
      </c>
      <c r="W11" s="31">
        <v>1.9972273999999992</v>
      </c>
      <c r="X11" s="31">
        <v>1.9305936999999993</v>
      </c>
      <c r="Y11" s="32">
        <v>1.8639599999999994</v>
      </c>
      <c r="AA11" s="33">
        <v>8</v>
      </c>
      <c r="AB11" s="34">
        <v>0.34112442962754952</v>
      </c>
      <c r="AC11" s="31">
        <v>0.34301411519419972</v>
      </c>
      <c r="AD11" s="31">
        <v>0.34487667394669402</v>
      </c>
      <c r="AE11" s="31">
        <v>0.34670373377299102</v>
      </c>
      <c r="AF11" s="31">
        <v>0.34848692256104913</v>
      </c>
      <c r="AG11" s="31">
        <v>0.35021786819882705</v>
      </c>
      <c r="AH11" s="31">
        <v>0.35188819857428322</v>
      </c>
      <c r="AI11" s="31">
        <v>0.35348954157537638</v>
      </c>
      <c r="AJ11" s="31">
        <v>0.35501352509006473</v>
      </c>
      <c r="AK11" s="31">
        <v>0.35645177700630709</v>
      </c>
      <c r="AL11" s="32">
        <v>0.35779592521206194</v>
      </c>
      <c r="AN11" s="33">
        <v>8</v>
      </c>
      <c r="AO11" s="34">
        <v>0.15632233791507519</v>
      </c>
      <c r="AP11" s="31">
        <v>0.16329895581638154</v>
      </c>
      <c r="AQ11" s="31">
        <v>0.17016790452438099</v>
      </c>
      <c r="AR11" s="31">
        <v>0.17689595424125817</v>
      </c>
      <c r="AS11" s="31">
        <v>0.18344987516919731</v>
      </c>
      <c r="AT11" s="31">
        <v>0.18979643751038308</v>
      </c>
      <c r="AU11" s="31">
        <v>0.19590241146700008</v>
      </c>
      <c r="AV11" s="31">
        <v>0.20173456724123257</v>
      </c>
      <c r="AW11" s="31">
        <v>0.20725967503526516</v>
      </c>
      <c r="AX11" s="31">
        <v>0.21244450505128246</v>
      </c>
      <c r="AY11" s="32">
        <v>0.21725582749146882</v>
      </c>
      <c r="BA11" s="35">
        <v>8</v>
      </c>
      <c r="BB11" s="34">
        <f>IF(ISNUMBER([1]System!$C11),PlotData!B11+ $BF$1*AB11,$CB$3)</f>
        <v>1.1145792608784058</v>
      </c>
      <c r="BC11" s="31">
        <f>IF(ISNUMBER([1]System!$C11),PlotData!C11+ $BF$1*AC11,$CB$3)</f>
        <v>1.3908364729055709</v>
      </c>
      <c r="BD11" s="31">
        <f>IF(ISNUMBER([1]System!$C11),PlotData!D11+ $BF$1*AD11,$CB$3)</f>
        <v>1.6669245661494478</v>
      </c>
      <c r="BE11" s="31">
        <f>IF(ISNUMBER([1]System!$C11),PlotData!E11+ $BF$1*AE11,$CB$3)</f>
        <v>1.9427913457082</v>
      </c>
      <c r="BF11" s="31">
        <f>IF(ISNUMBER([1]System!$C11),PlotData!F11+ $BF$1*AF11,$CB$3)</f>
        <v>2.2183846166799905</v>
      </c>
      <c r="BG11" s="31">
        <f>IF(ISNUMBER([1]System!$C11),PlotData!G11+ $BF$1*AG11,$CB$3)</f>
        <v>2.4936521841629835</v>
      </c>
      <c r="BH11" s="31">
        <f>IF(ISNUMBER([1]System!$C11),PlotData!H11+ $BF$1*AH11,$CB$3)</f>
        <v>2.7685418532553427</v>
      </c>
      <c r="BI11" s="31">
        <f>IF(ISNUMBER([1]System!$C11),PlotData!I11+ $BF$1*AI11,$CB$3)</f>
        <v>3.0430014290552316</v>
      </c>
      <c r="BJ11" s="31">
        <f>IF(ISNUMBER([1]System!$C11),PlotData!J11+ $BF$1*AJ11,$CB$3)</f>
        <v>3.3169787166608122</v>
      </c>
      <c r="BK11" s="31">
        <f>IF(ISNUMBER([1]System!$C11),PlotData!K11+ $BF$1*AK11,$CB$3)</f>
        <v>3.5904215211702502</v>
      </c>
      <c r="BL11" s="32">
        <f>IF(ISNUMBER([1]System!$C11),PlotData!L11+ $BF$1*AL11,$CB$3)</f>
        <v>3.8632776476817074</v>
      </c>
      <c r="BN11" s="35">
        <v>8</v>
      </c>
      <c r="BO11" s="34">
        <f>IF(ISNUMBER([1]System!$C11),O11+ $BF$1*AO11,$CB$4)</f>
        <v>3.5048693709774077</v>
      </c>
      <c r="BP11" s="31">
        <f>IF(ISNUMBER([1]System!$C11),P11+ $BF$1*AP11,$CB$4)</f>
        <v>3.4817305363956397</v>
      </c>
      <c r="BQ11" s="31">
        <f>IF(ISNUMBER([1]System!$C11),Q11+ $BF$1*AQ11,$CB$4)</f>
        <v>3.4579204514832926</v>
      </c>
      <c r="BR11" s="31">
        <f>IF(ISNUMBER([1]System!$C11),R11+ $BF$1*AR11,$CB$4)</f>
        <v>3.4332319491567884</v>
      </c>
      <c r="BS11" s="31">
        <f>IF(ISNUMBER([1]System!$C11),S11+ $BF$1*AS11,$CB$4)</f>
        <v>3.4074578623325467</v>
      </c>
      <c r="BT11" s="31">
        <f>IF(ISNUMBER([1]System!$C11),T11+ $BF$1*AT11,$CB$4)</f>
        <v>3.3803910239269879</v>
      </c>
      <c r="BU11" s="31">
        <f>IF(ISNUMBER([1]System!$C11),U11+ $BF$1*AU11,$CB$4)</f>
        <v>3.3518242668565348</v>
      </c>
      <c r="BV11" s="31">
        <f>IF(ISNUMBER([1]System!$C11),V11+ $BF$1*AV11,$CB$4)</f>
        <v>3.3215504240376061</v>
      </c>
      <c r="BW11" s="31">
        <f>IF(ISNUMBER([1]System!$C11),W11+ $BF$1*AW11,$CB$4)</f>
        <v>3.2893623283866242</v>
      </c>
      <c r="BX11" s="31">
        <f>IF(ISNUMBER([1]System!$C11),X11+ $BF$1*AX11,$CB$4)</f>
        <v>3.2550528128200087</v>
      </c>
      <c r="BY11" s="32">
        <f>IF(ISNUMBER([1]System!$C11),Y11+ $BF$1*AY11,$CB$4)</f>
        <v>3.2184147102541814</v>
      </c>
    </row>
    <row r="12" spans="1:85" x14ac:dyDescent="0.25">
      <c r="A12" s="77">
        <v>9</v>
      </c>
      <c r="B12" s="34">
        <v>3.0874999999999999</v>
      </c>
      <c r="C12" s="31">
        <v>3.5831249999999999</v>
      </c>
      <c r="D12" s="31">
        <v>4.0787499999999994</v>
      </c>
      <c r="E12" s="31">
        <v>4.5743749999999999</v>
      </c>
      <c r="F12" s="31">
        <v>5.07</v>
      </c>
      <c r="G12" s="31">
        <v>5.5656250000000007</v>
      </c>
      <c r="H12" s="31">
        <v>6.0612500000000011</v>
      </c>
      <c r="I12" s="31">
        <v>6.5568750000000016</v>
      </c>
      <c r="J12" s="31">
        <v>7.052500000000002</v>
      </c>
      <c r="K12" s="31">
        <v>7.5481250000000024</v>
      </c>
      <c r="L12" s="32">
        <v>8.0437500000000028</v>
      </c>
      <c r="N12" s="77">
        <v>9</v>
      </c>
      <c r="O12" s="34">
        <v>-0.23749999999999999</v>
      </c>
      <c r="P12" s="31">
        <v>-0.27562500000000001</v>
      </c>
      <c r="Q12" s="31">
        <v>-0.31375000000000003</v>
      </c>
      <c r="R12" s="31">
        <v>-0.35187500000000005</v>
      </c>
      <c r="S12" s="31">
        <v>-0.39000000000000007</v>
      </c>
      <c r="T12" s="31">
        <v>-0.42812500000000009</v>
      </c>
      <c r="U12" s="31">
        <v>-0.46625000000000011</v>
      </c>
      <c r="V12" s="31">
        <v>-0.50437500000000013</v>
      </c>
      <c r="W12" s="31">
        <v>-0.54250000000000009</v>
      </c>
      <c r="X12" s="31">
        <v>-0.58062500000000006</v>
      </c>
      <c r="Y12" s="32">
        <v>-0.61875000000000002</v>
      </c>
      <c r="AA12" s="33">
        <v>9</v>
      </c>
      <c r="AB12" s="34">
        <v>0.38275171442120387</v>
      </c>
      <c r="AC12" s="31">
        <v>0.38145418430355693</v>
      </c>
      <c r="AD12" s="31">
        <v>0.38006624009475221</v>
      </c>
      <c r="AE12" s="31">
        <v>0.37858026105495551</v>
      </c>
      <c r="AF12" s="31">
        <v>0.37699084326866628</v>
      </c>
      <c r="AG12" s="31">
        <v>0.37529479964471757</v>
      </c>
      <c r="AH12" s="31">
        <v>0.37349115991627668</v>
      </c>
      <c r="AI12" s="31">
        <v>0.37158117064084423</v>
      </c>
      <c r="AJ12" s="31">
        <v>0.36956829520025469</v>
      </c>
      <c r="AK12" s="31">
        <v>0.3674582138006765</v>
      </c>
      <c r="AL12" s="32">
        <v>0.36525882347261168</v>
      </c>
      <c r="AN12" s="33">
        <v>9</v>
      </c>
      <c r="AO12" s="34">
        <v>0.23400412495820058</v>
      </c>
      <c r="AP12" s="31">
        <v>0.23735037301074927</v>
      </c>
      <c r="AQ12" s="31">
        <v>0.23947196391294265</v>
      </c>
      <c r="AR12" s="31">
        <v>0.24026982804693534</v>
      </c>
      <c r="AS12" s="31">
        <v>0.23967371451122038</v>
      </c>
      <c r="AT12" s="31">
        <v>0.23764219112063009</v>
      </c>
      <c r="AU12" s="31">
        <v>0.23416264440633561</v>
      </c>
      <c r="AV12" s="31">
        <v>0.2292512796158469</v>
      </c>
      <c r="AW12" s="31">
        <v>0.22295312071301274</v>
      </c>
      <c r="AX12" s="31">
        <v>0.21534201037802109</v>
      </c>
      <c r="AY12" s="32">
        <v>0.20652061000739852</v>
      </c>
      <c r="BA12" s="35">
        <v>9</v>
      </c>
      <c r="BB12" s="34">
        <f>IF(ISNUMBER([1]System!$C12),PlotData!B12+ $BF$1*AB12,$CB$3)</f>
        <v>5.4737184432130839</v>
      </c>
      <c r="BC12" s="31">
        <f>IF(ISNUMBER([1]System!$C12),PlotData!C12+ $BF$1*AC12,$CB$3)</f>
        <v>5.9612541514328088</v>
      </c>
      <c r="BD12" s="31">
        <f>IF(ISNUMBER([1]System!$C12),PlotData!D12+ $BF$1*AD12,$CB$3)</f>
        <v>6.4482261841320376</v>
      </c>
      <c r="BE12" s="31">
        <f>IF(ISNUMBER([1]System!$C12),PlotData!E12+ $BF$1*AE12,$CB$3)</f>
        <v>6.9345870307464601</v>
      </c>
      <c r="BF12" s="31">
        <f>IF(ISNUMBER([1]System!$C12),PlotData!F12+ $BF$1*AF12,$CB$3)</f>
        <v>7.4203030012301596</v>
      </c>
      <c r="BG12" s="31">
        <f>IF(ISNUMBER([1]System!$C12),PlotData!G12+ $BF$1*AG12,$CB$3)</f>
        <v>7.9053542260556187</v>
      </c>
      <c r="BH12" s="31">
        <f>IF(ISNUMBER([1]System!$C12),PlotData!H12+ $BF$1*AH12,$CB$3)</f>
        <v>8.3897346562137152</v>
      </c>
      <c r="BI12" s="31">
        <f>IF(ISNUMBER([1]System!$C12),PlotData!I12+ $BF$1*AI12,$CB$3)</f>
        <v>8.8734520632137261</v>
      </c>
      <c r="BJ12" s="31">
        <f>IF(ISNUMBER([1]System!$C12),PlotData!J12+ $BF$1*AJ12,$CB$3)</f>
        <v>9.3565280390833223</v>
      </c>
      <c r="BK12" s="31">
        <f>IF(ISNUMBER([1]System!$C12),PlotData!K12+ $BF$1*AK12,$CB$3)</f>
        <v>9.8389979963685725</v>
      </c>
      <c r="BL12" s="32">
        <f>IF(ISNUMBER([1]System!$C12),PlotData!L12+ $BF$1*AL12,$CB$3)</f>
        <v>10.320911168133946</v>
      </c>
      <c r="BN12" s="35">
        <v>9</v>
      </c>
      <c r="BO12" s="34">
        <f>IF(ISNUMBER([1]System!$C12),O12+ $BF$1*AO12,$CB$4)</f>
        <v>1.2213699089371437</v>
      </c>
      <c r="BP12" s="31">
        <f>IF(ISNUMBER([1]System!$C12),P12+ $BF$1*AP12,$CB$4)</f>
        <v>1.2041066804660636</v>
      </c>
      <c r="BQ12" s="31">
        <f>IF(ISNUMBER([1]System!$C12),Q12+ $BF$1*AQ12,$CB$4)</f>
        <v>1.1792084777579388</v>
      </c>
      <c r="BR12" s="31">
        <f>IF(ISNUMBER([1]System!$C12),R12+ $BF$1*AR12,$CB$4)</f>
        <v>1.1460576634767161</v>
      </c>
      <c r="BS12" s="31">
        <f>IF(ISNUMBER([1]System!$C12),S12+ $BF$1*AS12,$CB$4)</f>
        <v>1.1042162670254998</v>
      </c>
      <c r="BT12" s="31">
        <f>IF(ISNUMBER([1]System!$C12),T12+ $BF$1*AT12,$CB$4)</f>
        <v>1.0534259845465539</v>
      </c>
      <c r="BU12" s="31">
        <f>IF(ISNUMBER([1]System!$C12),U12+ $BF$1*AU12,$CB$4)</f>
        <v>0.99360817892130249</v>
      </c>
      <c r="BV12" s="31">
        <f>IF(ISNUMBER([1]System!$C12),V12+ $BF$1*AV12,$CB$4)</f>
        <v>0.92486387977032714</v>
      </c>
      <c r="BW12" s="31">
        <f>IF(ISNUMBER([1]System!$C12),W12+ $BF$1*AW12,$CB$4)</f>
        <v>0.84747378345336866</v>
      </c>
      <c r="BX12" s="31">
        <f>IF(ISNUMBER([1]System!$C12),X12+ $BF$1*AX12,$CB$4)</f>
        <v>0.76189825306932846</v>
      </c>
      <c r="BY12" s="32">
        <f>IF(ISNUMBER([1]System!$C12),Y12+ $BF$1*AY12,$CB$4)</f>
        <v>0.66877731845626542</v>
      </c>
    </row>
    <row r="13" spans="1:85" x14ac:dyDescent="0.25">
      <c r="A13" s="77">
        <v>10</v>
      </c>
      <c r="B13" s="34">
        <v>0</v>
      </c>
      <c r="C13" s="31">
        <v>0.16326430000000003</v>
      </c>
      <c r="D13" s="31">
        <v>0.32652860000000006</v>
      </c>
      <c r="E13" s="31">
        <v>0.48979290000000009</v>
      </c>
      <c r="F13" s="31">
        <v>0.65305720000000012</v>
      </c>
      <c r="G13" s="31">
        <v>0.81632150000000014</v>
      </c>
      <c r="H13" s="31">
        <v>0.97958580000000017</v>
      </c>
      <c r="I13" s="31">
        <v>1.1428501000000002</v>
      </c>
      <c r="J13" s="31">
        <v>1.3061144000000002</v>
      </c>
      <c r="K13" s="31">
        <v>1.4693787000000003</v>
      </c>
      <c r="L13" s="32">
        <v>1.6326430000000003</v>
      </c>
      <c r="N13" s="77">
        <v>10</v>
      </c>
      <c r="O13" s="34">
        <v>0</v>
      </c>
      <c r="P13" s="31">
        <v>0.18639600000000001</v>
      </c>
      <c r="Q13" s="31">
        <v>0.37279200000000001</v>
      </c>
      <c r="R13" s="31">
        <v>0.55918800000000002</v>
      </c>
      <c r="S13" s="31">
        <v>0.74558400000000002</v>
      </c>
      <c r="T13" s="31">
        <v>0.93198000000000003</v>
      </c>
      <c r="U13" s="31">
        <v>1.118376</v>
      </c>
      <c r="V13" s="31">
        <v>1.304772</v>
      </c>
      <c r="W13" s="31">
        <v>1.491168</v>
      </c>
      <c r="X13" s="31">
        <v>1.6775640000000001</v>
      </c>
      <c r="Y13" s="32">
        <v>1.8639600000000001</v>
      </c>
      <c r="AA13" s="33">
        <v>10</v>
      </c>
      <c r="AB13" s="34">
        <v>0.38974461287924511</v>
      </c>
      <c r="AC13" s="31">
        <v>0.38650044755481755</v>
      </c>
      <c r="AD13" s="31">
        <v>0.3832611301662221</v>
      </c>
      <c r="AE13" s="31">
        <v>0.38002895078399757</v>
      </c>
      <c r="AF13" s="31">
        <v>0.37680619947868266</v>
      </c>
      <c r="AG13" s="31">
        <v>0.37359516632081596</v>
      </c>
      <c r="AH13" s="31">
        <v>0.37039814138093624</v>
      </c>
      <c r="AI13" s="31">
        <v>0.36721741472958236</v>
      </c>
      <c r="AJ13" s="31">
        <v>0.36405527643729285</v>
      </c>
      <c r="AK13" s="31">
        <v>0.36091401657460642</v>
      </c>
      <c r="AL13" s="32">
        <v>0.35779592521206183</v>
      </c>
      <c r="AN13" s="33">
        <v>10</v>
      </c>
      <c r="AO13" s="34">
        <v>0.18588729866030776</v>
      </c>
      <c r="AP13" s="31">
        <v>0.18906733040985244</v>
      </c>
      <c r="AQ13" s="31">
        <v>0.19224311585126766</v>
      </c>
      <c r="AR13" s="31">
        <v>0.19541264911123296</v>
      </c>
      <c r="AS13" s="31">
        <v>0.1985739243164279</v>
      </c>
      <c r="AT13" s="31">
        <v>0.20172493559353183</v>
      </c>
      <c r="AU13" s="31">
        <v>0.20486367706922426</v>
      </c>
      <c r="AV13" s="31">
        <v>0.20798814287018469</v>
      </c>
      <c r="AW13" s="31">
        <v>0.21109632712309265</v>
      </c>
      <c r="AX13" s="31">
        <v>0.21418622395462747</v>
      </c>
      <c r="AY13" s="32">
        <v>0.21725582749146871</v>
      </c>
      <c r="BA13" s="35">
        <v>10</v>
      </c>
      <c r="BB13" s="34">
        <f>IF(ISNUMBER([1]System!$C13),PlotData!B13+ $BF$1*AB13,$CB$3)</f>
        <v>2.4298148077579893</v>
      </c>
      <c r="BC13" s="31">
        <f>IF(ISNUMBER([1]System!$C13),PlotData!C13+ $BF$1*AC13,$CB$3)</f>
        <v>2.5728537584301945</v>
      </c>
      <c r="BD13" s="31">
        <f>IF(ISNUMBER([1]System!$C13),PlotData!D13+ $BF$1*AD13,$CB$3)</f>
        <v>2.7159229329615173</v>
      </c>
      <c r="BE13" s="31">
        <f>IF(ISNUMBER([1]System!$C13),PlotData!E13+ $BF$1*AE13,$CB$3)</f>
        <v>2.8590366085148045</v>
      </c>
      <c r="BF13" s="31">
        <f>IF(ISNUMBER([1]System!$C13),PlotData!F13+ $BF$1*AF13,$CB$3)</f>
        <v>3.0022090622528994</v>
      </c>
      <c r="BG13" s="31">
        <f>IF(ISNUMBER([1]System!$C13),PlotData!G13+ $BF$1*AG13,$CB$3)</f>
        <v>3.1454545713386457</v>
      </c>
      <c r="BH13" s="31">
        <f>IF(ISNUMBER([1]System!$C13),PlotData!H13+ $BF$1*AH13,$CB$3)</f>
        <v>3.2887874129348877</v>
      </c>
      <c r="BI13" s="31">
        <f>IF(ISNUMBER([1]System!$C13),PlotData!I13+ $BF$1*AI13,$CB$3)</f>
        <v>3.4322218642044717</v>
      </c>
      <c r="BJ13" s="31">
        <f>IF(ISNUMBER([1]System!$C13),PlotData!J13+ $BF$1*AJ13,$CB$3)</f>
        <v>3.5757722023102394</v>
      </c>
      <c r="BK13" s="31">
        <f>IF(ISNUMBER([1]System!$C13),PlotData!K13+ $BF$1*AK13,$CB$3)</f>
        <v>3.7194527044150361</v>
      </c>
      <c r="BL13" s="32">
        <f>IF(ISNUMBER([1]System!$C13),PlotData!L13+ $BF$1*AL13,$CB$3)</f>
        <v>3.8632776476817066</v>
      </c>
      <c r="BN13" s="35">
        <v>10</v>
      </c>
      <c r="BO13" s="34">
        <f>IF(ISNUMBER([1]System!$C13),O13+ $BF$1*AO13,$CB$4)</f>
        <v>1.1588914790180549</v>
      </c>
      <c r="BP13" s="31">
        <f>IF(ISNUMBER([1]System!$C13),P13+ $BF$1*AP13,$CB$4)</f>
        <v>1.3651129954686909</v>
      </c>
      <c r="BQ13" s="31">
        <f>IF(ISNUMBER([1]System!$C13),Q13+ $BF$1*AQ13,$CB$4)</f>
        <v>1.5713080388340543</v>
      </c>
      <c r="BR13" s="31">
        <f>IF(ISNUMBER([1]System!$C13),R13+ $BF$1*AR13,$CB$4)</f>
        <v>1.7774641037438708</v>
      </c>
      <c r="BS13" s="31">
        <f>IF(ISNUMBER([1]System!$C13),S13+ $BF$1*AS13,$CB$4)</f>
        <v>1.9835686848278657</v>
      </c>
      <c r="BT13" s="31">
        <f>IF(ISNUMBER([1]System!$C13),T13+ $BF$1*AT13,$CB$4)</f>
        <v>2.1896092767157636</v>
      </c>
      <c r="BU13" s="31">
        <f>IF(ISNUMBER([1]System!$C13),U13+ $BF$1*AU13,$CB$4)</f>
        <v>2.3955733740372898</v>
      </c>
      <c r="BV13" s="31">
        <f>IF(ISNUMBER([1]System!$C13),V13+ $BF$1*AV13,$CB$4)</f>
        <v>2.6014484714221697</v>
      </c>
      <c r="BW13" s="31">
        <f>IF(ISNUMBER([1]System!$C13),W13+ $BF$1*AW13,$CB$4)</f>
        <v>2.8072220635001282</v>
      </c>
      <c r="BX13" s="31">
        <f>IF(ISNUMBER([1]System!$C13),X13+ $BF$1*AX13,$CB$4)</f>
        <v>3.0128816449008902</v>
      </c>
      <c r="BY13" s="32">
        <f>IF(ISNUMBER([1]System!$C13),Y13+ $BF$1*AY13,$CB$4)</f>
        <v>3.2184147102541809</v>
      </c>
    </row>
    <row r="14" spans="1:85" x14ac:dyDescent="0.25">
      <c r="A14" s="77">
        <v>11</v>
      </c>
      <c r="B14" s="34">
        <v>-2.506059</v>
      </c>
      <c r="C14" s="31">
        <v>-2.356665</v>
      </c>
      <c r="D14" s="31">
        <v>-2.207271</v>
      </c>
      <c r="E14" s="31">
        <v>-2.057877</v>
      </c>
      <c r="F14" s="31">
        <v>-1.9084829999999999</v>
      </c>
      <c r="G14" s="31">
        <v>-1.7590889999999999</v>
      </c>
      <c r="H14" s="31">
        <v>-1.6096949999999999</v>
      </c>
      <c r="I14" s="31">
        <v>-1.4603009999999998</v>
      </c>
      <c r="J14" s="31">
        <v>-1.3109069999999998</v>
      </c>
      <c r="K14" s="31">
        <v>-1.1615129999999998</v>
      </c>
      <c r="L14" s="32">
        <v>-1.0121189999999998</v>
      </c>
      <c r="N14" s="77">
        <v>11</v>
      </c>
      <c r="O14" s="34">
        <v>6.2651490000000001</v>
      </c>
      <c r="P14" s="31">
        <v>5.8916637999999999</v>
      </c>
      <c r="Q14" s="31">
        <v>5.5181785999999997</v>
      </c>
      <c r="R14" s="31">
        <v>5.1446933999999995</v>
      </c>
      <c r="S14" s="31">
        <v>4.7712081999999993</v>
      </c>
      <c r="T14" s="31">
        <v>4.3977229999999992</v>
      </c>
      <c r="U14" s="31">
        <v>4.024237799999999</v>
      </c>
      <c r="V14" s="31">
        <v>3.6507525999999988</v>
      </c>
      <c r="W14" s="31">
        <v>3.2772673999999986</v>
      </c>
      <c r="X14" s="31">
        <v>2.9037821999999984</v>
      </c>
      <c r="Y14" s="32">
        <v>2.5302969999999982</v>
      </c>
      <c r="AA14" s="33">
        <v>11</v>
      </c>
      <c r="AB14" s="34">
        <v>0.2110302731760102</v>
      </c>
      <c r="AC14" s="31">
        <v>0.22718738858755727</v>
      </c>
      <c r="AD14" s="31">
        <v>0.24270641248019065</v>
      </c>
      <c r="AE14" s="31">
        <v>0.25754406273546365</v>
      </c>
      <c r="AF14" s="31">
        <v>0.2716686333058857</v>
      </c>
      <c r="AG14" s="31">
        <v>0.2850599942149224</v>
      </c>
      <c r="AH14" s="31">
        <v>0.2977095915569955</v>
      </c>
      <c r="AI14" s="31">
        <v>0.30962044749748285</v>
      </c>
      <c r="AJ14" s="31">
        <v>0.32080716027271816</v>
      </c>
      <c r="AK14" s="31">
        <v>0.33129590418999172</v>
      </c>
      <c r="AL14" s="32">
        <v>0.34112442962754952</v>
      </c>
      <c r="AN14" s="33">
        <v>11</v>
      </c>
      <c r="AO14" s="34">
        <v>9.1443487350024569E-2</v>
      </c>
      <c r="AP14" s="31">
        <v>9.9190451638854066E-2</v>
      </c>
      <c r="AQ14" s="31">
        <v>0.10668217945679638</v>
      </c>
      <c r="AR14" s="31">
        <v>0.1139013579657438</v>
      </c>
      <c r="AS14" s="31">
        <v>0.1208353047534915</v>
      </c>
      <c r="AT14" s="31">
        <v>0.12747596783373755</v>
      </c>
      <c r="AU14" s="31">
        <v>0.13381992564608283</v>
      </c>
      <c r="AV14" s="31">
        <v>0.13986838705603119</v>
      </c>
      <c r="AW14" s="31">
        <v>0.14562719135498917</v>
      </c>
      <c r="AX14" s="31">
        <v>0.1511068082602664</v>
      </c>
      <c r="AY14" s="32">
        <v>0.15632233791507516</v>
      </c>
      <c r="BA14" s="35">
        <v>11</v>
      </c>
      <c r="BB14" s="34">
        <f>IF(ISNUMBER([1]System!$C14),PlotData!B14+ $BF$1*AB14,$CB$3)</f>
        <v>-1.1904167417010934</v>
      </c>
      <c r="BC14" s="31">
        <f>IF(ISNUMBER([1]System!$C14),PlotData!C14+ $BF$1*AC14,$CB$3)</f>
        <v>-0.94029319476109374</v>
      </c>
      <c r="BD14" s="31">
        <f>IF(ISNUMBER([1]System!$C14),PlotData!D14+ $BF$1*AD14,$CB$3)</f>
        <v>-0.69414775084067748</v>
      </c>
      <c r="BE14" s="31">
        <f>IF(ISNUMBER([1]System!$C14),PlotData!E14+ $BF$1*AE14,$CB$3)</f>
        <v>-0.4522502469788634</v>
      </c>
      <c r="BF14" s="31">
        <f>IF(ISNUMBER([1]System!$C14),PlotData!F14+ $BF$1*AF14,$CB$3)</f>
        <v>-0.21479835062541808</v>
      </c>
      <c r="BG14" s="31">
        <f>IF(ISNUMBER([1]System!$C14),PlotData!G14+ $BF$1*AG14,$CB$3)</f>
        <v>1.8082440359144636E-2</v>
      </c>
      <c r="BH14" s="31">
        <f>IF(ISNUMBER([1]System!$C14),PlotData!H14+ $BF$1*AH14,$CB$3)</f>
        <v>0.24633879770356382</v>
      </c>
      <c r="BI14" s="31">
        <f>IF(ISNUMBER([1]System!$C14),PlotData!I14+ $BF$1*AI14,$CB$3)</f>
        <v>0.46998956272583037</v>
      </c>
      <c r="BJ14" s="31">
        <f>IF(ISNUMBER([1]System!$C14),PlotData!J14+ $BF$1*AJ14,$CB$3)</f>
        <v>0.68912574633318657</v>
      </c>
      <c r="BK14" s="31">
        <f>IF(ISNUMBER([1]System!$C14),PlotData!K14+ $BF$1*AK14,$CB$3)</f>
        <v>0.90391052902212943</v>
      </c>
      <c r="BL14" s="32">
        <f>IF(ISNUMBER([1]System!$C14),PlotData!L14+ $BF$1*AL14,$CB$3)</f>
        <v>1.114579260878406</v>
      </c>
      <c r="BN14" s="35">
        <v>11</v>
      </c>
      <c r="BO14" s="34">
        <f>IF(ISNUMBER([1]System!$C14),O14+ $BF$1*AO14,$CB$4)</f>
        <v>6.8352421643279992</v>
      </c>
      <c r="BP14" s="31">
        <f>IF(ISNUMBER([1]System!$C14),P14+ $BF$1*AP14,$CB$4)</f>
        <v>6.5100544594623386</v>
      </c>
      <c r="BQ14" s="31">
        <f>IF(ISNUMBER([1]System!$C14),Q14+ $BF$1*AQ14,$CB$4)</f>
        <v>6.1832755142409486</v>
      </c>
      <c r="BR14" s="31">
        <f>IF(ISNUMBER([1]System!$C14),R14+ $BF$1*AR14,$CB$4)</f>
        <v>5.8547973939060203</v>
      </c>
      <c r="BS14" s="31">
        <f>IF(ISNUMBER([1]System!$C14),S14+ $BF$1*AS14,$CB$4)</f>
        <v>5.5245410315199868</v>
      </c>
      <c r="BT14" s="31">
        <f>IF(ISNUMBER([1]System!$C14),T14+ $BF$1*AT14,$CB$4)</f>
        <v>5.1924562279655246</v>
      </c>
      <c r="BU14" s="31">
        <f>IF(ISNUMBER([1]System!$C14),U14+ $BF$1*AU14,$CB$4)</f>
        <v>4.8585216519455523</v>
      </c>
      <c r="BV14" s="31">
        <f>IF(ISNUMBER([1]System!$C14),V14+ $BF$1*AV14,$CB$4)</f>
        <v>4.5227448399832308</v>
      </c>
      <c r="BW14" s="31">
        <f>IF(ISNUMBER([1]System!$C14),W14+ $BF$1*AW14,$CB$4)</f>
        <v>4.1851621964219614</v>
      </c>
      <c r="BX14" s="31">
        <f>IF(ISNUMBER([1]System!$C14),X14+ $BF$1*AX14,$CB$4)</f>
        <v>3.8458389934253909</v>
      </c>
      <c r="BY14" s="32">
        <f>IF(ISNUMBER([1]System!$C14),Y14+ $BF$1*AY14,$CB$4)</f>
        <v>3.5048693709774059</v>
      </c>
    </row>
    <row r="15" spans="1:85" x14ac:dyDescent="0.25">
      <c r="A15" s="77">
        <v>12</v>
      </c>
      <c r="B15" s="34">
        <v>-1.1836789999999999</v>
      </c>
      <c r="C15" s="31">
        <v>-0.90204679999999993</v>
      </c>
      <c r="D15" s="31">
        <v>-0.62041459999999993</v>
      </c>
      <c r="E15" s="31">
        <v>-0.33878239999999993</v>
      </c>
      <c r="F15" s="31">
        <v>-5.7150199999999929E-2</v>
      </c>
      <c r="G15" s="31">
        <v>0.22448200000000007</v>
      </c>
      <c r="H15" s="31">
        <v>0.50611420000000007</v>
      </c>
      <c r="I15" s="31">
        <v>0.78774640000000007</v>
      </c>
      <c r="J15" s="31">
        <v>1.0693786000000001</v>
      </c>
      <c r="K15" s="31">
        <v>1.3510108000000001</v>
      </c>
      <c r="L15" s="32">
        <v>1.6326430000000001</v>
      </c>
      <c r="N15" s="77">
        <v>12</v>
      </c>
      <c r="O15" s="34">
        <v>5.9319800000000003</v>
      </c>
      <c r="P15" s="31">
        <v>5.5251780000000004</v>
      </c>
      <c r="Q15" s="31">
        <v>5.1183760000000005</v>
      </c>
      <c r="R15" s="31">
        <v>4.7115740000000006</v>
      </c>
      <c r="S15" s="31">
        <v>4.3047720000000007</v>
      </c>
      <c r="T15" s="31">
        <v>3.8979700000000008</v>
      </c>
      <c r="U15" s="31">
        <v>3.4911680000000009</v>
      </c>
      <c r="V15" s="31">
        <v>3.0843660000000011</v>
      </c>
      <c r="W15" s="31">
        <v>2.6775640000000012</v>
      </c>
      <c r="X15" s="31">
        <v>2.2707620000000013</v>
      </c>
      <c r="Y15" s="32">
        <v>1.8639600000000012</v>
      </c>
      <c r="AA15" s="33">
        <v>12</v>
      </c>
      <c r="AB15" s="34">
        <v>0.22653711181887345</v>
      </c>
      <c r="AC15" s="31">
        <v>0.24387750122638058</v>
      </c>
      <c r="AD15" s="31">
        <v>0.26033375562146521</v>
      </c>
      <c r="AE15" s="31">
        <v>0.27588621662810342</v>
      </c>
      <c r="AF15" s="31">
        <v>0.29051522587027123</v>
      </c>
      <c r="AG15" s="31">
        <v>0.30420112497194485</v>
      </c>
      <c r="AH15" s="31">
        <v>0.31692425555710024</v>
      </c>
      <c r="AI15" s="31">
        <v>0.32866495924971362</v>
      </c>
      <c r="AJ15" s="31">
        <v>0.33940357767376089</v>
      </c>
      <c r="AK15" s="31">
        <v>0.34912045245321827</v>
      </c>
      <c r="AL15" s="32">
        <v>0.35779592521206183</v>
      </c>
      <c r="AN15" s="33">
        <v>12</v>
      </c>
      <c r="AO15" s="34">
        <v>0.14783577905976614</v>
      </c>
      <c r="AP15" s="31">
        <v>0.1576955207359943</v>
      </c>
      <c r="AQ15" s="31">
        <v>0.16694316884177401</v>
      </c>
      <c r="AR15" s="31">
        <v>0.17556511372993525</v>
      </c>
      <c r="AS15" s="31">
        <v>0.18354774575330801</v>
      </c>
      <c r="AT15" s="31">
        <v>0.19087745526472241</v>
      </c>
      <c r="AU15" s="31">
        <v>0.19754063261700838</v>
      </c>
      <c r="AV15" s="31">
        <v>0.20352366816299602</v>
      </c>
      <c r="AW15" s="31">
        <v>0.20881295225551524</v>
      </c>
      <c r="AX15" s="31">
        <v>0.21339487524739617</v>
      </c>
      <c r="AY15" s="32">
        <v>0.21725582749146874</v>
      </c>
      <c r="BA15" s="35">
        <v>12</v>
      </c>
      <c r="BB15" s="34">
        <f>IF(ISNUMBER([1]System!$C15),PlotData!B15+ $BF$1*AB15,$CB$3)</f>
        <v>0.22863873477975027</v>
      </c>
      <c r="BC15" s="31">
        <f>IF(ISNUMBER([1]System!$C15),PlotData!C15+ $BF$1*AC15,$CB$3)</f>
        <v>0.61837745777537401</v>
      </c>
      <c r="BD15" s="31">
        <f>IF(ISNUMBER([1]System!$C15),PlotData!D15+ $BF$1*AD15,$CB$3)</f>
        <v>1.0026041498814084</v>
      </c>
      <c r="BE15" s="31">
        <f>IF(ISNUMBER([1]System!$C15),PlotData!E15+ $BF$1*AE15,$CB$3)</f>
        <v>1.3811962533726638</v>
      </c>
      <c r="BF15" s="31">
        <f>IF(ISNUMBER([1]System!$C15),PlotData!F15+ $BF$1*AF15,$CB$3)</f>
        <v>1.7540312105239499</v>
      </c>
      <c r="BG15" s="31">
        <f>IF(ISNUMBER([1]System!$C15),PlotData!G15+ $BF$1*AG15,$CB$3)</f>
        <v>2.1209864636100781</v>
      </c>
      <c r="BH15" s="31">
        <f>IF(ISNUMBER([1]System!$C15),PlotData!H15+ $BF$1*AH15,$CB$3)</f>
        <v>2.481939454905858</v>
      </c>
      <c r="BI15" s="31">
        <f>IF(ISNUMBER([1]System!$C15),PlotData!I15+ $BF$1*AI15,$CB$3)</f>
        <v>2.8367676266861008</v>
      </c>
      <c r="BJ15" s="31">
        <f>IF(ISNUMBER([1]System!$C15),PlotData!J15+ $BF$1*AJ15,$CB$3)</f>
        <v>3.1853484212256156</v>
      </c>
      <c r="BK15" s="31">
        <f>IF(ISNUMBER([1]System!$C15),PlotData!K15+ $BF$1*AK15,$CB$3)</f>
        <v>3.5275592807992142</v>
      </c>
      <c r="BL15" s="32">
        <f>IF(ISNUMBER([1]System!$C15),PlotData!L15+ $BF$1*AL15,$CB$3)</f>
        <v>3.8632776476817066</v>
      </c>
      <c r="BN15" s="35">
        <v>12</v>
      </c>
      <c r="BO15" s="34">
        <f>IF(ISNUMBER([1]System!$C15),O15+ $BF$1*AO15,$CB$4)</f>
        <v>6.8536439645694189</v>
      </c>
      <c r="BP15" s="31">
        <f>IF(ISNUMBER([1]System!$C15),P15+ $BF$1*AP15,$CB$4)</f>
        <v>6.5083113102226724</v>
      </c>
      <c r="BQ15" s="31">
        <f>IF(ISNUMBER([1]System!$C15),Q15+ $BF$1*AQ15,$CB$4)</f>
        <v>6.1591626338654564</v>
      </c>
      <c r="BR15" s="31">
        <f>IF(ISNUMBER([1]System!$C15),R15+ $BF$1*AR15,$CB$4)</f>
        <v>5.8061130878279652</v>
      </c>
      <c r="BS15" s="31">
        <f>IF(ISNUMBER([1]System!$C15),S15+ $BF$1*AS15,$CB$4)</f>
        <v>5.4490778244403941</v>
      </c>
      <c r="BT15" s="31">
        <f>IF(ISNUMBER([1]System!$C15),T15+ $BF$1*AT15,$CB$4)</f>
        <v>5.0879719960329375</v>
      </c>
      <c r="BU15" s="31">
        <f>IF(ISNUMBER([1]System!$C15),U15+ $BF$1*AU15,$CB$4)</f>
        <v>4.7227107549357896</v>
      </c>
      <c r="BV15" s="31">
        <f>IF(ISNUMBER([1]System!$C15),V15+ $BF$1*AV15,$CB$4)</f>
        <v>4.3532092534791449</v>
      </c>
      <c r="BW15" s="31">
        <f>IF(ISNUMBER([1]System!$C15),W15+ $BF$1*AW15,$CB$4)</f>
        <v>3.9793826439931994</v>
      </c>
      <c r="BX15" s="31">
        <f>IF(ISNUMBER([1]System!$C15),X15+ $BF$1*AX15,$CB$4)</f>
        <v>3.6011460788081475</v>
      </c>
      <c r="BY15" s="32">
        <f>IF(ISNUMBER([1]System!$C15),Y15+ $BF$1*AY15,$CB$4)</f>
        <v>3.2184147102541827</v>
      </c>
    </row>
    <row r="16" spans="1:85" x14ac:dyDescent="0.25">
      <c r="A16" s="77">
        <v>13</v>
      </c>
      <c r="B16" s="34">
        <v>7.3163210000000003</v>
      </c>
      <c r="C16" s="31">
        <v>7.8846889000000004</v>
      </c>
      <c r="D16" s="31">
        <v>8.4530568000000006</v>
      </c>
      <c r="E16" s="31">
        <v>9.0214247000000007</v>
      </c>
      <c r="F16" s="31">
        <v>9.5897926000000009</v>
      </c>
      <c r="G16" s="31">
        <v>10.158160500000001</v>
      </c>
      <c r="H16" s="31">
        <v>10.726528400000001</v>
      </c>
      <c r="I16" s="31">
        <v>11.294896300000001</v>
      </c>
      <c r="J16" s="31">
        <v>11.863264200000001</v>
      </c>
      <c r="K16" s="31">
        <v>12.431632100000002</v>
      </c>
      <c r="L16" s="32">
        <v>13.000000000000002</v>
      </c>
      <c r="N16" s="77">
        <v>13</v>
      </c>
      <c r="O16" s="34">
        <v>0.43197999999999998</v>
      </c>
      <c r="P16" s="31">
        <v>0.28878199999999998</v>
      </c>
      <c r="Q16" s="31">
        <v>0.14558399999999999</v>
      </c>
      <c r="R16" s="31">
        <v>2.3859999999999992E-3</v>
      </c>
      <c r="S16" s="31">
        <v>-0.14081199999999999</v>
      </c>
      <c r="T16" s="31">
        <v>-0.28400999999999998</v>
      </c>
      <c r="U16" s="31">
        <v>-0.42720799999999998</v>
      </c>
      <c r="V16" s="31">
        <v>-0.57040599999999997</v>
      </c>
      <c r="W16" s="31">
        <v>-0.71360399999999991</v>
      </c>
      <c r="X16" s="31">
        <v>-0.85680199999999984</v>
      </c>
      <c r="Y16" s="32">
        <v>-0.99999999999999978</v>
      </c>
      <c r="AA16" s="33">
        <v>13</v>
      </c>
      <c r="AB16" s="34">
        <v>0.38196982343834118</v>
      </c>
      <c r="AC16" s="31">
        <v>0.38050865647045479</v>
      </c>
      <c r="AD16" s="31">
        <v>0.37834628012973254</v>
      </c>
      <c r="AE16" s="31">
        <v>0.37554889032703526</v>
      </c>
      <c r="AF16" s="31">
        <v>0.37218268297322393</v>
      </c>
      <c r="AG16" s="31">
        <v>0.3683138539791595</v>
      </c>
      <c r="AH16" s="31">
        <v>0.36400859925570278</v>
      </c>
      <c r="AI16" s="31">
        <v>0.35933311471371476</v>
      </c>
      <c r="AJ16" s="31">
        <v>0.35435359626405616</v>
      </c>
      <c r="AK16" s="31">
        <v>0.34913623981758807</v>
      </c>
      <c r="AL16" s="32">
        <v>0.34374724128517131</v>
      </c>
      <c r="AN16" s="33">
        <v>13</v>
      </c>
      <c r="AO16" s="34">
        <v>0.21947418777281666</v>
      </c>
      <c r="AP16" s="31">
        <v>0.20941524693113631</v>
      </c>
      <c r="AQ16" s="31">
        <v>0.1965731324508645</v>
      </c>
      <c r="AR16" s="31">
        <v>0.18121058285380026</v>
      </c>
      <c r="AS16" s="31">
        <v>0.16359033666174277</v>
      </c>
      <c r="AT16" s="31">
        <v>0.14397513239649123</v>
      </c>
      <c r="AU16" s="31">
        <v>0.12262770857984474</v>
      </c>
      <c r="AV16" s="31">
        <v>9.9810803733602599E-2</v>
      </c>
      <c r="AW16" s="31">
        <v>7.5787156379563833E-2</v>
      </c>
      <c r="AX16" s="31">
        <v>5.0819505039527695E-2</v>
      </c>
      <c r="AY16" s="32">
        <v>2.5170588235293272E-2</v>
      </c>
      <c r="BA16" s="35">
        <v>13</v>
      </c>
      <c r="BB16" s="34">
        <f>IF(ISNUMBER([1]System!$C16),PlotData!B16+ $BF$1*AB16,$CB$3)</f>
        <v>9.6976648401385805</v>
      </c>
      <c r="BC16" s="31">
        <f>IF(ISNUMBER([1]System!$C16),PlotData!C16+ $BF$1*AC16,$CB$3)</f>
        <v>10.256923274560728</v>
      </c>
      <c r="BD16" s="31">
        <f>IF(ISNUMBER([1]System!$C16),PlotData!D16+ $BF$1*AD16,$CB$3)</f>
        <v>10.811810105473416</v>
      </c>
      <c r="BE16" s="31">
        <f>IF(ISNUMBER([1]System!$C16),PlotData!E16+ $BF$1*AE16,$CB$3)</f>
        <v>11.362738023133568</v>
      </c>
      <c r="BF16" s="31">
        <f>IF(ISNUMBER([1]System!$C16),PlotData!F16+ $BF$1*AF16,$CB$3)</f>
        <v>11.910119717798105</v>
      </c>
      <c r="BG16" s="31">
        <f>IF(ISNUMBER([1]System!$C16),PlotData!G16+ $BF$1*AG16,$CB$3)</f>
        <v>12.454367879723948</v>
      </c>
      <c r="BH16" s="31">
        <f>IF(ISNUMBER([1]System!$C16),PlotData!H16+ $BF$1*AH16,$CB$3)</f>
        <v>12.995895199168018</v>
      </c>
      <c r="BI16" s="31">
        <f>IF(ISNUMBER([1]System!$C16),PlotData!I16+ $BF$1*AI16,$CB$3)</f>
        <v>13.535114366387237</v>
      </c>
      <c r="BJ16" s="31">
        <f>IF(ISNUMBER([1]System!$C16),PlotData!J16+ $BF$1*AJ16,$CB$3)</f>
        <v>14.072438071638526</v>
      </c>
      <c r="BK16" s="31">
        <f>IF(ISNUMBER([1]System!$C16),PlotData!K16+ $BF$1*AK16,$CB$3)</f>
        <v>14.608279005178806</v>
      </c>
      <c r="BL16" s="32">
        <f>IF(ISNUMBER([1]System!$C16),PlotData!L16+ $BF$1*AL16,$CB$3)</f>
        <v>15.143049857264998</v>
      </c>
      <c r="BN16" s="35">
        <v>13</v>
      </c>
      <c r="BO16" s="34">
        <f>IF(ISNUMBER([1]System!$C16),O16+ $BF$1*AO16,$CB$4)</f>
        <v>1.8002648043271723</v>
      </c>
      <c r="BP16" s="31">
        <f>IF(ISNUMBER([1]System!$C16),P16+ $BF$1*AP16,$CB$4)</f>
        <v>1.5943555760002028</v>
      </c>
      <c r="BQ16" s="31">
        <f>IF(ISNUMBER([1]System!$C16),Q16+ $BF$1*AQ16,$CB$4)</f>
        <v>1.3710949942583595</v>
      </c>
      <c r="BR16" s="31">
        <f>IF(ISNUMBER([1]System!$C16),R16+ $BF$1*AR16,$CB$4)</f>
        <v>1.1321210700702076</v>
      </c>
      <c r="BS16" s="31">
        <f>IF(ISNUMBER([1]System!$C16),S16+ $BF$1*AS16,$CB$4)</f>
        <v>0.87907181440431414</v>
      </c>
      <c r="BT16" s="31">
        <f>IF(ISNUMBER([1]System!$C16),T16+ $BF$1*AT16,$CB$4)</f>
        <v>0.61358523822924638</v>
      </c>
      <c r="BU16" s="31">
        <f>IF(ISNUMBER([1]System!$C16),U16+ $BF$1*AU16,$CB$4)</f>
        <v>0.33729935251357074</v>
      </c>
      <c r="BV16" s="31">
        <f>IF(ISNUMBER([1]System!$C16),V16+ $BF$1*AV16,$CB$4)</f>
        <v>5.1852168225854922E-2</v>
      </c>
      <c r="BW16" s="31">
        <f>IF(ISNUMBER([1]System!$C16),W16+ $BF$1*AW16,$CB$4)</f>
        <v>-0.24111830366533493</v>
      </c>
      <c r="BX16" s="31">
        <f>IF(ISNUMBER([1]System!$C16),X16+ $BF$1*AX16,$CB$4)</f>
        <v>-0.53997405219143146</v>
      </c>
      <c r="BY16" s="32">
        <f>IF(ISNUMBER([1]System!$C16),Y16+ $BF$1*AY16,$CB$4)</f>
        <v>-0.84307706638386837</v>
      </c>
    </row>
    <row r="17" spans="1:78" x14ac:dyDescent="0.25">
      <c r="A17" s="77">
        <v>14</v>
      </c>
      <c r="B17" s="34">
        <v>8.0437499999999993</v>
      </c>
      <c r="C17" s="31">
        <v>8.5393749999999997</v>
      </c>
      <c r="D17" s="31">
        <v>9.0350000000000001</v>
      </c>
      <c r="E17" s="31">
        <v>9.5306250000000006</v>
      </c>
      <c r="F17" s="31">
        <v>10.026250000000001</v>
      </c>
      <c r="G17" s="31">
        <v>10.521875000000001</v>
      </c>
      <c r="H17" s="31">
        <v>11.017500000000002</v>
      </c>
      <c r="I17" s="31">
        <v>11.513125000000002</v>
      </c>
      <c r="J17" s="31">
        <v>12.008750000000003</v>
      </c>
      <c r="K17" s="31">
        <v>12.504375000000003</v>
      </c>
      <c r="L17" s="32">
        <v>13.000000000000004</v>
      </c>
      <c r="N17" s="77">
        <v>14</v>
      </c>
      <c r="O17" s="34">
        <v>-0.61875000000000002</v>
      </c>
      <c r="P17" s="31">
        <v>-0.65687499999999999</v>
      </c>
      <c r="Q17" s="31">
        <v>-0.69499999999999995</v>
      </c>
      <c r="R17" s="31">
        <v>-0.73312499999999992</v>
      </c>
      <c r="S17" s="31">
        <v>-0.77124999999999988</v>
      </c>
      <c r="T17" s="31">
        <v>-0.80937499999999984</v>
      </c>
      <c r="U17" s="31">
        <v>-0.84749999999999981</v>
      </c>
      <c r="V17" s="31">
        <v>-0.88562499999999977</v>
      </c>
      <c r="W17" s="31">
        <v>-0.92374999999999974</v>
      </c>
      <c r="X17" s="31">
        <v>-0.9618749999999997</v>
      </c>
      <c r="Y17" s="32">
        <v>-0.99999999999999967</v>
      </c>
      <c r="AA17" s="33">
        <v>14</v>
      </c>
      <c r="AB17" s="34">
        <v>0.36525882347261152</v>
      </c>
      <c r="AC17" s="31">
        <v>0.36366862720478793</v>
      </c>
      <c r="AD17" s="31">
        <v>0.36190849716931323</v>
      </c>
      <c r="AE17" s="31">
        <v>0.35999153225722913</v>
      </c>
      <c r="AF17" s="31">
        <v>0.35793304818391108</v>
      </c>
      <c r="AG17" s="31">
        <v>0.35575057748906835</v>
      </c>
      <c r="AH17" s="31">
        <v>0.35346386953674397</v>
      </c>
      <c r="AI17" s="31">
        <v>0.35109489051531456</v>
      </c>
      <c r="AJ17" s="31">
        <v>0.34866782343749081</v>
      </c>
      <c r="AK17" s="31">
        <v>0.3462090681403171</v>
      </c>
      <c r="AL17" s="32">
        <v>0.34374724128517126</v>
      </c>
      <c r="AN17" s="33">
        <v>14</v>
      </c>
      <c r="AO17" s="34">
        <v>0.20652061000739844</v>
      </c>
      <c r="AP17" s="31">
        <v>0.19589984603602292</v>
      </c>
      <c r="AQ17" s="31">
        <v>0.18302066911987833</v>
      </c>
      <c r="AR17" s="31">
        <v>0.16805336484250713</v>
      </c>
      <c r="AS17" s="31">
        <v>0.15119703750379063</v>
      </c>
      <c r="AT17" s="31">
        <v>0.13267961011994897</v>
      </c>
      <c r="AU17" s="31">
        <v>0.11275782442354128</v>
      </c>
      <c r="AV17" s="31">
        <v>9.1717240863465541E-2</v>
      </c>
      <c r="AW17" s="31">
        <v>6.9872238604958628E-2</v>
      </c>
      <c r="AX17" s="31">
        <v>4.7566015529596307E-2</v>
      </c>
      <c r="AY17" s="32">
        <v>2.5170588235293268E-2</v>
      </c>
      <c r="BA17" s="35">
        <v>14</v>
      </c>
      <c r="BB17" s="34">
        <f>IF(ISNUMBER([1]System!$C17),PlotData!B17+ $BF$1*AB17,$CB$3)</f>
        <v>10.320911168133941</v>
      </c>
      <c r="BC17" s="31">
        <f>IF(ISNUMBER([1]System!$C17),PlotData!C17+ $BF$1*AC17,$CB$3)</f>
        <v>10.806622285270354</v>
      </c>
      <c r="BD17" s="31">
        <f>IF(ISNUMBER([1]System!$C17),PlotData!D17+ $BF$1*AD17,$CB$3)</f>
        <v>11.291273971252796</v>
      </c>
      <c r="BE17" s="31">
        <f>IF(ISNUMBER([1]System!$C17),PlotData!E17+ $BF$1*AE17,$CB$3)</f>
        <v>11.774947889504867</v>
      </c>
      <c r="BF17" s="31">
        <f>IF(ISNUMBER([1]System!$C17),PlotData!F17+ $BF$1*AF17,$CB$3)</f>
        <v>12.257739523968571</v>
      </c>
      <c r="BG17" s="31">
        <f>IF(ISNUMBER([1]System!$C17),PlotData!G17+ $BF$1*AG17,$CB$3)</f>
        <v>12.7397581791043</v>
      </c>
      <c r="BH17" s="31">
        <f>IF(ISNUMBER([1]System!$C17),PlotData!H17+ $BF$1*AH17,$CB$3)</f>
        <v>13.221126979890849</v>
      </c>
      <c r="BI17" s="31">
        <f>IF(ISNUMBER([1]System!$C17),PlotData!I17+ $BF$1*AI17,$CB$3)</f>
        <v>13.701982871825409</v>
      </c>
      <c r="BJ17" s="31">
        <f>IF(ISNUMBER([1]System!$C17),PlotData!J17+ $BF$1*AJ17,$CB$3)</f>
        <v>14.182476620923564</v>
      </c>
      <c r="BK17" s="31">
        <f>IF(ISNUMBER([1]System!$C17),PlotData!K17+ $BF$1*AK17,$CB$3)</f>
        <v>14.662772813719302</v>
      </c>
      <c r="BL17" s="32">
        <f>IF(ISNUMBER([1]System!$C17),PlotData!L17+ $BF$1*AL17,$CB$3)</f>
        <v>15.143049857265</v>
      </c>
      <c r="BN17" s="35">
        <v>14</v>
      </c>
      <c r="BO17" s="34">
        <f>IF(ISNUMBER([1]System!$C17),O17+ $BF$1*AO17,$CB$4)</f>
        <v>0.66877731845626498</v>
      </c>
      <c r="BP17" s="31">
        <f>IF(ISNUMBER([1]System!$C17),P17+ $BF$1*AP17,$CB$4)</f>
        <v>0.56443847299293737</v>
      </c>
      <c r="BQ17" s="31">
        <f>IF(ISNUMBER([1]System!$C17),Q17+ $BF$1*AQ17,$CB$4)</f>
        <v>0.44601983005738044</v>
      </c>
      <c r="BR17" s="31">
        <f>IF(ISNUMBER([1]System!$C17),R17+ $BF$1*AR17,$CB$4)</f>
        <v>0.3145830141564282</v>
      </c>
      <c r="BS17" s="31">
        <f>IF(ISNUMBER([1]System!$C17),S17+ $BF$1*AS17,$CB$4)</f>
        <v>0.17136931653607346</v>
      </c>
      <c r="BT17" s="31">
        <f>IF(ISNUMBER([1]System!$C17),T17+ $BF$1*AT17,$CB$4)</f>
        <v>1.7799695181468067E-2</v>
      </c>
      <c r="BU17" s="31">
        <f>IF(ISNUMBER([1]System!$C17),U17+ $BF$1*AU17,$CB$4)</f>
        <v>-0.14452522518307709</v>
      </c>
      <c r="BV17" s="31">
        <f>IF(ISNUMBER([1]System!$C17),V17+ $BF$1*AV17,$CB$4)</f>
        <v>-0.31382515309409176</v>
      </c>
      <c r="BW17" s="31">
        <f>IF(ISNUMBER([1]System!$C17),W17+ $BF$1*AW17,$CB$4)</f>
        <v>-0.48814013034894715</v>
      </c>
      <c r="BX17" s="31">
        <f>IF(ISNUMBER([1]System!$C17),X17+ $BF$1*AX17,$CB$4)</f>
        <v>-0.66533053200585512</v>
      </c>
      <c r="BY17" s="32">
        <f>IF(ISNUMBER([1]System!$C17),Y17+ $BF$1*AY17,$CB$4)</f>
        <v>-0.84307706638386826</v>
      </c>
    </row>
    <row r="18" spans="1:78" x14ac:dyDescent="0.25">
      <c r="A18" s="77">
        <v>15</v>
      </c>
      <c r="B18" s="34">
        <v>-2.506059</v>
      </c>
      <c r="C18" s="31">
        <v>-2.373821</v>
      </c>
      <c r="D18" s="31">
        <v>-2.2415829999999999</v>
      </c>
      <c r="E18" s="31">
        <v>-2.1093449999999998</v>
      </c>
      <c r="F18" s="31">
        <v>-1.9771069999999997</v>
      </c>
      <c r="G18" s="31">
        <v>-1.8448689999999996</v>
      </c>
      <c r="H18" s="31">
        <v>-1.7126309999999996</v>
      </c>
      <c r="I18" s="31">
        <v>-1.5803929999999995</v>
      </c>
      <c r="J18" s="31">
        <v>-1.4481549999999994</v>
      </c>
      <c r="K18" s="31">
        <v>-1.3159169999999993</v>
      </c>
      <c r="L18" s="32">
        <v>-1.1836789999999993</v>
      </c>
      <c r="N18" s="77">
        <v>15</v>
      </c>
      <c r="O18" s="34">
        <v>6.2651490000000001</v>
      </c>
      <c r="P18" s="31">
        <v>6.2318321000000001</v>
      </c>
      <c r="Q18" s="31">
        <v>6.1985152000000001</v>
      </c>
      <c r="R18" s="31">
        <v>6.1651983000000001</v>
      </c>
      <c r="S18" s="31">
        <v>6.1318814000000001</v>
      </c>
      <c r="T18" s="31">
        <v>6.0985645000000002</v>
      </c>
      <c r="U18" s="31">
        <v>6.0652476000000002</v>
      </c>
      <c r="V18" s="31">
        <v>6.0319307000000002</v>
      </c>
      <c r="W18" s="31">
        <v>5.9986138000000002</v>
      </c>
      <c r="X18" s="31">
        <v>5.9652969000000002</v>
      </c>
      <c r="Y18" s="32">
        <v>5.9319800000000003</v>
      </c>
      <c r="AA18" s="33">
        <v>15</v>
      </c>
      <c r="AB18" s="34">
        <v>0.2110302731760102</v>
      </c>
      <c r="AC18" s="31">
        <v>0.21265003584997852</v>
      </c>
      <c r="AD18" s="31">
        <v>0.21425056607591955</v>
      </c>
      <c r="AE18" s="31">
        <v>0.21583331945437009</v>
      </c>
      <c r="AF18" s="31">
        <v>0.21739975158586683</v>
      </c>
      <c r="AG18" s="31">
        <v>0.21895131807094648</v>
      </c>
      <c r="AH18" s="31">
        <v>0.22048947451014578</v>
      </c>
      <c r="AI18" s="31">
        <v>0.22201567650400139</v>
      </c>
      <c r="AJ18" s="31">
        <v>0.22353137965305009</v>
      </c>
      <c r="AK18" s="31">
        <v>0.22503803955782853</v>
      </c>
      <c r="AL18" s="32">
        <v>0.22653711181887348</v>
      </c>
      <c r="AN18" s="33">
        <v>15</v>
      </c>
      <c r="AO18" s="34">
        <v>9.1443487350024596E-2</v>
      </c>
      <c r="AP18" s="31">
        <v>9.7356897001017087E-2</v>
      </c>
      <c r="AQ18" s="31">
        <v>0.10319397120476732</v>
      </c>
      <c r="AR18" s="31">
        <v>0.10896048738065635</v>
      </c>
      <c r="AS18" s="31">
        <v>0.11466222294806505</v>
      </c>
      <c r="AT18" s="31">
        <v>0.12030495532637446</v>
      </c>
      <c r="AU18" s="31">
        <v>0.12589446193496556</v>
      </c>
      <c r="AV18" s="31">
        <v>0.1314365201932193</v>
      </c>
      <c r="AW18" s="31">
        <v>0.13693690752051663</v>
      </c>
      <c r="AX18" s="31">
        <v>0.1424014013362386</v>
      </c>
      <c r="AY18" s="32">
        <v>0.14783577905976616</v>
      </c>
      <c r="BA18" s="35">
        <v>15</v>
      </c>
      <c r="BB18" s="34">
        <f>IF(ISNUMBER([1]System!$C18),PlotData!B18+ $BF$1*AB18,$CB$3)</f>
        <v>-1.1904167417010934</v>
      </c>
      <c r="BC18" s="31">
        <f>IF(ISNUMBER([1]System!$C18),PlotData!C18+ $BF$1*AC18,$CB$3)</f>
        <v>-1.0480805307182994</v>
      </c>
      <c r="BD18" s="31">
        <f>IF(ISNUMBER([1]System!$C18),PlotData!D18+ $BF$1*AD18,$CB$3)</f>
        <v>-0.90586422206503592</v>
      </c>
      <c r="BE18" s="31">
        <f>IF(ISNUMBER([1]System!$C18),PlotData!E18+ $BF$1*AE18,$CB$3)</f>
        <v>-0.76375874097895435</v>
      </c>
      <c r="BF18" s="31">
        <f>IF(ISNUMBER([1]System!$C18),PlotData!F18+ $BF$1*AF18,$CB$3)</f>
        <v>-0.62175501269770694</v>
      </c>
      <c r="BG18" s="31">
        <f>IF(ISNUMBER([1]System!$C18),PlotData!G18+ $BF$1*AG18,$CB$3)</f>
        <v>-0.47984396245894545</v>
      </c>
      <c r="BH18" s="31">
        <f>IF(ISNUMBER([1]System!$C18),PlotData!H18+ $BF$1*AH18,$CB$3)</f>
        <v>-0.33801651550032186</v>
      </c>
      <c r="BI18" s="31">
        <f>IF(ISNUMBER([1]System!$C18),PlotData!I18+ $BF$1*AI18,$CB$3)</f>
        <v>-0.19626359705948859</v>
      </c>
      <c r="BJ18" s="31">
        <f>IF(ISNUMBER([1]System!$C18),PlotData!J18+ $BF$1*AJ18,$CB$3)</f>
        <v>-5.4576132374097197E-2</v>
      </c>
      <c r="BK18" s="31">
        <f>IF(ISNUMBER([1]System!$C18),PlotData!K18+ $BF$1*AK18,$CB$3)</f>
        <v>8.7054953318199901E-2</v>
      </c>
      <c r="BL18" s="32">
        <f>IF(ISNUMBER([1]System!$C18),PlotData!L18+ $BF$1*AL18,$CB$3)</f>
        <v>0.22863873477975116</v>
      </c>
      <c r="BN18" s="35">
        <v>15</v>
      </c>
      <c r="BO18" s="34">
        <f>IF(ISNUMBER([1]System!$C18),O18+ $BF$1*AO18,$CB$4)</f>
        <v>6.8352421643280001</v>
      </c>
      <c r="BP18" s="31">
        <f>IF(ISNUMBER([1]System!$C18),P18+ $BF$1*AP18,$CB$4)</f>
        <v>6.8387916888006135</v>
      </c>
      <c r="BQ18" s="31">
        <f>IF(ISNUMBER([1]System!$C18),Q18+ $BF$1*AQ18,$CB$4)</f>
        <v>6.8418653093250077</v>
      </c>
      <c r="BR18" s="31">
        <f>IF(ISNUMBER([1]System!$C18),R18+ $BF$1*AR18,$CB$4)</f>
        <v>6.8444990445110605</v>
      </c>
      <c r="BS18" s="31">
        <f>IF(ISNUMBER([1]System!$C18),S18+ $BF$1*AS18,$CB$4)</f>
        <v>6.8467289129686471</v>
      </c>
      <c r="BT18" s="31">
        <f>IF(ISNUMBER([1]System!$C18),T18+ $BF$1*AT18,$CB$4)</f>
        <v>6.8485909333076425</v>
      </c>
      <c r="BU18" s="31">
        <f>IF(ISNUMBER([1]System!$C18),U18+ $BF$1*AU18,$CB$4)</f>
        <v>6.8501211241379236</v>
      </c>
      <c r="BV18" s="31">
        <f>IF(ISNUMBER([1]System!$C18),V18+ $BF$1*AV18,$CB$4)</f>
        <v>6.8513555040693657</v>
      </c>
      <c r="BW18" s="31">
        <f>IF(ISNUMBER([1]System!$C18),W18+ $BF$1*AW18,$CB$4)</f>
        <v>6.8523300917118455</v>
      </c>
      <c r="BX18" s="31">
        <f>IF(ISNUMBER([1]System!$C18),X18+ $BF$1*AX18,$CB$4)</f>
        <v>6.8530809056752373</v>
      </c>
      <c r="BY18" s="32">
        <f>IF(ISNUMBER([1]System!$C18),Y18+ $BF$1*AY18,$CB$4)</f>
        <v>6.8536439645694189</v>
      </c>
    </row>
    <row r="19" spans="1:78" x14ac:dyDescent="0.25">
      <c r="A19" s="77">
        <v>16</v>
      </c>
      <c r="B19" s="34">
        <v>-1.1836789999999999</v>
      </c>
      <c r="C19" s="31">
        <v>-1.166523</v>
      </c>
      <c r="D19" s="31">
        <v>-1.149367</v>
      </c>
      <c r="E19" s="31">
        <v>-1.1322110000000001</v>
      </c>
      <c r="F19" s="31">
        <v>-1.1150550000000001</v>
      </c>
      <c r="G19" s="31">
        <v>-1.0978990000000002</v>
      </c>
      <c r="H19" s="31">
        <v>-1.0807430000000002</v>
      </c>
      <c r="I19" s="31">
        <v>-1.0635870000000003</v>
      </c>
      <c r="J19" s="31">
        <v>-1.0464310000000003</v>
      </c>
      <c r="K19" s="31">
        <v>-1.0292750000000004</v>
      </c>
      <c r="L19" s="32">
        <v>-1.0121190000000004</v>
      </c>
      <c r="N19" s="77">
        <v>16</v>
      </c>
      <c r="O19" s="34">
        <v>5.9319800000000003</v>
      </c>
      <c r="P19" s="31">
        <v>5.5918117000000001</v>
      </c>
      <c r="Q19" s="31">
        <v>5.2516433999999999</v>
      </c>
      <c r="R19" s="31">
        <v>4.9114750999999996</v>
      </c>
      <c r="S19" s="31">
        <v>4.5713067999999994</v>
      </c>
      <c r="T19" s="31">
        <v>4.2311384999999992</v>
      </c>
      <c r="U19" s="31">
        <v>3.890970199999999</v>
      </c>
      <c r="V19" s="31">
        <v>3.5508018999999988</v>
      </c>
      <c r="W19" s="31">
        <v>3.2106335999999986</v>
      </c>
      <c r="X19" s="31">
        <v>2.8704652999999984</v>
      </c>
      <c r="Y19" s="32">
        <v>2.5302969999999982</v>
      </c>
      <c r="AA19" s="33">
        <v>16</v>
      </c>
      <c r="AB19" s="34">
        <v>0.22653711181887348</v>
      </c>
      <c r="AC19" s="31">
        <v>0.24027962888388138</v>
      </c>
      <c r="AD19" s="31">
        <v>0.25349087094433026</v>
      </c>
      <c r="AE19" s="31">
        <v>0.26617975068658462</v>
      </c>
      <c r="AF19" s="31">
        <v>0.27835518079700911</v>
      </c>
      <c r="AG19" s="31">
        <v>0.2900260739619685</v>
      </c>
      <c r="AH19" s="31">
        <v>0.30120134286782724</v>
      </c>
      <c r="AI19" s="31">
        <v>0.31188990020095014</v>
      </c>
      <c r="AJ19" s="31">
        <v>0.32210065864770171</v>
      </c>
      <c r="AK19" s="31">
        <v>0.33184253089444665</v>
      </c>
      <c r="AL19" s="32">
        <v>0.34112442962754952</v>
      </c>
      <c r="AN19" s="33">
        <v>16</v>
      </c>
      <c r="AO19" s="34">
        <v>0.14783577905976614</v>
      </c>
      <c r="AP19" s="31">
        <v>0.14879961504977685</v>
      </c>
      <c r="AQ19" s="31">
        <v>0.14973665679123993</v>
      </c>
      <c r="AR19" s="31">
        <v>0.15064735378532076</v>
      </c>
      <c r="AS19" s="31">
        <v>0.15153215553318475</v>
      </c>
      <c r="AT19" s="31">
        <v>0.15239151153599725</v>
      </c>
      <c r="AU19" s="31">
        <v>0.15322587129492363</v>
      </c>
      <c r="AV19" s="31">
        <v>0.15403568431112921</v>
      </c>
      <c r="AW19" s="31">
        <v>0.15482140008577941</v>
      </c>
      <c r="AX19" s="31">
        <v>0.15558346812003959</v>
      </c>
      <c r="AY19" s="31">
        <v>0.15632233791507516</v>
      </c>
      <c r="BA19" s="35">
        <v>16</v>
      </c>
      <c r="BB19" s="34">
        <f>IF(ISNUMBER([1]System!$C19),PlotData!B19+ $BF$1*AB19,$CB$3)</f>
        <v>0.2286387347797505</v>
      </c>
      <c r="BC19" s="31">
        <f>IF(ISNUMBER([1]System!$C19),PlotData!C19+ $BF$1*AC19,$CB$3)</f>
        <v>0.33147076558808108</v>
      </c>
      <c r="BD19" s="31">
        <f>IF(ISNUMBER([1]System!$C19),PlotData!D19+ $BF$1*AD19,$CB$3)</f>
        <v>0.43099062778545205</v>
      </c>
      <c r="BE19" s="31">
        <f>IF(ISNUMBER([1]System!$C19),PlotData!E19+ $BF$1*AE19,$CB$3)</f>
        <v>0.52725388641776716</v>
      </c>
      <c r="BF19" s="31">
        <f>IF(ISNUMBER([1]System!$C19),PlotData!F19+ $BF$1*AF19,$CB$3)</f>
        <v>0.62031610653093128</v>
      </c>
      <c r="BG19" s="31">
        <f>IF(ISNUMBER([1]System!$C19),PlotData!G19+ $BF$1*AG19,$CB$3)</f>
        <v>0.7102328531708495</v>
      </c>
      <c r="BH19" s="31">
        <f>IF(ISNUMBER([1]System!$C19),PlotData!H19+ $BF$1*AH19,$CB$3)</f>
        <v>0.79705969138342558</v>
      </c>
      <c r="BI19" s="31">
        <f>IF(ISNUMBER([1]System!$C19),PlotData!I19+ $BF$1*AI19,$CB$3)</f>
        <v>0.88085218621456507</v>
      </c>
      <c r="BJ19" s="31">
        <f>IF(ISNUMBER([1]System!$C19),PlotData!J19+ $BF$1*AJ19,$CB$3)</f>
        <v>0.96166590271017172</v>
      </c>
      <c r="BK19" s="31">
        <f>IF(ISNUMBER([1]System!$C19),PlotData!K19+ $BF$1*AK19,$CB$3)</f>
        <v>1.0395564059161504</v>
      </c>
      <c r="BL19" s="32">
        <f>IF(ISNUMBER([1]System!$C19),PlotData!L19+ $BF$1*AL19,$CB$3)</f>
        <v>1.1145792608784053</v>
      </c>
      <c r="BN19" s="35">
        <v>16</v>
      </c>
      <c r="BO19" s="34">
        <f>IF(ISNUMBER([1]System!$C19),O19+ $BF$1*AO19,$CB$4)</f>
        <v>6.8536439645694189</v>
      </c>
      <c r="BP19" s="31">
        <f>IF(ISNUMBER([1]System!$C19),P19+ $BF$1*AP19,$CB$4)</f>
        <v>6.5194845813918398</v>
      </c>
      <c r="BQ19" s="31">
        <f>IF(ISNUMBER([1]System!$C19),Q19+ $BF$1*AQ19,$CB$4)</f>
        <v>6.185158152770315</v>
      </c>
      <c r="BR19" s="31">
        <f>IF(ISNUMBER([1]System!$C19),R19+ $BF$1*AR19,$CB$4)</f>
        <v>5.8506674810645229</v>
      </c>
      <c r="BS19" s="31">
        <f>IF(ISNUMBER([1]System!$C19),S19+ $BF$1*AS19,$CB$4)</f>
        <v>5.5160153686341404</v>
      </c>
      <c r="BT19" s="31">
        <f>IF(ISNUMBER([1]System!$C19),T19+ $BF$1*AT19,$CB$4)</f>
        <v>5.181204617838846</v>
      </c>
      <c r="BU19" s="31">
        <f>IF(ISNUMBER([1]System!$C19),U19+ $BF$1*AU19,$CB$4)</f>
        <v>4.8462380310383164</v>
      </c>
      <c r="BV19" s="31">
        <f>IF(ISNUMBER([1]System!$C19),V19+ $BF$1*AY19,$CB$4)</f>
        <v>4.525374270977407</v>
      </c>
      <c r="BW19" s="31" t="e">
        <f>IF(ISNUMBER([1]System!$C19),W19+ $BF$1*#REF!,$CB$4)</f>
        <v>#REF!</v>
      </c>
      <c r="BX19" s="31" t="e">
        <f>IF(ISNUMBER([1]System!$C19),X19+ $BF$1*#REF!,$CB$4)</f>
        <v>#REF!</v>
      </c>
      <c r="BY19" s="32" t="e">
        <f>IF(ISNUMBER([1]System!$C19),Y19+ $BF$1*#REF!,$CB$4)</f>
        <v>#REF!</v>
      </c>
    </row>
    <row r="20" spans="1:78" x14ac:dyDescent="0.25">
      <c r="A20" s="77">
        <v>17</v>
      </c>
      <c r="B20" s="34">
        <v>3.0874999999999999</v>
      </c>
      <c r="C20" s="31">
        <v>3.5103821000000002</v>
      </c>
      <c r="D20" s="31">
        <v>3.9332642</v>
      </c>
      <c r="E20" s="31">
        <v>4.3561462999999998</v>
      </c>
      <c r="F20" s="31">
        <v>4.7790283999999996</v>
      </c>
      <c r="G20" s="31">
        <v>5.2019104999999994</v>
      </c>
      <c r="H20" s="31">
        <v>5.6247925999999993</v>
      </c>
      <c r="I20" s="31">
        <v>6.0476746999999991</v>
      </c>
      <c r="J20" s="31">
        <v>6.4705567999999989</v>
      </c>
      <c r="K20" s="31">
        <v>6.8934388999999987</v>
      </c>
      <c r="L20" s="32">
        <v>7.3163209999999985</v>
      </c>
      <c r="N20" s="77">
        <v>17</v>
      </c>
      <c r="O20" s="34">
        <v>-0.23749999999999999</v>
      </c>
      <c r="P20" s="31">
        <v>-0.17055199999999998</v>
      </c>
      <c r="Q20" s="31">
        <v>-0.10360399999999999</v>
      </c>
      <c r="R20" s="31">
        <v>-3.6655999999999994E-2</v>
      </c>
      <c r="S20" s="31">
        <v>3.0291999999999999E-2</v>
      </c>
      <c r="T20" s="31">
        <v>9.7239999999999993E-2</v>
      </c>
      <c r="U20" s="31">
        <v>0.164188</v>
      </c>
      <c r="V20" s="31">
        <v>0.23113600000000001</v>
      </c>
      <c r="W20" s="31">
        <v>0.29808400000000002</v>
      </c>
      <c r="X20" s="31">
        <v>0.36503200000000002</v>
      </c>
      <c r="Y20" s="32">
        <v>0.43198000000000003</v>
      </c>
      <c r="AA20" s="33">
        <v>17</v>
      </c>
      <c r="AB20" s="34">
        <v>0.38275171442120376</v>
      </c>
      <c r="AC20" s="31">
        <v>0.38200937784267813</v>
      </c>
      <c r="AD20" s="31">
        <v>0.38141103313332408</v>
      </c>
      <c r="AE20" s="31">
        <v>0.38095802896555558</v>
      </c>
      <c r="AF20" s="31">
        <v>0.38065171401178649</v>
      </c>
      <c r="AG20" s="31">
        <v>0.38049343694443083</v>
      </c>
      <c r="AH20" s="31">
        <v>0.38048454643590252</v>
      </c>
      <c r="AI20" s="31">
        <v>0.38062639115861546</v>
      </c>
      <c r="AJ20" s="31">
        <v>0.38092031978498359</v>
      </c>
      <c r="AK20" s="31">
        <v>0.38136768098742085</v>
      </c>
      <c r="AL20" s="32">
        <v>0.38196982343834124</v>
      </c>
      <c r="AN20" s="33">
        <v>17</v>
      </c>
      <c r="AO20" s="34">
        <v>0.23400412495820053</v>
      </c>
      <c r="AP20" s="31">
        <v>0.23674626897571593</v>
      </c>
      <c r="AQ20" s="31">
        <v>0.23857887747285433</v>
      </c>
      <c r="AR20" s="31">
        <v>0.23949343145841917</v>
      </c>
      <c r="AS20" s="31">
        <v>0.23948141194121414</v>
      </c>
      <c r="AT20" s="31">
        <v>0.2385342999300428</v>
      </c>
      <c r="AU20" s="31">
        <v>0.2366435764337087</v>
      </c>
      <c r="AV20" s="31">
        <v>0.23380072246101549</v>
      </c>
      <c r="AW20" s="31">
        <v>0.22999721902076667</v>
      </c>
      <c r="AX20" s="31">
        <v>0.2252245471217659</v>
      </c>
      <c r="AY20" s="32">
        <v>0.21947418777281669</v>
      </c>
      <c r="BA20" s="35">
        <v>17</v>
      </c>
      <c r="BB20" s="34">
        <f>IF(ISNUMBER([1]System!$C20),PlotData!B20+ $BF$1*AB20,$CB$3)</f>
        <v>5.473718443213083</v>
      </c>
      <c r="BC20" s="31">
        <f>IF(ISNUMBER([1]System!$C20),PlotData!C20+ $BF$1*AC20,$CB$3)</f>
        <v>5.8919725372028999</v>
      </c>
      <c r="BD20" s="31">
        <f>IF(ISNUMBER([1]System!$C20),PlotData!D20+ $BF$1*AD20,$CB$3)</f>
        <v>6.3111243307743088</v>
      </c>
      <c r="BE20" s="31">
        <f>IF(ISNUMBER([1]System!$C20),PlotData!E20+ $BF$1*AE20,$CB$3)</f>
        <v>6.7311822320594406</v>
      </c>
      <c r="BF20" s="31">
        <f>IF(ISNUMBER([1]System!$C20),PlotData!F20+ $BF$1*AF20,$CB$3)</f>
        <v>7.1521546491904271</v>
      </c>
      <c r="BG20" s="31">
        <f>IF(ISNUMBER([1]System!$C20),PlotData!G20+ $BF$1*AG20,$CB$3)</f>
        <v>7.5740499902993976</v>
      </c>
      <c r="BH20" s="31">
        <f>IF(ISNUMBER([1]System!$C20),PlotData!H20+ $BF$1*AH20,$CB$3)</f>
        <v>7.9968766635184831</v>
      </c>
      <c r="BI20" s="31">
        <f>IF(ISNUMBER([1]System!$C20),PlotData!I20+ $BF$1*AI20,$CB$3)</f>
        <v>8.4206430769798146</v>
      </c>
      <c r="BJ20" s="31">
        <f>IF(ISNUMBER([1]System!$C20),PlotData!J20+ $BF$1*AJ20,$CB$3)</f>
        <v>8.8453576388155195</v>
      </c>
      <c r="BK20" s="31">
        <f>IF(ISNUMBER([1]System!$C20),PlotData!K20+ $BF$1*AK20,$CB$3)</f>
        <v>9.2710287571577314</v>
      </c>
      <c r="BL20" s="32">
        <f>IF(ISNUMBER([1]System!$C20),PlotData!L20+ $BF$1*AL20,$CB$3)</f>
        <v>9.6976648401385788</v>
      </c>
      <c r="BN20" s="35">
        <v>17</v>
      </c>
      <c r="BO20" s="34">
        <f>IF(ISNUMBER([1]System!$C20),O20+ $BF$1*AO20,$CB$4)</f>
        <v>1.2213699089371435</v>
      </c>
      <c r="BP20" s="31">
        <f>IF(ISNUMBER([1]System!$C20),P20+ $BF$1*AP20,$CB$4)</f>
        <v>1.3054134682305525</v>
      </c>
      <c r="BQ20" s="31">
        <f>IF(ISNUMBER([1]System!$C20),Q20+ $BF$1*AQ20,$CB$4)</f>
        <v>1.383786640294572</v>
      </c>
      <c r="BR20" s="31">
        <f>IF(ISNUMBER([1]System!$C20),R20+ $BF$1*AR20,$CB$4)</f>
        <v>1.4564363145273547</v>
      </c>
      <c r="BS20" s="31">
        <f>IF(ISNUMBER([1]System!$C20),S20+ $BF$1*AS20,$CB$4)</f>
        <v>1.5233093803270559</v>
      </c>
      <c r="BT20" s="31">
        <f>IF(ISNUMBER([1]System!$C20),T20+ $BF$1*AT20,$CB$4)</f>
        <v>1.5843527270918294</v>
      </c>
      <c r="BU20" s="31">
        <f>IF(ISNUMBER([1]System!$C20),U20+ $BF$1*AU20,$CB$4)</f>
        <v>1.6395132442198288</v>
      </c>
      <c r="BV20" s="31">
        <f>IF(ISNUMBER([1]System!$C20),V20+ $BF$1*AV20,$CB$4)</f>
        <v>1.688737821109209</v>
      </c>
      <c r="BW20" s="31">
        <f>IF(ISNUMBER([1]System!$C20),W20+ $BF$1*AW20,$CB$4)</f>
        <v>1.7319733471581236</v>
      </c>
      <c r="BX20" s="31">
        <f>IF(ISNUMBER([1]System!$C20),X20+ $BF$1*AX20,$CB$4)</f>
        <v>1.7691667117647267</v>
      </c>
      <c r="BY20" s="32">
        <f>IF(ISNUMBER([1]System!$C20),Y20+ $BF$1*AY20,$CB$4)</f>
        <v>1.8002648043271723</v>
      </c>
    </row>
    <row r="21" spans="1:78" x14ac:dyDescent="0.25">
      <c r="A21" s="77">
        <v>18</v>
      </c>
      <c r="B21" s="34">
        <v>7.3163210000000003</v>
      </c>
      <c r="C21" s="31">
        <v>7.3890639</v>
      </c>
      <c r="D21" s="31">
        <v>7.4618067999999997</v>
      </c>
      <c r="E21" s="31">
        <v>7.5345496999999995</v>
      </c>
      <c r="F21" s="31">
        <v>7.6072925999999992</v>
      </c>
      <c r="G21" s="31">
        <v>7.6800354999999989</v>
      </c>
      <c r="H21" s="31">
        <v>7.7527783999999986</v>
      </c>
      <c r="I21" s="31">
        <v>7.8255212999999983</v>
      </c>
      <c r="J21" s="31">
        <v>7.8982641999999981</v>
      </c>
      <c r="K21" s="31">
        <v>7.9710070999999978</v>
      </c>
      <c r="L21" s="32">
        <v>8.0437499999999975</v>
      </c>
      <c r="N21" s="77">
        <v>18</v>
      </c>
      <c r="O21" s="34">
        <v>0.43197999999999998</v>
      </c>
      <c r="P21" s="31">
        <v>0.32690699999999995</v>
      </c>
      <c r="Q21" s="31">
        <v>0.22183399999999995</v>
      </c>
      <c r="R21" s="31">
        <v>0.11676099999999995</v>
      </c>
      <c r="S21" s="31">
        <v>1.1687999999999948E-2</v>
      </c>
      <c r="T21" s="31">
        <v>-9.3385000000000051E-2</v>
      </c>
      <c r="U21" s="31">
        <v>-0.19845800000000005</v>
      </c>
      <c r="V21" s="31">
        <v>-0.30353100000000005</v>
      </c>
      <c r="W21" s="31">
        <v>-0.40860400000000008</v>
      </c>
      <c r="X21" s="31">
        <v>-0.51367700000000005</v>
      </c>
      <c r="Y21" s="32">
        <v>-0.61875000000000002</v>
      </c>
      <c r="AA21" s="33">
        <v>18</v>
      </c>
      <c r="AB21" s="34">
        <v>0.38196982343834113</v>
      </c>
      <c r="AC21" s="31">
        <v>0.38048315851146297</v>
      </c>
      <c r="AD21" s="31">
        <v>0.37896856775362708</v>
      </c>
      <c r="AE21" s="31">
        <v>0.37742115376230118</v>
      </c>
      <c r="AF21" s="31">
        <v>0.37583601913495351</v>
      </c>
      <c r="AG21" s="31">
        <v>0.37420826646905181</v>
      </c>
      <c r="AH21" s="31">
        <v>0.37253299836206405</v>
      </c>
      <c r="AI21" s="31">
        <v>0.37080531741145828</v>
      </c>
      <c r="AJ21" s="31">
        <v>0.36902032621470227</v>
      </c>
      <c r="AK21" s="31">
        <v>0.36717312736926405</v>
      </c>
      <c r="AL21" s="32">
        <v>0.36525882347261152</v>
      </c>
      <c r="AN21" s="33">
        <v>18</v>
      </c>
      <c r="AO21" s="34">
        <v>0.21947418777281666</v>
      </c>
      <c r="AP21" s="31">
        <v>0.21830651590827221</v>
      </c>
      <c r="AQ21" s="31">
        <v>0.21711951076183064</v>
      </c>
      <c r="AR21" s="31">
        <v>0.21590978182153686</v>
      </c>
      <c r="AS21" s="31">
        <v>0.21467393857543596</v>
      </c>
      <c r="AT21" s="31">
        <v>0.21340859051157282</v>
      </c>
      <c r="AU21" s="31">
        <v>0.21211034711799243</v>
      </c>
      <c r="AV21" s="31">
        <v>0.21077581788273986</v>
      </c>
      <c r="AW21" s="31">
        <v>0.20940161229385998</v>
      </c>
      <c r="AX21" s="31">
        <v>0.20798433983939785</v>
      </c>
      <c r="AY21" s="32">
        <v>0.20652061000739844</v>
      </c>
      <c r="BA21" s="35">
        <v>18</v>
      </c>
      <c r="BB21" s="34">
        <f>IF(ISNUMBER([1]System!$C21),PlotData!B21+ $BF$1*AB21,$CB$3)</f>
        <v>9.6976648401385805</v>
      </c>
      <c r="BC21" s="31">
        <f>IF(ISNUMBER([1]System!$C21),PlotData!C21+ $BF$1*AC21,$CB$3)</f>
        <v>9.761139310674432</v>
      </c>
      <c r="BD21" s="31">
        <f>IF(ISNUMBER([1]System!$C21),PlotData!D21+ $BF$1*AD21,$CB$3)</f>
        <v>9.8244396810551109</v>
      </c>
      <c r="BE21" s="31">
        <f>IF(ISNUMBER([1]System!$C21),PlotData!E21+ $BF$1*AE21,$CB$3)</f>
        <v>9.8875354190274454</v>
      </c>
      <c r="BF21" s="31">
        <f>IF(ISNUMBER([1]System!$C21),PlotData!F21+ $BF$1*AF21,$CB$3)</f>
        <v>9.9503959923382688</v>
      </c>
      <c r="BG21" s="31">
        <f>IF(ISNUMBER([1]System!$C21),PlotData!G21+ $BF$1*AG21,$CB$3)</f>
        <v>10.012990868734409</v>
      </c>
      <c r="BH21" s="31">
        <f>IF(ISNUMBER([1]System!$C21),PlotData!H21+ $BF$1*AH21,$CB$3)</f>
        <v>10.075289515962698</v>
      </c>
      <c r="BI21" s="31">
        <f>IF(ISNUMBER([1]System!$C21),PlotData!I21+ $BF$1*AI21,$CB$3)</f>
        <v>10.137261401769965</v>
      </c>
      <c r="BJ21" s="31">
        <f>IF(ISNUMBER([1]System!$C21),PlotData!J21+ $BF$1*AJ21,$CB$3)</f>
        <v>10.198875993903041</v>
      </c>
      <c r="BK21" s="31">
        <f>IF(ISNUMBER([1]System!$C21),PlotData!K21+ $BF$1*AK21,$CB$3)</f>
        <v>10.260102760108756</v>
      </c>
      <c r="BL21" s="32">
        <f>IF(ISNUMBER([1]System!$C21),PlotData!L21+ $BF$1*AL21,$CB$3)</f>
        <v>10.320911168133939</v>
      </c>
      <c r="BN21" s="35">
        <v>18</v>
      </c>
      <c r="BO21" s="34">
        <f>IF(ISNUMBER([1]System!$C21),O21+ $BF$1*AO21,$CB$4)</f>
        <v>1.8002648043271723</v>
      </c>
      <c r="BP21" s="31">
        <f>IF(ISNUMBER([1]System!$C21),P21+ $BF$1*AP21,$CB$4)</f>
        <v>1.6879120978390891</v>
      </c>
      <c r="BQ21" s="31">
        <f>IF(ISNUMBER([1]System!$C21),Q21+ $BF$1*AQ21,$CB$4)</f>
        <v>1.5754388603851275</v>
      </c>
      <c r="BR21" s="31">
        <f>IF(ISNUMBER([1]System!$C21),R21+ $BF$1*AR21,$CB$4)</f>
        <v>1.4628239542359081</v>
      </c>
      <c r="BS21" s="31">
        <f>IF(ISNUMBER([1]System!$C21),S21+ $BF$1*AS21,$CB$4)</f>
        <v>1.3500462416620511</v>
      </c>
      <c r="BT21" s="31">
        <f>IF(ISNUMBER([1]System!$C21),T21+ $BF$1*AT21,$CB$4)</f>
        <v>1.2370845849341772</v>
      </c>
      <c r="BU21" s="31">
        <f>IF(ISNUMBER([1]System!$C21),U21+ $BF$1*AU21,$CB$4)</f>
        <v>1.123917846322906</v>
      </c>
      <c r="BV21" s="31">
        <f>IF(ISNUMBER([1]System!$C21),V21+ $BF$1*AV21,$CB$4)</f>
        <v>1.0105248880988593</v>
      </c>
      <c r="BW21" s="31">
        <f>IF(ISNUMBER([1]System!$C21),W21+ $BF$1*AW21,$CB$4)</f>
        <v>0.89688457253265608</v>
      </c>
      <c r="BX21" s="31">
        <f>IF(ISNUMBER([1]System!$C21),X21+ $BF$1*AX21,$CB$4)</f>
        <v>0.78297576189491791</v>
      </c>
      <c r="BY21" s="32">
        <f>IF(ISNUMBER([1]System!$C21),Y21+ $BF$1*AY21,$CB$4)</f>
        <v>0.66877731845626498</v>
      </c>
    </row>
    <row r="22" spans="1:78" x14ac:dyDescent="0.25">
      <c r="A22" s="77">
        <v>19</v>
      </c>
      <c r="B22" s="34"/>
      <c r="C22" s="31"/>
      <c r="D22" s="31"/>
      <c r="E22" s="31"/>
      <c r="F22" s="31"/>
      <c r="G22" s="31"/>
      <c r="H22" s="31"/>
      <c r="I22" s="31"/>
      <c r="J22" s="31"/>
      <c r="K22" s="31"/>
      <c r="L22" s="32"/>
      <c r="N22" s="77">
        <v>19</v>
      </c>
      <c r="O22" s="34"/>
      <c r="P22" s="31"/>
      <c r="Q22" s="31"/>
      <c r="R22" s="31"/>
      <c r="S22" s="31"/>
      <c r="T22" s="31"/>
      <c r="U22" s="31"/>
      <c r="V22" s="31"/>
      <c r="W22" s="31"/>
      <c r="X22" s="31"/>
      <c r="Y22" s="32"/>
      <c r="AA22" s="33">
        <v>19</v>
      </c>
      <c r="AB22" s="34"/>
      <c r="AC22" s="31"/>
      <c r="AD22" s="31"/>
      <c r="AE22" s="31"/>
      <c r="AF22" s="31"/>
      <c r="AG22" s="31"/>
      <c r="AH22" s="31"/>
      <c r="AI22" s="31"/>
      <c r="AJ22" s="31"/>
      <c r="AK22" s="31"/>
      <c r="AL22" s="32"/>
      <c r="AN22" s="33">
        <v>19</v>
      </c>
      <c r="AO22" s="34"/>
      <c r="AP22" s="31"/>
      <c r="AQ22" s="31"/>
      <c r="AR22" s="31"/>
      <c r="AS22" s="31"/>
      <c r="AT22" s="31"/>
      <c r="AU22" s="31"/>
      <c r="AV22" s="31"/>
      <c r="AW22" s="31"/>
      <c r="AX22" s="31"/>
      <c r="AY22" s="32"/>
      <c r="BA22" s="35">
        <v>19</v>
      </c>
      <c r="BB22" s="34">
        <f>IF(ISNUMBER([1]System!$C22),PlotData!B22+ $BF$1*AB22,$CB$3)</f>
        <v>4.5</v>
      </c>
      <c r="BC22" s="31">
        <f>IF(ISNUMBER([1]System!$C22),PlotData!C22+ $BF$1*AC22,$CB$3)</f>
        <v>4.5</v>
      </c>
      <c r="BD22" s="31">
        <f>IF(ISNUMBER([1]System!$C22),PlotData!D22+ $BF$1*AD22,$CB$3)</f>
        <v>4.5</v>
      </c>
      <c r="BE22" s="31">
        <f>IF(ISNUMBER([1]System!$C22),PlotData!E22+ $BF$1*AE22,$CB$3)</f>
        <v>4.5</v>
      </c>
      <c r="BF22" s="31">
        <f>IF(ISNUMBER([1]System!$C22),PlotData!F22+ $BF$1*AF22,$CB$3)</f>
        <v>4.5</v>
      </c>
      <c r="BG22" s="31">
        <f>IF(ISNUMBER([1]System!$C22),PlotData!G22+ $BF$1*AG22,$CB$3)</f>
        <v>4.5</v>
      </c>
      <c r="BH22" s="31">
        <f>IF(ISNUMBER([1]System!$C22),PlotData!H22+ $BF$1*AH22,$CB$3)</f>
        <v>4.5</v>
      </c>
      <c r="BI22" s="31">
        <f>IF(ISNUMBER([1]System!$C22),PlotData!I22+ $BF$1*AI22,$CB$3)</f>
        <v>4.5</v>
      </c>
      <c r="BJ22" s="31">
        <f>IF(ISNUMBER([1]System!$C22),PlotData!J22+ $BF$1*AJ22,$CB$3)</f>
        <v>4.5</v>
      </c>
      <c r="BK22" s="31">
        <f>IF(ISNUMBER([1]System!$C22),PlotData!K22+ $BF$1*AK22,$CB$3)</f>
        <v>4.5</v>
      </c>
      <c r="BL22" s="32">
        <f>IF(ISNUMBER([1]System!$C22),PlotData!L22+ $BF$1*AL22,$CB$3)</f>
        <v>4.5</v>
      </c>
      <c r="BN22" s="35">
        <v>19</v>
      </c>
      <c r="BO22" s="34">
        <f>IF(ISNUMBER([1]System!$C22),O22+ $BF$1*AO22,$CB$4)</f>
        <v>4.5</v>
      </c>
      <c r="BP22" s="31">
        <f>IF(ISNUMBER([1]System!$C22),P22+ $BF$1*AP22,$CB$4)</f>
        <v>4.5</v>
      </c>
      <c r="BQ22" s="31">
        <f>IF(ISNUMBER([1]System!$C22),Q22+ $BF$1*AQ22,$CB$4)</f>
        <v>4.5</v>
      </c>
      <c r="BR22" s="31">
        <f>IF(ISNUMBER([1]System!$C22),R22+ $BF$1*AR22,$CB$4)</f>
        <v>4.5</v>
      </c>
      <c r="BS22" s="31">
        <f>IF(ISNUMBER([1]System!$C22),S22+ $BF$1*AS22,$CB$4)</f>
        <v>4.5</v>
      </c>
      <c r="BT22" s="31">
        <f>IF(ISNUMBER([1]System!$C22),T22+ $BF$1*AT22,$CB$4)</f>
        <v>4.5</v>
      </c>
      <c r="BU22" s="31">
        <f>IF(ISNUMBER([1]System!$C22),U22+ $BF$1*AU22,$CB$4)</f>
        <v>4.5</v>
      </c>
      <c r="BV22" s="31">
        <f>IF(ISNUMBER([1]System!$C22),V22+ $BF$1*AV22,$CB$4)</f>
        <v>4.5</v>
      </c>
      <c r="BW22" s="31">
        <f>IF(ISNUMBER([1]System!$C22),W22+ $BF$1*AW22,$CB$4)</f>
        <v>4.5</v>
      </c>
      <c r="BX22" s="31">
        <f>IF(ISNUMBER([1]System!$C22),X22+ $BF$1*AX22,$CB$4)</f>
        <v>4.5</v>
      </c>
      <c r="BY22" s="32">
        <f>IF(ISNUMBER([1]System!$C22),Y22+ $BF$1*AY22,$CB$4)</f>
        <v>4.5</v>
      </c>
    </row>
    <row r="23" spans="1:78" x14ac:dyDescent="0.25">
      <c r="A23" s="81">
        <v>20</v>
      </c>
      <c r="B23" s="42"/>
      <c r="C23" s="43"/>
      <c r="D23" s="43"/>
      <c r="E23" s="43"/>
      <c r="F23" s="43"/>
      <c r="G23" s="43"/>
      <c r="H23" s="43"/>
      <c r="I23" s="43"/>
      <c r="J23" s="43"/>
      <c r="K23" s="43"/>
      <c r="L23" s="44"/>
      <c r="N23" s="81">
        <v>20</v>
      </c>
      <c r="O23" s="42"/>
      <c r="P23" s="43"/>
      <c r="Q23" s="43"/>
      <c r="R23" s="43"/>
      <c r="S23" s="43"/>
      <c r="T23" s="43"/>
      <c r="U23" s="43"/>
      <c r="V23" s="43"/>
      <c r="W23" s="43"/>
      <c r="X23" s="43"/>
      <c r="Y23" s="44"/>
      <c r="AA23" s="33">
        <v>20</v>
      </c>
      <c r="AB23" s="34"/>
      <c r="AC23" s="31"/>
      <c r="AD23" s="31"/>
      <c r="AE23" s="31"/>
      <c r="AF23" s="31"/>
      <c r="AG23" s="31"/>
      <c r="AH23" s="31"/>
      <c r="AI23" s="31"/>
      <c r="AJ23" s="31"/>
      <c r="AK23" s="31"/>
      <c r="AL23" s="32"/>
      <c r="AN23" s="33">
        <v>20</v>
      </c>
      <c r="AO23" s="34"/>
      <c r="AP23" s="31"/>
      <c r="AQ23" s="31"/>
      <c r="AR23" s="31"/>
      <c r="AS23" s="31"/>
      <c r="AT23" s="31"/>
      <c r="AU23" s="31"/>
      <c r="AV23" s="31"/>
      <c r="AW23" s="31"/>
      <c r="AX23" s="31"/>
      <c r="AY23" s="32"/>
      <c r="BA23" s="45">
        <v>20</v>
      </c>
      <c r="BB23" s="34">
        <f>IF(ISNUMBER([1]System!$C23),PlotData!B23+ $BF$1*AB23,$CB$3)</f>
        <v>4.5</v>
      </c>
      <c r="BC23" s="31">
        <f>IF(ISNUMBER([1]System!$C23),PlotData!C23+ $BF$1*AC23,$CB$3)</f>
        <v>4.5</v>
      </c>
      <c r="BD23" s="31">
        <f>IF(ISNUMBER([1]System!$C23),PlotData!D23+ $BF$1*AD23,$CB$3)</f>
        <v>4.5</v>
      </c>
      <c r="BE23" s="31">
        <f>IF(ISNUMBER([1]System!$C23),PlotData!E23+ $BF$1*AE23,$CB$3)</f>
        <v>4.5</v>
      </c>
      <c r="BF23" s="31">
        <f>IF(ISNUMBER([1]System!$C23),PlotData!F23+ $BF$1*AF23,$CB$3)</f>
        <v>4.5</v>
      </c>
      <c r="BG23" s="31">
        <f>IF(ISNUMBER([1]System!$C23),PlotData!G23+ $BF$1*AG23,$CB$3)</f>
        <v>4.5</v>
      </c>
      <c r="BH23" s="31">
        <f>IF(ISNUMBER([1]System!$C23),PlotData!H23+ $BF$1*AH23,$CB$3)</f>
        <v>4.5</v>
      </c>
      <c r="BI23" s="31">
        <f>IF(ISNUMBER([1]System!$C23),PlotData!I23+ $BF$1*AI23,$CB$3)</f>
        <v>4.5</v>
      </c>
      <c r="BJ23" s="31">
        <f>IF(ISNUMBER([1]System!$C23),PlotData!J23+ $BF$1*AJ23,$CB$3)</f>
        <v>4.5</v>
      </c>
      <c r="BK23" s="31">
        <f>IF(ISNUMBER([1]System!$C23),PlotData!K23+ $BF$1*AK23,$CB$3)</f>
        <v>4.5</v>
      </c>
      <c r="BL23" s="32">
        <f>IF(ISNUMBER([1]System!$C23),PlotData!L23+ $BF$1*AL23,$CB$3)</f>
        <v>4.5</v>
      </c>
      <c r="BN23" s="45">
        <v>20</v>
      </c>
      <c r="BO23" s="34">
        <f>IF(ISNUMBER([1]System!$C23),O23+ $BF$1*AO23,$CB$4)</f>
        <v>4.5</v>
      </c>
      <c r="BP23" s="31">
        <f>IF(ISNUMBER([1]System!$C23),P23+ $BF$1*AP23,$CB$4)</f>
        <v>4.5</v>
      </c>
      <c r="BQ23" s="31">
        <f>IF(ISNUMBER([1]System!$C23),Q23+ $BF$1*AQ23,$CB$4)</f>
        <v>4.5</v>
      </c>
      <c r="BR23" s="31">
        <f>IF(ISNUMBER([1]System!$C23),R23+ $BF$1*AR23,$CB$4)</f>
        <v>4.5</v>
      </c>
      <c r="BS23" s="31">
        <f>IF(ISNUMBER([1]System!$C23),S23+ $BF$1*AS23,$CB$4)</f>
        <v>4.5</v>
      </c>
      <c r="BT23" s="31">
        <f>IF(ISNUMBER([1]System!$C23),T23+ $BF$1*AT23,$CB$4)</f>
        <v>4.5</v>
      </c>
      <c r="BU23" s="31">
        <f>IF(ISNUMBER([1]System!$C23),U23+ $BF$1*AU23,$CB$4)</f>
        <v>4.5</v>
      </c>
      <c r="BV23" s="31">
        <f>IF(ISNUMBER([1]System!$C23),V23+ $BF$1*AV23,$CB$4)</f>
        <v>4.5</v>
      </c>
      <c r="BW23" s="31">
        <f>IF(ISNUMBER([1]System!$C23),W23+ $BF$1*AW23,$CB$4)</f>
        <v>4.5</v>
      </c>
      <c r="BX23" s="31">
        <f>IF(ISNUMBER([1]System!$C23),X23+ $BF$1*AX23,$CB$4)</f>
        <v>4.5</v>
      </c>
      <c r="BY23" s="32">
        <f>IF(ISNUMBER([1]System!$C23),Y23+ $BF$1*AY23,$CB$4)</f>
        <v>4.5</v>
      </c>
    </row>
    <row r="24" spans="1:78" x14ac:dyDescent="0.25">
      <c r="A24" s="77">
        <v>21</v>
      </c>
      <c r="B24" s="34"/>
      <c r="C24" s="31"/>
      <c r="D24" s="31"/>
      <c r="E24" s="31"/>
      <c r="F24" s="31"/>
      <c r="G24" s="31"/>
      <c r="H24" s="31"/>
      <c r="I24" s="31"/>
      <c r="J24" s="31"/>
      <c r="K24" s="31"/>
      <c r="L24" s="32"/>
      <c r="N24" s="77">
        <v>21</v>
      </c>
      <c r="O24" s="34"/>
      <c r="P24" s="31"/>
      <c r="Q24" s="31"/>
      <c r="R24" s="31"/>
      <c r="S24" s="31"/>
      <c r="T24" s="31"/>
      <c r="U24" s="31"/>
      <c r="V24" s="31"/>
      <c r="W24" s="31"/>
      <c r="X24" s="31"/>
      <c r="Y24" s="32"/>
      <c r="AA24" s="33">
        <v>21</v>
      </c>
      <c r="AB24" s="34"/>
      <c r="AC24" s="31"/>
      <c r="AD24" s="31"/>
      <c r="AE24" s="31"/>
      <c r="AF24" s="31"/>
      <c r="AG24" s="31"/>
      <c r="AH24" s="31"/>
      <c r="AI24" s="31"/>
      <c r="AJ24" s="31"/>
      <c r="AK24" s="31"/>
      <c r="AL24" s="32"/>
      <c r="AN24" s="33">
        <v>21</v>
      </c>
      <c r="AO24" s="34"/>
      <c r="AP24" s="31"/>
      <c r="AQ24" s="31"/>
      <c r="AR24" s="31"/>
      <c r="AS24" s="31"/>
      <c r="AT24" s="31"/>
      <c r="AU24" s="31"/>
      <c r="AV24" s="31"/>
      <c r="AW24" s="31"/>
      <c r="AX24" s="31"/>
      <c r="AY24" s="32"/>
      <c r="BA24" s="47">
        <v>21</v>
      </c>
      <c r="BB24" s="34">
        <f>IF(ISNUMBER([1]System!$C24),PlotData!B24+ $BF$1*AB24,$CB$3)</f>
        <v>4.5</v>
      </c>
      <c r="BC24" s="31">
        <f>IF(ISNUMBER([1]System!$C24),PlotData!C24+ $BF$1*AC24,$CB$3)</f>
        <v>4.5</v>
      </c>
      <c r="BD24" s="31">
        <f>IF(ISNUMBER([1]System!$C24),PlotData!D24+ $BF$1*AD24,$CB$3)</f>
        <v>4.5</v>
      </c>
      <c r="BE24" s="31">
        <f>IF(ISNUMBER([1]System!$C24),PlotData!E24+ $BF$1*AE24,$CB$3)</f>
        <v>4.5</v>
      </c>
      <c r="BF24" s="31">
        <f>IF(ISNUMBER([1]System!$C24),PlotData!F24+ $BF$1*AF24,$CB$3)</f>
        <v>4.5</v>
      </c>
      <c r="BG24" s="31">
        <f>IF(ISNUMBER([1]System!$C24),PlotData!G24+ $BF$1*AG24,$CB$3)</f>
        <v>4.5</v>
      </c>
      <c r="BH24" s="31">
        <f>IF(ISNUMBER([1]System!$C24),PlotData!H24+ $BF$1*AH24,$CB$3)</f>
        <v>4.5</v>
      </c>
      <c r="BI24" s="31">
        <f>IF(ISNUMBER([1]System!$C24),PlotData!I24+ $BF$1*AI24,$CB$3)</f>
        <v>4.5</v>
      </c>
      <c r="BJ24" s="31">
        <f>IF(ISNUMBER([1]System!$C24),PlotData!J24+ $BF$1*AJ24,$CB$3)</f>
        <v>4.5</v>
      </c>
      <c r="BK24" s="31">
        <f>IF(ISNUMBER([1]System!$C24),PlotData!K24+ $BF$1*AK24,$CB$3)</f>
        <v>4.5</v>
      </c>
      <c r="BL24" s="32">
        <f>IF(ISNUMBER([1]System!$C24),PlotData!L24+ $BF$1*AL24,$CB$3)</f>
        <v>4.5</v>
      </c>
      <c r="BN24" s="47">
        <v>21</v>
      </c>
      <c r="BO24" s="34">
        <f>IF(ISNUMBER([1]System!$C24),O24+ $BF$1*AO24,$CB$4)</f>
        <v>4.5</v>
      </c>
      <c r="BP24" s="31">
        <f>IF(ISNUMBER([1]System!$C24),P24+ $BF$1*AP24,$CB$4)</f>
        <v>4.5</v>
      </c>
      <c r="BQ24" s="31">
        <f>IF(ISNUMBER([1]System!$C24),Q24+ $BF$1*AQ24,$CB$4)</f>
        <v>4.5</v>
      </c>
      <c r="BR24" s="31">
        <f>IF(ISNUMBER([1]System!$C24),R24+ $BF$1*AR24,$CB$4)</f>
        <v>4.5</v>
      </c>
      <c r="BS24" s="31">
        <f>IF(ISNUMBER([1]System!$C24),S24+ $BF$1*AS24,$CB$4)</f>
        <v>4.5</v>
      </c>
      <c r="BT24" s="31">
        <f>IF(ISNUMBER([1]System!$C24),T24+ $BF$1*AT24,$CB$4)</f>
        <v>4.5</v>
      </c>
      <c r="BU24" s="31">
        <f>IF(ISNUMBER([1]System!$C24),U24+ $BF$1*AU24,$CB$4)</f>
        <v>4.5</v>
      </c>
      <c r="BV24" s="31">
        <f>IF(ISNUMBER([1]System!$C24),V24+ $BF$1*AV24,$CB$4)</f>
        <v>4.5</v>
      </c>
      <c r="BW24" s="31">
        <f>IF(ISNUMBER([1]System!$C24),W24+ $BF$1*AW24,$CB$4)</f>
        <v>4.5</v>
      </c>
      <c r="BX24" s="31">
        <f>IF(ISNUMBER([1]System!$C24),X24+ $BF$1*AX24,$CB$4)</f>
        <v>4.5</v>
      </c>
      <c r="BY24" s="32">
        <f>IF(ISNUMBER([1]System!$C24),Y24+ $BF$1*AY24,$CB$4)</f>
        <v>4.5</v>
      </c>
    </row>
    <row r="25" spans="1:78" x14ac:dyDescent="0.25">
      <c r="A25" s="77">
        <v>22</v>
      </c>
      <c r="B25" s="78"/>
      <c r="C25" s="79"/>
      <c r="D25" s="79"/>
      <c r="E25" s="79"/>
      <c r="F25" s="79"/>
      <c r="G25" s="79"/>
      <c r="H25" s="79"/>
      <c r="I25" s="79"/>
      <c r="J25" s="79"/>
      <c r="K25" s="79"/>
      <c r="L25" s="80"/>
      <c r="M25" s="54"/>
      <c r="N25" s="77">
        <v>22</v>
      </c>
      <c r="O25" s="78"/>
      <c r="P25" s="79"/>
      <c r="Q25" s="79"/>
      <c r="R25" s="79"/>
      <c r="S25" s="79"/>
      <c r="T25" s="79"/>
      <c r="U25" s="79"/>
      <c r="V25" s="79"/>
      <c r="W25" s="79"/>
      <c r="X25" s="79"/>
      <c r="Y25" s="80"/>
      <c r="Z25" s="118"/>
      <c r="AA25" s="33">
        <v>22</v>
      </c>
      <c r="AB25" s="34"/>
      <c r="AC25" s="31"/>
      <c r="AD25" s="31"/>
      <c r="AE25" s="31"/>
      <c r="AF25" s="31"/>
      <c r="AG25" s="31"/>
      <c r="AH25" s="31"/>
      <c r="AI25" s="31"/>
      <c r="AJ25" s="31"/>
      <c r="AK25" s="31"/>
      <c r="AL25" s="32"/>
      <c r="AN25" s="33">
        <v>22</v>
      </c>
      <c r="AO25" s="34"/>
      <c r="AP25" s="31"/>
      <c r="AQ25" s="31"/>
      <c r="AR25" s="31"/>
      <c r="AS25" s="31"/>
      <c r="AT25" s="31"/>
      <c r="AU25" s="31"/>
      <c r="AV25" s="31"/>
      <c r="AW25" s="31"/>
      <c r="AX25" s="31"/>
      <c r="AY25" s="32"/>
      <c r="BA25" s="47">
        <v>22</v>
      </c>
      <c r="BB25" s="34">
        <f>IF(ISNUMBER([1]System!$C25),PlotData!B25+ $BF$1*AB25,$CB$3)</f>
        <v>4.5</v>
      </c>
      <c r="BC25" s="31">
        <f>IF(ISNUMBER([1]System!$C25),PlotData!C25+ $BF$1*AC25,$CB$3)</f>
        <v>4.5</v>
      </c>
      <c r="BD25" s="31">
        <f>IF(ISNUMBER([1]System!$C25),PlotData!D25+ $BF$1*AD25,$CB$3)</f>
        <v>4.5</v>
      </c>
      <c r="BE25" s="31">
        <f>IF(ISNUMBER([1]System!$C25),PlotData!E25+ $BF$1*AE25,$CB$3)</f>
        <v>4.5</v>
      </c>
      <c r="BF25" s="31">
        <f>IF(ISNUMBER([1]System!$C25),PlotData!F25+ $BF$1*AF25,$CB$3)</f>
        <v>4.5</v>
      </c>
      <c r="BG25" s="31">
        <f>IF(ISNUMBER([1]System!$C25),PlotData!G25+ $BF$1*AG25,$CB$3)</f>
        <v>4.5</v>
      </c>
      <c r="BH25" s="31">
        <f>IF(ISNUMBER([1]System!$C25),PlotData!H25+ $BF$1*AH25,$CB$3)</f>
        <v>4.5</v>
      </c>
      <c r="BI25" s="31">
        <f>IF(ISNUMBER([1]System!$C25),PlotData!I25+ $BF$1*AI25,$CB$3)</f>
        <v>4.5</v>
      </c>
      <c r="BJ25" s="31">
        <f>IF(ISNUMBER([1]System!$C25),PlotData!J25+ $BF$1*AJ25,$CB$3)</f>
        <v>4.5</v>
      </c>
      <c r="BK25" s="31">
        <f>IF(ISNUMBER([1]System!$C25),PlotData!K25+ $BF$1*AK25,$CB$3)</f>
        <v>4.5</v>
      </c>
      <c r="BL25" s="32">
        <f>IF(ISNUMBER([1]System!$C25),PlotData!L25+ $BF$1*AL25,$CB$3)</f>
        <v>4.5</v>
      </c>
      <c r="BN25" s="47">
        <v>22</v>
      </c>
      <c r="BO25" s="34">
        <f>IF(ISNUMBER([1]System!$C25),O25+ $BF$1*AO25,$CB$4)</f>
        <v>4.5</v>
      </c>
      <c r="BP25" s="31">
        <f>IF(ISNUMBER([1]System!$C25),P25+ $BF$1*AP25,$CB$4)</f>
        <v>4.5</v>
      </c>
      <c r="BQ25" s="31">
        <f>IF(ISNUMBER([1]System!$C25),Q25+ $BF$1*AQ25,$CB$4)</f>
        <v>4.5</v>
      </c>
      <c r="BR25" s="31">
        <f>IF(ISNUMBER([1]System!$C25),R25+ $BF$1*AR25,$CB$4)</f>
        <v>4.5</v>
      </c>
      <c r="BS25" s="31">
        <f>IF(ISNUMBER([1]System!$C25),S25+ $BF$1*AS25,$CB$4)</f>
        <v>4.5</v>
      </c>
      <c r="BT25" s="31">
        <f>IF(ISNUMBER([1]System!$C25),T25+ $BF$1*AT25,$CB$4)</f>
        <v>4.5</v>
      </c>
      <c r="BU25" s="31">
        <f>IF(ISNUMBER([1]System!$C25),U25+ $BF$1*AU25,$CB$4)</f>
        <v>4.5</v>
      </c>
      <c r="BV25" s="31">
        <f>IF(ISNUMBER([1]System!$C25),V25+ $BF$1*AV25,$CB$4)</f>
        <v>4.5</v>
      </c>
      <c r="BW25" s="31">
        <f>IF(ISNUMBER([1]System!$C25),W25+ $BF$1*AW25,$CB$4)</f>
        <v>4.5</v>
      </c>
      <c r="BX25" s="31">
        <f>IF(ISNUMBER([1]System!$C25),X25+ $BF$1*AX25,$CB$4)</f>
        <v>4.5</v>
      </c>
      <c r="BY25" s="32">
        <f>IF(ISNUMBER([1]System!$C25),Y25+ $BF$1*AY25,$CB$4)</f>
        <v>4.5</v>
      </c>
    </row>
    <row r="26" spans="1:78" x14ac:dyDescent="0.25">
      <c r="A26" s="77">
        <v>23</v>
      </c>
      <c r="B26" s="119"/>
      <c r="C26" s="79"/>
      <c r="D26" s="79"/>
      <c r="E26" s="79"/>
      <c r="F26" s="79"/>
      <c r="G26" s="79"/>
      <c r="H26" s="79"/>
      <c r="I26" s="79"/>
      <c r="J26" s="79"/>
      <c r="K26" s="79"/>
      <c r="L26" s="80"/>
      <c r="M26" s="54"/>
      <c r="N26" s="77">
        <v>23</v>
      </c>
      <c r="O26" s="78"/>
      <c r="P26" s="79"/>
      <c r="Q26" s="79"/>
      <c r="R26" s="79"/>
      <c r="S26" s="79"/>
      <c r="T26" s="79"/>
      <c r="U26" s="79"/>
      <c r="V26" s="79"/>
      <c r="W26" s="79"/>
      <c r="X26" s="79"/>
      <c r="Y26" s="80"/>
      <c r="Z26" s="118"/>
      <c r="AA26" s="33">
        <v>23</v>
      </c>
      <c r="AB26" s="34"/>
      <c r="AC26" s="31"/>
      <c r="AD26" s="31"/>
      <c r="AE26" s="31"/>
      <c r="AF26" s="31"/>
      <c r="AG26" s="31"/>
      <c r="AH26" s="31"/>
      <c r="AI26" s="31"/>
      <c r="AJ26" s="31"/>
      <c r="AK26" s="31"/>
      <c r="AL26" s="32"/>
      <c r="AN26" s="33">
        <v>23</v>
      </c>
      <c r="AO26" s="34"/>
      <c r="AP26" s="31"/>
      <c r="AQ26" s="31"/>
      <c r="AR26" s="31"/>
      <c r="AS26" s="31"/>
      <c r="AT26" s="31"/>
      <c r="AU26" s="31"/>
      <c r="AV26" s="31"/>
      <c r="AW26" s="31"/>
      <c r="AX26" s="31"/>
      <c r="AY26" s="32"/>
      <c r="BA26" s="47">
        <v>23</v>
      </c>
      <c r="BB26" s="34">
        <f>IF(ISNUMBER([1]System!$C26),PlotData!B26+ $BF$1*AB26,$CB$3)</f>
        <v>4.5</v>
      </c>
      <c r="BC26" s="31">
        <f>IF(ISNUMBER([1]System!$C26),PlotData!C26+ $BF$1*AC26,$CB$3)</f>
        <v>4.5</v>
      </c>
      <c r="BD26" s="31">
        <f>IF(ISNUMBER([1]System!$C26),PlotData!D26+ $BF$1*AD26,$CB$3)</f>
        <v>4.5</v>
      </c>
      <c r="BE26" s="31">
        <f>IF(ISNUMBER([1]System!$C26),PlotData!E26+ $BF$1*AE26,$CB$3)</f>
        <v>4.5</v>
      </c>
      <c r="BF26" s="31">
        <f>IF(ISNUMBER([1]System!$C26),PlotData!F26+ $BF$1*AF26,$CB$3)</f>
        <v>4.5</v>
      </c>
      <c r="BG26" s="31">
        <f>IF(ISNUMBER([1]System!$C26),PlotData!G26+ $BF$1*AG26,$CB$3)</f>
        <v>4.5</v>
      </c>
      <c r="BH26" s="31">
        <f>IF(ISNUMBER([1]System!$C26),PlotData!H26+ $BF$1*AH26,$CB$3)</f>
        <v>4.5</v>
      </c>
      <c r="BI26" s="31">
        <f>IF(ISNUMBER([1]System!$C26),PlotData!I26+ $BF$1*AI26,$CB$3)</f>
        <v>4.5</v>
      </c>
      <c r="BJ26" s="31">
        <f>IF(ISNUMBER([1]System!$C26),PlotData!J26+ $BF$1*AJ26,$CB$3)</f>
        <v>4.5</v>
      </c>
      <c r="BK26" s="31">
        <f>IF(ISNUMBER([1]System!$C26),PlotData!K26+ $BF$1*AK26,$CB$3)</f>
        <v>4.5</v>
      </c>
      <c r="BL26" s="32">
        <f>IF(ISNUMBER([1]System!$C26),PlotData!L26+ $BF$1*AL26,$CB$3)</f>
        <v>4.5</v>
      </c>
      <c r="BN26" s="47">
        <v>23</v>
      </c>
      <c r="BO26" s="34">
        <f>IF(ISNUMBER([1]System!$C26),O26+ $BF$1*AO26,$CB$4)</f>
        <v>4.5</v>
      </c>
      <c r="BP26" s="31">
        <f>IF(ISNUMBER([1]System!$C26),P26+ $BF$1*AP26,$CB$4)</f>
        <v>4.5</v>
      </c>
      <c r="BQ26" s="31">
        <f>IF(ISNUMBER([1]System!$C26),Q26+ $BF$1*AQ26,$CB$4)</f>
        <v>4.5</v>
      </c>
      <c r="BR26" s="31">
        <f>IF(ISNUMBER([1]System!$C26),R26+ $BF$1*AR26,$CB$4)</f>
        <v>4.5</v>
      </c>
      <c r="BS26" s="31">
        <f>IF(ISNUMBER([1]System!$C26),S26+ $BF$1*AS26,$CB$4)</f>
        <v>4.5</v>
      </c>
      <c r="BT26" s="31">
        <f>IF(ISNUMBER([1]System!$C26),T26+ $BF$1*AT26,$CB$4)</f>
        <v>4.5</v>
      </c>
      <c r="BU26" s="31">
        <f>IF(ISNUMBER([1]System!$C26),U26+ $BF$1*AU26,$CB$4)</f>
        <v>4.5</v>
      </c>
      <c r="BV26" s="31">
        <f>IF(ISNUMBER([1]System!$C26),V26+ $BF$1*AV26,$CB$4)</f>
        <v>4.5</v>
      </c>
      <c r="BW26" s="31">
        <f>IF(ISNUMBER([1]System!$C26),W26+ $BF$1*AW26,$CB$4)</f>
        <v>4.5</v>
      </c>
      <c r="BX26" s="31">
        <f>IF(ISNUMBER([1]System!$C26),X26+ $BF$1*AX26,$CB$4)</f>
        <v>4.5</v>
      </c>
      <c r="BY26" s="32">
        <f>IF(ISNUMBER([1]System!$C26),Y26+ $BF$1*AY26,$CB$4)</f>
        <v>4.5</v>
      </c>
    </row>
    <row r="27" spans="1:78" x14ac:dyDescent="0.25">
      <c r="A27" s="77">
        <v>24</v>
      </c>
      <c r="B27" s="78"/>
      <c r="C27" s="79"/>
      <c r="D27" s="79"/>
      <c r="E27" s="79"/>
      <c r="F27" s="79"/>
      <c r="G27" s="79"/>
      <c r="H27" s="79"/>
      <c r="I27" s="79"/>
      <c r="J27" s="79"/>
      <c r="K27" s="79"/>
      <c r="L27" s="80"/>
      <c r="M27" s="54"/>
      <c r="N27" s="77">
        <v>24</v>
      </c>
      <c r="O27" s="78"/>
      <c r="P27" s="79"/>
      <c r="Q27" s="120"/>
      <c r="R27" s="79"/>
      <c r="S27" s="79"/>
      <c r="T27" s="79"/>
      <c r="U27" s="79"/>
      <c r="V27" s="79"/>
      <c r="W27" s="79"/>
      <c r="X27" s="79"/>
      <c r="Y27" s="80"/>
      <c r="Z27" s="118"/>
      <c r="AA27" s="33">
        <v>24</v>
      </c>
      <c r="AB27" s="34"/>
      <c r="AC27" s="31"/>
      <c r="AD27" s="31"/>
      <c r="AE27" s="31"/>
      <c r="AF27" s="31"/>
      <c r="AG27" s="31"/>
      <c r="AH27" s="31"/>
      <c r="AI27" s="31"/>
      <c r="AJ27" s="31"/>
      <c r="AK27" s="31"/>
      <c r="AL27" s="32"/>
      <c r="AN27" s="33">
        <v>24</v>
      </c>
      <c r="AO27" s="34"/>
      <c r="AP27" s="31"/>
      <c r="AQ27" s="31"/>
      <c r="AR27" s="31"/>
      <c r="AS27" s="31"/>
      <c r="AT27" s="31"/>
      <c r="AU27" s="31"/>
      <c r="AV27" s="31"/>
      <c r="AW27" s="31"/>
      <c r="AX27" s="31"/>
      <c r="AY27" s="32"/>
      <c r="BA27" s="47">
        <v>24</v>
      </c>
      <c r="BB27" s="34">
        <f>IF(ISNUMBER([1]System!$C27),PlotData!B27+ $BF$1*AB27,$CB$3)</f>
        <v>4.5</v>
      </c>
      <c r="BC27" s="31">
        <f>IF(ISNUMBER([1]System!$C27),PlotData!C27+ $BF$1*AC27,$CB$3)</f>
        <v>4.5</v>
      </c>
      <c r="BD27" s="31">
        <f>IF(ISNUMBER([1]System!$C27),PlotData!D27+ $BF$1*AD27,$CB$3)</f>
        <v>4.5</v>
      </c>
      <c r="BE27" s="31">
        <f>IF(ISNUMBER([1]System!$C27),PlotData!E27+ $BF$1*AE27,$CB$3)</f>
        <v>4.5</v>
      </c>
      <c r="BF27" s="31">
        <f>IF(ISNUMBER([1]System!$C27),PlotData!F27+ $BF$1*AF27,$CB$3)</f>
        <v>4.5</v>
      </c>
      <c r="BG27" s="31">
        <f>IF(ISNUMBER([1]System!$C27),PlotData!G27+ $BF$1*AG27,$CB$3)</f>
        <v>4.5</v>
      </c>
      <c r="BH27" s="31">
        <f>IF(ISNUMBER([1]System!$C27),PlotData!H27+ $BF$1*AH27,$CB$3)</f>
        <v>4.5</v>
      </c>
      <c r="BI27" s="31">
        <f>IF(ISNUMBER([1]System!$C27),PlotData!I27+ $BF$1*AI27,$CB$3)</f>
        <v>4.5</v>
      </c>
      <c r="BJ27" s="31">
        <f>IF(ISNUMBER([1]System!$C27),PlotData!J27+ $BF$1*AJ27,$CB$3)</f>
        <v>4.5</v>
      </c>
      <c r="BK27" s="31">
        <f>IF(ISNUMBER([1]System!$C27),PlotData!K27+ $BF$1*AK27,$CB$3)</f>
        <v>4.5</v>
      </c>
      <c r="BL27" s="32">
        <f>IF(ISNUMBER([1]System!$C27),PlotData!L27+ $BF$1*AL27,$CB$3)</f>
        <v>4.5</v>
      </c>
      <c r="BM27" s="54"/>
      <c r="BN27" s="47">
        <v>24</v>
      </c>
      <c r="BO27" s="34">
        <f>IF(ISNUMBER([1]System!$C27),O27+ $BF$1*AO27,$CB$4)</f>
        <v>4.5</v>
      </c>
      <c r="BP27" s="31">
        <f>IF(ISNUMBER([1]System!$C27),P27+ $BF$1*AP27,$CB$4)</f>
        <v>4.5</v>
      </c>
      <c r="BQ27" s="31">
        <f>IF(ISNUMBER([1]System!$C27),Q27+ $BF$1*AQ27,$CB$4)</f>
        <v>4.5</v>
      </c>
      <c r="BR27" s="31">
        <f>IF(ISNUMBER([1]System!$C27),R27+ $BF$1*AR27,$CB$4)</f>
        <v>4.5</v>
      </c>
      <c r="BS27" s="31">
        <f>IF(ISNUMBER([1]System!$C27),S27+ $BF$1*AS27,$CB$4)</f>
        <v>4.5</v>
      </c>
      <c r="BT27" s="31">
        <f>IF(ISNUMBER([1]System!$C27),T27+ $BF$1*AT27,$CB$4)</f>
        <v>4.5</v>
      </c>
      <c r="BU27" s="31">
        <f>IF(ISNUMBER([1]System!$C27),U27+ $BF$1*AU27,$CB$4)</f>
        <v>4.5</v>
      </c>
      <c r="BV27" s="31">
        <f>IF(ISNUMBER([1]System!$C27),V27+ $BF$1*AV27,$CB$4)</f>
        <v>4.5</v>
      </c>
      <c r="BW27" s="31">
        <f>IF(ISNUMBER([1]System!$C27),W27+ $BF$1*AW27,$CB$4)</f>
        <v>4.5</v>
      </c>
      <c r="BX27" s="31">
        <f>IF(ISNUMBER([1]System!$C27),X27+ $BF$1*AX27,$CB$4)</f>
        <v>4.5</v>
      </c>
      <c r="BY27" s="32">
        <f>IF(ISNUMBER([1]System!$C27),Y27+ $BF$1*AY27,$CB$4)</f>
        <v>4.5</v>
      </c>
      <c r="BZ27" s="54"/>
    </row>
    <row r="28" spans="1:78" x14ac:dyDescent="0.25">
      <c r="A28" s="77">
        <v>25</v>
      </c>
      <c r="B28" s="78"/>
      <c r="C28" s="79"/>
      <c r="D28" s="79"/>
      <c r="E28" s="79"/>
      <c r="F28" s="79"/>
      <c r="G28" s="79"/>
      <c r="H28" s="79"/>
      <c r="I28" s="79"/>
      <c r="J28" s="79"/>
      <c r="K28" s="79"/>
      <c r="L28" s="80"/>
      <c r="M28" s="54"/>
      <c r="N28" s="77">
        <v>25</v>
      </c>
      <c r="O28" s="78"/>
      <c r="P28" s="79"/>
      <c r="Q28" s="79"/>
      <c r="R28" s="79"/>
      <c r="S28" s="79"/>
      <c r="T28" s="79"/>
      <c r="U28" s="79"/>
      <c r="V28" s="79"/>
      <c r="W28" s="79"/>
      <c r="X28" s="79"/>
      <c r="Y28" s="80"/>
      <c r="Z28" s="118"/>
      <c r="AA28" s="33">
        <v>25</v>
      </c>
      <c r="AB28" s="34"/>
      <c r="AC28" s="31"/>
      <c r="AD28" s="31"/>
      <c r="AE28" s="31"/>
      <c r="AF28" s="31"/>
      <c r="AG28" s="31"/>
      <c r="AH28" s="31"/>
      <c r="AI28" s="31"/>
      <c r="AJ28" s="31"/>
      <c r="AK28" s="31"/>
      <c r="AL28" s="32"/>
      <c r="AN28" s="33">
        <v>25</v>
      </c>
      <c r="AO28" s="34"/>
      <c r="AP28" s="31"/>
      <c r="AQ28" s="31"/>
      <c r="AR28" s="31"/>
      <c r="AS28" s="31"/>
      <c r="AT28" s="31"/>
      <c r="AU28" s="31"/>
      <c r="AV28" s="31"/>
      <c r="AW28" s="31"/>
      <c r="AX28" s="31"/>
      <c r="AY28" s="32"/>
      <c r="BA28" s="47">
        <v>25</v>
      </c>
      <c r="BB28" s="34">
        <f>IF(ISNUMBER([1]System!$C28),PlotData!B28+ $BF$1*AB28,$CB$3)</f>
        <v>4.5</v>
      </c>
      <c r="BC28" s="31">
        <f>IF(ISNUMBER([1]System!$C28),PlotData!C28+ $BF$1*AC28,$CB$3)</f>
        <v>4.5</v>
      </c>
      <c r="BD28" s="31">
        <f>IF(ISNUMBER([1]System!$C28),PlotData!D28+ $BF$1*AD28,$CB$3)</f>
        <v>4.5</v>
      </c>
      <c r="BE28" s="31">
        <f>IF(ISNUMBER([1]System!$C28),PlotData!E28+ $BF$1*AE28,$CB$3)</f>
        <v>4.5</v>
      </c>
      <c r="BF28" s="31">
        <f>IF(ISNUMBER([1]System!$C28),PlotData!F28+ $BF$1*AF28,$CB$3)</f>
        <v>4.5</v>
      </c>
      <c r="BG28" s="31">
        <f>IF(ISNUMBER([1]System!$C28),PlotData!G28+ $BF$1*AG28,$CB$3)</f>
        <v>4.5</v>
      </c>
      <c r="BH28" s="31">
        <f>IF(ISNUMBER([1]System!$C28),PlotData!H28+ $BF$1*AH28,$CB$3)</f>
        <v>4.5</v>
      </c>
      <c r="BI28" s="31">
        <f>IF(ISNUMBER([1]System!$C28),PlotData!I28+ $BF$1*AI28,$CB$3)</f>
        <v>4.5</v>
      </c>
      <c r="BJ28" s="31">
        <f>IF(ISNUMBER([1]System!$C28),PlotData!J28+ $BF$1*AJ28,$CB$3)</f>
        <v>4.5</v>
      </c>
      <c r="BK28" s="31">
        <f>IF(ISNUMBER([1]System!$C28),PlotData!K28+ $BF$1*AK28,$CB$3)</f>
        <v>4.5</v>
      </c>
      <c r="BL28" s="32">
        <f>IF(ISNUMBER([1]System!$C28),PlotData!L28+ $BF$1*AL28,$CB$3)</f>
        <v>4.5</v>
      </c>
      <c r="BM28" s="54"/>
      <c r="BN28" s="47">
        <v>25</v>
      </c>
      <c r="BO28" s="34">
        <f>IF(ISNUMBER([1]System!$C28),O28+ $BF$1*AO28,$CB$4)</f>
        <v>4.5</v>
      </c>
      <c r="BP28" s="31">
        <f>IF(ISNUMBER([1]System!$C28),P28+ $BF$1*AP28,$CB$4)</f>
        <v>4.5</v>
      </c>
      <c r="BQ28" s="31">
        <f>IF(ISNUMBER([1]System!$C28),Q28+ $BF$1*AQ28,$CB$4)</f>
        <v>4.5</v>
      </c>
      <c r="BR28" s="31">
        <f>IF(ISNUMBER([1]System!$C28),R28+ $BF$1*AR28,$CB$4)</f>
        <v>4.5</v>
      </c>
      <c r="BS28" s="31">
        <f>IF(ISNUMBER([1]System!$C28),S28+ $BF$1*AS28,$CB$4)</f>
        <v>4.5</v>
      </c>
      <c r="BT28" s="31">
        <f>IF(ISNUMBER([1]System!$C28),T28+ $BF$1*AT28,$CB$4)</f>
        <v>4.5</v>
      </c>
      <c r="BU28" s="31">
        <f>IF(ISNUMBER([1]System!$C28),U28+ $BF$1*AU28,$CB$4)</f>
        <v>4.5</v>
      </c>
      <c r="BV28" s="31">
        <f>IF(ISNUMBER([1]System!$C28),V28+ $BF$1*AV28,$CB$4)</f>
        <v>4.5</v>
      </c>
      <c r="BW28" s="31">
        <f>IF(ISNUMBER([1]System!$C28),W28+ $BF$1*AW28,$CB$4)</f>
        <v>4.5</v>
      </c>
      <c r="BX28" s="31">
        <f>IF(ISNUMBER([1]System!$C28),X28+ $BF$1*AX28,$CB$4)</f>
        <v>4.5</v>
      </c>
      <c r="BY28" s="32">
        <f>IF(ISNUMBER([1]System!$C28),Y28+ $BF$1*AY28,$CB$4)</f>
        <v>4.5</v>
      </c>
      <c r="BZ28" s="54"/>
    </row>
    <row r="29" spans="1:78" x14ac:dyDescent="0.25">
      <c r="A29" s="77">
        <v>26</v>
      </c>
      <c r="B29" s="78"/>
      <c r="C29" s="79"/>
      <c r="D29" s="79"/>
      <c r="E29" s="79"/>
      <c r="F29" s="79"/>
      <c r="G29" s="79"/>
      <c r="H29" s="79"/>
      <c r="I29" s="79"/>
      <c r="J29" s="79"/>
      <c r="K29" s="79"/>
      <c r="L29" s="80"/>
      <c r="M29" s="54"/>
      <c r="N29" s="77">
        <v>26</v>
      </c>
      <c r="O29" s="78"/>
      <c r="P29" s="79"/>
      <c r="Q29" s="79"/>
      <c r="R29" s="79"/>
      <c r="S29" s="79"/>
      <c r="T29" s="79"/>
      <c r="U29" s="79"/>
      <c r="V29" s="79"/>
      <c r="W29" s="79"/>
      <c r="X29" s="79"/>
      <c r="Y29" s="80"/>
      <c r="Z29" s="118"/>
      <c r="AA29" s="33">
        <v>26</v>
      </c>
      <c r="AB29" s="34"/>
      <c r="AC29" s="31"/>
      <c r="AD29" s="31"/>
      <c r="AE29" s="31"/>
      <c r="AF29" s="31"/>
      <c r="AG29" s="31"/>
      <c r="AH29" s="31"/>
      <c r="AI29" s="31"/>
      <c r="AJ29" s="31"/>
      <c r="AK29" s="31"/>
      <c r="AL29" s="32"/>
      <c r="AN29" s="33">
        <v>26</v>
      </c>
      <c r="AO29" s="34"/>
      <c r="AP29" s="31"/>
      <c r="AQ29" s="31"/>
      <c r="AR29" s="31"/>
      <c r="AS29" s="31"/>
      <c r="AT29" s="31"/>
      <c r="AU29" s="31"/>
      <c r="AV29" s="31"/>
      <c r="AW29" s="31"/>
      <c r="AX29" s="31"/>
      <c r="AY29" s="32"/>
      <c r="BA29" s="47">
        <v>26</v>
      </c>
      <c r="BB29" s="34">
        <f>IF(ISNUMBER([1]System!$C29),PlotData!B29+ $BF$1*AB29,$CB$3)</f>
        <v>4.5</v>
      </c>
      <c r="BC29" s="31">
        <f>IF(ISNUMBER([1]System!$C29),PlotData!C29+ $BF$1*AC29,$CB$3)</f>
        <v>4.5</v>
      </c>
      <c r="BD29" s="31">
        <f>IF(ISNUMBER([1]System!$C29),PlotData!D29+ $BF$1*AD29,$CB$3)</f>
        <v>4.5</v>
      </c>
      <c r="BE29" s="31">
        <f>IF(ISNUMBER([1]System!$C29),PlotData!E29+ $BF$1*AE29,$CB$3)</f>
        <v>4.5</v>
      </c>
      <c r="BF29" s="31">
        <f>IF(ISNUMBER([1]System!$C29),PlotData!F29+ $BF$1*AF29,$CB$3)</f>
        <v>4.5</v>
      </c>
      <c r="BG29" s="31">
        <f>IF(ISNUMBER([1]System!$C29),PlotData!G29+ $BF$1*AG29,$CB$3)</f>
        <v>4.5</v>
      </c>
      <c r="BH29" s="31">
        <f>IF(ISNUMBER([1]System!$C29),PlotData!H29+ $BF$1*AH29,$CB$3)</f>
        <v>4.5</v>
      </c>
      <c r="BI29" s="31">
        <f>IF(ISNUMBER([1]System!$C29),PlotData!I29+ $BF$1*AI29,$CB$3)</f>
        <v>4.5</v>
      </c>
      <c r="BJ29" s="31">
        <f>IF(ISNUMBER([1]System!$C29),PlotData!J29+ $BF$1*AJ29,$CB$3)</f>
        <v>4.5</v>
      </c>
      <c r="BK29" s="31">
        <f>IF(ISNUMBER([1]System!$C29),PlotData!K29+ $BF$1*AK29,$CB$3)</f>
        <v>4.5</v>
      </c>
      <c r="BL29" s="32">
        <f>IF(ISNUMBER([1]System!$C29),PlotData!L29+ $BF$1*AL29,$CB$3)</f>
        <v>4.5</v>
      </c>
      <c r="BM29" s="54"/>
      <c r="BN29" s="47">
        <v>26</v>
      </c>
      <c r="BO29" s="34">
        <f>IF(ISNUMBER([1]System!$C29),O29+ $BF$1*AO29,$CB$4)</f>
        <v>4.5</v>
      </c>
      <c r="BP29" s="31">
        <f>IF(ISNUMBER([1]System!$C29),P29+ $BF$1*AP29,$CB$4)</f>
        <v>4.5</v>
      </c>
      <c r="BQ29" s="31">
        <f>IF(ISNUMBER([1]System!$C29),Q29+ $BF$1*AQ29,$CB$4)</f>
        <v>4.5</v>
      </c>
      <c r="BR29" s="31">
        <f>IF(ISNUMBER([1]System!$C29),R29+ $BF$1*AR29,$CB$4)</f>
        <v>4.5</v>
      </c>
      <c r="BS29" s="31">
        <f>IF(ISNUMBER([1]System!$C29),S29+ $BF$1*AS29,$CB$4)</f>
        <v>4.5</v>
      </c>
      <c r="BT29" s="31">
        <f>IF(ISNUMBER([1]System!$C29),T29+ $BF$1*AT29,$CB$4)</f>
        <v>4.5</v>
      </c>
      <c r="BU29" s="31">
        <f>IF(ISNUMBER([1]System!$C29),U29+ $BF$1*AU29,$CB$4)</f>
        <v>4.5</v>
      </c>
      <c r="BV29" s="31">
        <f>IF(ISNUMBER([1]System!$C29),V29+ $BF$1*AV29,$CB$4)</f>
        <v>4.5</v>
      </c>
      <c r="BW29" s="31">
        <f>IF(ISNUMBER([1]System!$C29),W29+ $BF$1*AW29,$CB$4)</f>
        <v>4.5</v>
      </c>
      <c r="BX29" s="31">
        <f>IF(ISNUMBER([1]System!$C29),X29+ $BF$1*AX29,$CB$4)</f>
        <v>4.5</v>
      </c>
      <c r="BY29" s="32">
        <f>IF(ISNUMBER([1]System!$C29),Y29+ $BF$1*AY29,$CB$4)</f>
        <v>4.5</v>
      </c>
      <c r="BZ29" s="54"/>
    </row>
    <row r="30" spans="1:78" x14ac:dyDescent="0.25">
      <c r="A30" s="77">
        <v>27</v>
      </c>
      <c r="B30" s="78"/>
      <c r="C30" s="79"/>
      <c r="D30" s="79"/>
      <c r="E30" s="79"/>
      <c r="F30" s="79"/>
      <c r="G30" s="79"/>
      <c r="H30" s="79"/>
      <c r="I30" s="79"/>
      <c r="J30" s="79"/>
      <c r="K30" s="79"/>
      <c r="L30" s="80"/>
      <c r="M30" s="54"/>
      <c r="N30" s="77">
        <v>27</v>
      </c>
      <c r="O30" s="78"/>
      <c r="P30" s="79"/>
      <c r="Q30" s="79"/>
      <c r="R30" s="79"/>
      <c r="S30" s="79"/>
      <c r="T30" s="79"/>
      <c r="U30" s="79"/>
      <c r="V30" s="79"/>
      <c r="W30" s="79"/>
      <c r="X30" s="79"/>
      <c r="Y30" s="80"/>
      <c r="Z30" s="118"/>
      <c r="AA30" s="33">
        <v>27</v>
      </c>
      <c r="AB30" s="34"/>
      <c r="AC30" s="31"/>
      <c r="AD30" s="31"/>
      <c r="AE30" s="31"/>
      <c r="AF30" s="31"/>
      <c r="AG30" s="31"/>
      <c r="AH30" s="31"/>
      <c r="AI30" s="31"/>
      <c r="AJ30" s="31"/>
      <c r="AK30" s="31"/>
      <c r="AL30" s="32"/>
      <c r="AN30" s="33">
        <v>27</v>
      </c>
      <c r="AO30" s="34"/>
      <c r="AP30" s="31"/>
      <c r="AQ30" s="31"/>
      <c r="AR30" s="31"/>
      <c r="AS30" s="31"/>
      <c r="AT30" s="31"/>
      <c r="AU30" s="31"/>
      <c r="AV30" s="31"/>
      <c r="AW30" s="31"/>
      <c r="AX30" s="31"/>
      <c r="AY30" s="32"/>
      <c r="BA30" s="47">
        <v>27</v>
      </c>
      <c r="BB30" s="34">
        <f>IF(ISNUMBER([1]System!$C30),PlotData!B30+ $BF$1*AB30,$CB$3)</f>
        <v>4.5</v>
      </c>
      <c r="BC30" s="31">
        <f>IF(ISNUMBER([1]System!$C30),PlotData!C30+ $BF$1*AC30,$CB$3)</f>
        <v>4.5</v>
      </c>
      <c r="BD30" s="31">
        <f>IF(ISNUMBER([1]System!$C30),PlotData!D30+ $BF$1*AD30,$CB$3)</f>
        <v>4.5</v>
      </c>
      <c r="BE30" s="31">
        <f>IF(ISNUMBER([1]System!$C30),PlotData!E30+ $BF$1*AE30,$CB$3)</f>
        <v>4.5</v>
      </c>
      <c r="BF30" s="31">
        <f>IF(ISNUMBER([1]System!$C30),PlotData!F30+ $BF$1*AF30,$CB$3)</f>
        <v>4.5</v>
      </c>
      <c r="BG30" s="31">
        <f>IF(ISNUMBER([1]System!$C30),PlotData!G30+ $BF$1*AG30,$CB$3)</f>
        <v>4.5</v>
      </c>
      <c r="BH30" s="31">
        <f>IF(ISNUMBER([1]System!$C30),PlotData!H30+ $BF$1*AH30,$CB$3)</f>
        <v>4.5</v>
      </c>
      <c r="BI30" s="31">
        <f>IF(ISNUMBER([1]System!$C30),PlotData!I30+ $BF$1*AI30,$CB$3)</f>
        <v>4.5</v>
      </c>
      <c r="BJ30" s="31">
        <f>IF(ISNUMBER([1]System!$C30),PlotData!J30+ $BF$1*AJ30,$CB$3)</f>
        <v>4.5</v>
      </c>
      <c r="BK30" s="31">
        <f>IF(ISNUMBER([1]System!$C30),PlotData!K30+ $BF$1*AK30,$CB$3)</f>
        <v>4.5</v>
      </c>
      <c r="BL30" s="32">
        <f>IF(ISNUMBER([1]System!$C30),PlotData!L30+ $BF$1*AL30,$CB$3)</f>
        <v>4.5</v>
      </c>
      <c r="BM30" s="54"/>
      <c r="BN30" s="47">
        <v>27</v>
      </c>
      <c r="BO30" s="34">
        <f>IF(ISNUMBER([1]System!$C30),O30+ $BF$1*AO30,$CB$4)</f>
        <v>4.5</v>
      </c>
      <c r="BP30" s="31">
        <f>IF(ISNUMBER([1]System!$C30),P30+ $BF$1*AP30,$CB$4)</f>
        <v>4.5</v>
      </c>
      <c r="BQ30" s="31">
        <f>IF(ISNUMBER([1]System!$C30),Q30+ $BF$1*AQ30,$CB$4)</f>
        <v>4.5</v>
      </c>
      <c r="BR30" s="31">
        <f>IF(ISNUMBER([1]System!$C30),R30+ $BF$1*AR30,$CB$4)</f>
        <v>4.5</v>
      </c>
      <c r="BS30" s="31">
        <f>IF(ISNUMBER([1]System!$C30),S30+ $BF$1*AS30,$CB$4)</f>
        <v>4.5</v>
      </c>
      <c r="BT30" s="31">
        <f>IF(ISNUMBER([1]System!$C30),T30+ $BF$1*AT30,$CB$4)</f>
        <v>4.5</v>
      </c>
      <c r="BU30" s="31">
        <f>IF(ISNUMBER([1]System!$C30),U30+ $BF$1*AU30,$CB$4)</f>
        <v>4.5</v>
      </c>
      <c r="BV30" s="31">
        <f>IF(ISNUMBER([1]System!$C30),V30+ $BF$1*AV30,$CB$4)</f>
        <v>4.5</v>
      </c>
      <c r="BW30" s="31">
        <f>IF(ISNUMBER([1]System!$C30),W30+ $BF$1*AW30,$CB$4)</f>
        <v>4.5</v>
      </c>
      <c r="BX30" s="31">
        <f>IF(ISNUMBER([1]System!$C30),X30+ $BF$1*AX30,$CB$4)</f>
        <v>4.5</v>
      </c>
      <c r="BY30" s="32">
        <f>IF(ISNUMBER([1]System!$C30),Y30+ $BF$1*AY30,$CB$4)</f>
        <v>4.5</v>
      </c>
      <c r="BZ30" s="54"/>
    </row>
    <row r="31" spans="1:78" x14ac:dyDescent="0.25">
      <c r="A31" s="77">
        <v>28</v>
      </c>
      <c r="B31" s="78"/>
      <c r="C31" s="79"/>
      <c r="D31" s="79"/>
      <c r="E31" s="79"/>
      <c r="F31" s="79"/>
      <c r="G31" s="79"/>
      <c r="H31" s="79"/>
      <c r="I31" s="79"/>
      <c r="J31" s="79"/>
      <c r="K31" s="79"/>
      <c r="L31" s="80"/>
      <c r="M31" s="54"/>
      <c r="N31" s="77">
        <v>28</v>
      </c>
      <c r="O31" s="78"/>
      <c r="P31" s="79"/>
      <c r="Q31" s="79"/>
      <c r="R31" s="79"/>
      <c r="S31" s="79"/>
      <c r="T31" s="79"/>
      <c r="U31" s="79"/>
      <c r="V31" s="79"/>
      <c r="W31" s="79"/>
      <c r="X31" s="79"/>
      <c r="Y31" s="80"/>
      <c r="Z31" s="118"/>
      <c r="AA31" s="33">
        <v>28</v>
      </c>
      <c r="AB31" s="34"/>
      <c r="AC31" s="31"/>
      <c r="AD31" s="31"/>
      <c r="AE31" s="31"/>
      <c r="AF31" s="31"/>
      <c r="AG31" s="31"/>
      <c r="AH31" s="31"/>
      <c r="AI31" s="31"/>
      <c r="AJ31" s="31"/>
      <c r="AK31" s="31"/>
      <c r="AL31" s="32"/>
      <c r="AN31" s="33">
        <v>28</v>
      </c>
      <c r="AO31" s="34"/>
      <c r="AP31" s="31"/>
      <c r="AQ31" s="31"/>
      <c r="AR31" s="31"/>
      <c r="AS31" s="31"/>
      <c r="AT31" s="31"/>
      <c r="AU31" s="31"/>
      <c r="AV31" s="31"/>
      <c r="AW31" s="31"/>
      <c r="AX31" s="31"/>
      <c r="AY31" s="32"/>
      <c r="BA31" s="47">
        <v>28</v>
      </c>
      <c r="BB31" s="34">
        <f>IF(ISNUMBER([1]System!$C31),PlotData!B31+ $BF$1*AB31,$CB$3)</f>
        <v>4.5</v>
      </c>
      <c r="BC31" s="31">
        <f>IF(ISNUMBER([1]System!$C31),PlotData!C31+ $BF$1*AC31,$CB$3)</f>
        <v>4.5</v>
      </c>
      <c r="BD31" s="31">
        <f>IF(ISNUMBER([1]System!$C31),PlotData!D31+ $BF$1*AD31,$CB$3)</f>
        <v>4.5</v>
      </c>
      <c r="BE31" s="31">
        <f>IF(ISNUMBER([1]System!$C31),PlotData!E31+ $BF$1*AE31,$CB$3)</f>
        <v>4.5</v>
      </c>
      <c r="BF31" s="31">
        <f>IF(ISNUMBER([1]System!$C31),PlotData!F31+ $BF$1*AF31,$CB$3)</f>
        <v>4.5</v>
      </c>
      <c r="BG31" s="31">
        <f>IF(ISNUMBER([1]System!$C31),PlotData!G31+ $BF$1*AG31,$CB$3)</f>
        <v>4.5</v>
      </c>
      <c r="BH31" s="31">
        <f>IF(ISNUMBER([1]System!$C31),PlotData!H31+ $BF$1*AH31,$CB$3)</f>
        <v>4.5</v>
      </c>
      <c r="BI31" s="31">
        <f>IF(ISNUMBER([1]System!$C31),PlotData!I31+ $BF$1*AI31,$CB$3)</f>
        <v>4.5</v>
      </c>
      <c r="BJ31" s="31">
        <f>IF(ISNUMBER([1]System!$C31),PlotData!J31+ $BF$1*AJ31,$CB$3)</f>
        <v>4.5</v>
      </c>
      <c r="BK31" s="31">
        <f>IF(ISNUMBER([1]System!$C31),PlotData!K31+ $BF$1*AK31,$CB$3)</f>
        <v>4.5</v>
      </c>
      <c r="BL31" s="32">
        <f>IF(ISNUMBER([1]System!$C31),PlotData!L31+ $BF$1*AL31,$CB$3)</f>
        <v>4.5</v>
      </c>
      <c r="BM31" s="54"/>
      <c r="BN31" s="47">
        <v>28</v>
      </c>
      <c r="BO31" s="34">
        <f>IF(ISNUMBER([1]System!$C31),O31+ $BF$1*AO31,$CB$4)</f>
        <v>4.5</v>
      </c>
      <c r="BP31" s="31">
        <f>IF(ISNUMBER([1]System!$C31),P31+ $BF$1*AP31,$CB$4)</f>
        <v>4.5</v>
      </c>
      <c r="BQ31" s="31">
        <f>IF(ISNUMBER([1]System!$C31),Q31+ $BF$1*AQ31,$CB$4)</f>
        <v>4.5</v>
      </c>
      <c r="BR31" s="31">
        <f>IF(ISNUMBER([1]System!$C31),R31+ $BF$1*AR31,$CB$4)</f>
        <v>4.5</v>
      </c>
      <c r="BS31" s="31">
        <f>IF(ISNUMBER([1]System!$C31),S31+ $BF$1*AS31,$CB$4)</f>
        <v>4.5</v>
      </c>
      <c r="BT31" s="31">
        <f>IF(ISNUMBER([1]System!$C31),T31+ $BF$1*AT31,$CB$4)</f>
        <v>4.5</v>
      </c>
      <c r="BU31" s="31">
        <f>IF(ISNUMBER([1]System!$C31),U31+ $BF$1*AU31,$CB$4)</f>
        <v>4.5</v>
      </c>
      <c r="BV31" s="31">
        <f>IF(ISNUMBER([1]System!$C31),V31+ $BF$1*AV31,$CB$4)</f>
        <v>4.5</v>
      </c>
      <c r="BW31" s="31">
        <f>IF(ISNUMBER([1]System!$C31),W31+ $BF$1*AW31,$CB$4)</f>
        <v>4.5</v>
      </c>
      <c r="BX31" s="31">
        <f>IF(ISNUMBER([1]System!$C31),X31+ $BF$1*AX31,$CB$4)</f>
        <v>4.5</v>
      </c>
      <c r="BY31" s="32">
        <f>IF(ISNUMBER([1]System!$C31),Y31+ $BF$1*AY31,$CB$4)</f>
        <v>4.5</v>
      </c>
      <c r="BZ31" s="54"/>
    </row>
    <row r="32" spans="1:78" x14ac:dyDescent="0.25">
      <c r="A32" s="77">
        <v>29</v>
      </c>
      <c r="B32" s="78"/>
      <c r="C32" s="79"/>
      <c r="D32" s="79"/>
      <c r="E32" s="79"/>
      <c r="F32" s="79"/>
      <c r="G32" s="79"/>
      <c r="H32" s="79"/>
      <c r="I32" s="79"/>
      <c r="J32" s="79"/>
      <c r="K32" s="79"/>
      <c r="L32" s="80"/>
      <c r="M32" s="54"/>
      <c r="N32" s="77">
        <v>29</v>
      </c>
      <c r="O32" s="78"/>
      <c r="P32" s="79"/>
      <c r="Q32" s="79"/>
      <c r="R32" s="79"/>
      <c r="S32" s="79"/>
      <c r="T32" s="79"/>
      <c r="U32" s="79"/>
      <c r="V32" s="79"/>
      <c r="W32" s="79"/>
      <c r="X32" s="79"/>
      <c r="Y32" s="80"/>
      <c r="Z32" s="118"/>
      <c r="AA32" s="33">
        <v>29</v>
      </c>
      <c r="AB32" s="34"/>
      <c r="AC32" s="31"/>
      <c r="AD32" s="31"/>
      <c r="AE32" s="31"/>
      <c r="AF32" s="31"/>
      <c r="AG32" s="31"/>
      <c r="AH32" s="31"/>
      <c r="AI32" s="31"/>
      <c r="AJ32" s="31"/>
      <c r="AK32" s="31"/>
      <c r="AL32" s="32"/>
      <c r="AN32" s="33">
        <v>29</v>
      </c>
      <c r="AO32" s="34"/>
      <c r="AP32" s="31"/>
      <c r="AQ32" s="31"/>
      <c r="AR32" s="31"/>
      <c r="AS32" s="31"/>
      <c r="AT32" s="31"/>
      <c r="AU32" s="31"/>
      <c r="AV32" s="31"/>
      <c r="AW32" s="31"/>
      <c r="AX32" s="31"/>
      <c r="AY32" s="32"/>
      <c r="BA32" s="47">
        <v>29</v>
      </c>
      <c r="BB32" s="34">
        <f>IF(ISNUMBER([1]System!$C32),PlotData!B32+ $BF$1*AB32,$CB$3)</f>
        <v>4.5</v>
      </c>
      <c r="BC32" s="31">
        <f>IF(ISNUMBER([1]System!$C32),PlotData!C32+ $BF$1*AC32,$CB$3)</f>
        <v>4.5</v>
      </c>
      <c r="BD32" s="31">
        <f>IF(ISNUMBER([1]System!$C32),PlotData!D32+ $BF$1*AD32,$CB$3)</f>
        <v>4.5</v>
      </c>
      <c r="BE32" s="31">
        <f>IF(ISNUMBER([1]System!$C32),PlotData!E32+ $BF$1*AE32,$CB$3)</f>
        <v>4.5</v>
      </c>
      <c r="BF32" s="31">
        <f>IF(ISNUMBER([1]System!$C32),PlotData!F32+ $BF$1*AF32,$CB$3)</f>
        <v>4.5</v>
      </c>
      <c r="BG32" s="31">
        <f>IF(ISNUMBER([1]System!$C32),PlotData!G32+ $BF$1*AG32,$CB$3)</f>
        <v>4.5</v>
      </c>
      <c r="BH32" s="31">
        <f>IF(ISNUMBER([1]System!$C32),PlotData!H32+ $BF$1*AH32,$CB$3)</f>
        <v>4.5</v>
      </c>
      <c r="BI32" s="31">
        <f>IF(ISNUMBER([1]System!$C32),PlotData!I32+ $BF$1*AI32,$CB$3)</f>
        <v>4.5</v>
      </c>
      <c r="BJ32" s="31">
        <f>IF(ISNUMBER([1]System!$C32),PlotData!J32+ $BF$1*AJ32,$CB$3)</f>
        <v>4.5</v>
      </c>
      <c r="BK32" s="31">
        <f>IF(ISNUMBER([1]System!$C32),PlotData!K32+ $BF$1*AK32,$CB$3)</f>
        <v>4.5</v>
      </c>
      <c r="BL32" s="32">
        <f>IF(ISNUMBER([1]System!$C32),PlotData!L32+ $BF$1*AL32,$CB$3)</f>
        <v>4.5</v>
      </c>
      <c r="BM32" s="54"/>
      <c r="BN32" s="47">
        <v>29</v>
      </c>
      <c r="BO32" s="34">
        <f>IF(ISNUMBER([1]System!$C32),O32+ $BF$1*AO32,$CB$4)</f>
        <v>4.5</v>
      </c>
      <c r="BP32" s="31">
        <f>IF(ISNUMBER([1]System!$C32),P32+ $BF$1*AP32,$CB$4)</f>
        <v>4.5</v>
      </c>
      <c r="BQ32" s="31">
        <f>IF(ISNUMBER([1]System!$C32),Q32+ $BF$1*AQ32,$CB$4)</f>
        <v>4.5</v>
      </c>
      <c r="BR32" s="31">
        <f>IF(ISNUMBER([1]System!$C32),R32+ $BF$1*AR32,$CB$4)</f>
        <v>4.5</v>
      </c>
      <c r="BS32" s="31">
        <f>IF(ISNUMBER([1]System!$C32),S32+ $BF$1*AS32,$CB$4)</f>
        <v>4.5</v>
      </c>
      <c r="BT32" s="31">
        <f>IF(ISNUMBER([1]System!$C32),T32+ $BF$1*AT32,$CB$4)</f>
        <v>4.5</v>
      </c>
      <c r="BU32" s="31">
        <f>IF(ISNUMBER([1]System!$C32),U32+ $BF$1*AU32,$CB$4)</f>
        <v>4.5</v>
      </c>
      <c r="BV32" s="31">
        <f>IF(ISNUMBER([1]System!$C32),V32+ $BF$1*AV32,$CB$4)</f>
        <v>4.5</v>
      </c>
      <c r="BW32" s="31">
        <f>IF(ISNUMBER([1]System!$C32),W32+ $BF$1*AW32,$CB$4)</f>
        <v>4.5</v>
      </c>
      <c r="BX32" s="31">
        <f>IF(ISNUMBER([1]System!$C32),X32+ $BF$1*AX32,$CB$4)</f>
        <v>4.5</v>
      </c>
      <c r="BY32" s="32">
        <f>IF(ISNUMBER([1]System!$C32),Y32+ $BF$1*AY32,$CB$4)</f>
        <v>4.5</v>
      </c>
      <c r="BZ32" s="54"/>
    </row>
    <row r="33" spans="1:78" x14ac:dyDescent="0.25">
      <c r="A33" s="77">
        <v>30</v>
      </c>
      <c r="B33" s="78"/>
      <c r="C33" s="31"/>
      <c r="D33" s="31"/>
      <c r="E33" s="31"/>
      <c r="F33" s="31"/>
      <c r="G33" s="31"/>
      <c r="H33" s="31"/>
      <c r="I33" s="31"/>
      <c r="J33" s="79"/>
      <c r="K33" s="79"/>
      <c r="L33" s="80"/>
      <c r="M33" s="54"/>
      <c r="N33" s="77">
        <v>30</v>
      </c>
      <c r="O33" s="78"/>
      <c r="P33" s="79"/>
      <c r="Q33" s="31"/>
      <c r="R33" s="31"/>
      <c r="S33" s="31"/>
      <c r="T33" s="31"/>
      <c r="U33" s="31"/>
      <c r="V33" s="31"/>
      <c r="W33" s="31"/>
      <c r="X33" s="79"/>
      <c r="Y33" s="80"/>
      <c r="Z33" s="118"/>
      <c r="AA33" s="33">
        <v>30</v>
      </c>
      <c r="AB33" s="34"/>
      <c r="AC33" s="31"/>
      <c r="AD33" s="31"/>
      <c r="AE33" s="31"/>
      <c r="AF33" s="31"/>
      <c r="AG33" s="31"/>
      <c r="AH33" s="31"/>
      <c r="AI33" s="31"/>
      <c r="AJ33" s="31"/>
      <c r="AK33" s="31"/>
      <c r="AL33" s="32"/>
      <c r="AN33" s="33">
        <v>30</v>
      </c>
      <c r="AO33" s="34"/>
      <c r="AP33" s="31"/>
      <c r="AQ33" s="31"/>
      <c r="AR33" s="31"/>
      <c r="AS33" s="31"/>
      <c r="AT33" s="31"/>
      <c r="AU33" s="31"/>
      <c r="AV33" s="31"/>
      <c r="AW33" s="31"/>
      <c r="AX33" s="31"/>
      <c r="AY33" s="32"/>
      <c r="BA33" s="47">
        <v>30</v>
      </c>
      <c r="BB33" s="34">
        <f>IF(ISNUMBER([1]System!$C33),PlotData!B33+ $BF$1*AB33,$CB$3)</f>
        <v>4.5</v>
      </c>
      <c r="BC33" s="31">
        <f>IF(ISNUMBER([1]System!$C33),PlotData!C33+ $BF$1*AC33,$CB$3)</f>
        <v>4.5</v>
      </c>
      <c r="BD33" s="31">
        <f>IF(ISNUMBER([1]System!$C33),PlotData!D33+ $BF$1*AD33,$CB$3)</f>
        <v>4.5</v>
      </c>
      <c r="BE33" s="31">
        <f>IF(ISNUMBER([1]System!$C33),PlotData!E33+ $BF$1*AE33,$CB$3)</f>
        <v>4.5</v>
      </c>
      <c r="BF33" s="31">
        <f>IF(ISNUMBER([1]System!$C33),PlotData!F33+ $BF$1*AF33,$CB$3)</f>
        <v>4.5</v>
      </c>
      <c r="BG33" s="31">
        <f>IF(ISNUMBER([1]System!$C33),PlotData!G33+ $BF$1*AG33,$CB$3)</f>
        <v>4.5</v>
      </c>
      <c r="BH33" s="31">
        <f>IF(ISNUMBER([1]System!$C33),PlotData!H33+ $BF$1*AH33,$CB$3)</f>
        <v>4.5</v>
      </c>
      <c r="BI33" s="31">
        <f>IF(ISNUMBER([1]System!$C33),PlotData!I33+ $BF$1*AI33,$CB$3)</f>
        <v>4.5</v>
      </c>
      <c r="BJ33" s="31">
        <f>IF(ISNUMBER([1]System!$C33),PlotData!J33+ $BF$1*AJ33,$CB$3)</f>
        <v>4.5</v>
      </c>
      <c r="BK33" s="31">
        <f>IF(ISNUMBER([1]System!$C33),PlotData!K33+ $BF$1*AK33,$CB$3)</f>
        <v>4.5</v>
      </c>
      <c r="BL33" s="32">
        <f>IF(ISNUMBER([1]System!$C33),PlotData!L33+ $BF$1*AL33,$CB$3)</f>
        <v>4.5</v>
      </c>
      <c r="BM33" s="54"/>
      <c r="BN33" s="47">
        <v>30</v>
      </c>
      <c r="BO33" s="34">
        <f>IF(ISNUMBER([1]System!$C33),O33+ $BF$1*AO33,$CB$4)</f>
        <v>4.5</v>
      </c>
      <c r="BP33" s="31">
        <f>IF(ISNUMBER([1]System!$C33),P33+ $BF$1*AP33,$CB$4)</f>
        <v>4.5</v>
      </c>
      <c r="BQ33" s="31">
        <f>IF(ISNUMBER([1]System!$C33),Q33+ $BF$1*AQ33,$CB$4)</f>
        <v>4.5</v>
      </c>
      <c r="BR33" s="31">
        <f>IF(ISNUMBER([1]System!$C33),R33+ $BF$1*AR33,$CB$4)</f>
        <v>4.5</v>
      </c>
      <c r="BS33" s="31">
        <f>IF(ISNUMBER([1]System!$C33),S33+ $BF$1*AS33,$CB$4)</f>
        <v>4.5</v>
      </c>
      <c r="BT33" s="31">
        <f>IF(ISNUMBER([1]System!$C33),T33+ $BF$1*AT33,$CB$4)</f>
        <v>4.5</v>
      </c>
      <c r="BU33" s="31">
        <f>IF(ISNUMBER([1]System!$C33),U33+ $BF$1*AU33,$CB$4)</f>
        <v>4.5</v>
      </c>
      <c r="BV33" s="31">
        <f>IF(ISNUMBER([1]System!$C33),V33+ $BF$1*AV33,$CB$4)</f>
        <v>4.5</v>
      </c>
      <c r="BW33" s="31">
        <f>IF(ISNUMBER([1]System!$C33),W33+ $BF$1*AW33,$CB$4)</f>
        <v>4.5</v>
      </c>
      <c r="BX33" s="31">
        <f>IF(ISNUMBER([1]System!$C33),X33+ $BF$1*AX33,$CB$4)</f>
        <v>4.5</v>
      </c>
      <c r="BY33" s="32">
        <f>IF(ISNUMBER([1]System!$C33),Y33+ $BF$1*AY33,$CB$4)</f>
        <v>4.5</v>
      </c>
      <c r="BZ33" s="54"/>
    </row>
    <row r="34" spans="1:78" x14ac:dyDescent="0.25">
      <c r="A34" s="77">
        <v>31</v>
      </c>
      <c r="B34" s="78"/>
      <c r="C34" s="31"/>
      <c r="D34" s="31"/>
      <c r="E34" s="31"/>
      <c r="F34" s="31"/>
      <c r="G34" s="31"/>
      <c r="H34" s="31"/>
      <c r="I34" s="31"/>
      <c r="J34" s="79"/>
      <c r="K34" s="79"/>
      <c r="L34" s="80"/>
      <c r="M34" s="54"/>
      <c r="N34" s="77">
        <v>31</v>
      </c>
      <c r="O34" s="78"/>
      <c r="P34" s="79"/>
      <c r="Q34" s="31"/>
      <c r="R34" s="31"/>
      <c r="S34" s="31"/>
      <c r="T34" s="31"/>
      <c r="U34" s="31"/>
      <c r="V34" s="31"/>
      <c r="W34" s="31"/>
      <c r="X34" s="79"/>
      <c r="Y34" s="80"/>
      <c r="Z34" s="118"/>
      <c r="AA34" s="33">
        <v>31</v>
      </c>
      <c r="AB34" s="34"/>
      <c r="AC34" s="31"/>
      <c r="AD34" s="31"/>
      <c r="AE34" s="31"/>
      <c r="AF34" s="31"/>
      <c r="AG34" s="31"/>
      <c r="AH34" s="31"/>
      <c r="AI34" s="31"/>
      <c r="AJ34" s="31"/>
      <c r="AK34" s="31"/>
      <c r="AL34" s="32"/>
      <c r="AN34" s="33">
        <v>31</v>
      </c>
      <c r="AO34" s="34"/>
      <c r="AP34" s="31"/>
      <c r="AQ34" s="31"/>
      <c r="AR34" s="31"/>
      <c r="AS34" s="31"/>
      <c r="AT34" s="31"/>
      <c r="AU34" s="31"/>
      <c r="AV34" s="31"/>
      <c r="AW34" s="31"/>
      <c r="AX34" s="31"/>
      <c r="AY34" s="32"/>
      <c r="BA34" s="47">
        <v>31</v>
      </c>
      <c r="BB34" s="34">
        <f>IF(ISNUMBER([1]System!$C34),PlotData!B34+ $BF$1*AB34,$CB$3)</f>
        <v>4.5</v>
      </c>
      <c r="BC34" s="31">
        <f>IF(ISNUMBER([1]System!$C34),PlotData!C34+ $BF$1*AC34,$CB$3)</f>
        <v>4.5</v>
      </c>
      <c r="BD34" s="31">
        <f>IF(ISNUMBER([1]System!$C34),PlotData!D34+ $BF$1*AD34,$CB$3)</f>
        <v>4.5</v>
      </c>
      <c r="BE34" s="31">
        <f>IF(ISNUMBER([1]System!$C34),PlotData!E34+ $BF$1*AE34,$CB$3)</f>
        <v>4.5</v>
      </c>
      <c r="BF34" s="31">
        <f>IF(ISNUMBER([1]System!$C34),PlotData!F34+ $BF$1*AF34,$CB$3)</f>
        <v>4.5</v>
      </c>
      <c r="BG34" s="31">
        <f>IF(ISNUMBER([1]System!$C34),PlotData!G34+ $BF$1*AG34,$CB$3)</f>
        <v>4.5</v>
      </c>
      <c r="BH34" s="31">
        <f>IF(ISNUMBER([1]System!$C34),PlotData!H34+ $BF$1*AH34,$CB$3)</f>
        <v>4.5</v>
      </c>
      <c r="BI34" s="31">
        <f>IF(ISNUMBER([1]System!$C34),PlotData!I34+ $BF$1*AI34,$CB$3)</f>
        <v>4.5</v>
      </c>
      <c r="BJ34" s="31">
        <f>IF(ISNUMBER([1]System!$C34),PlotData!J34+ $BF$1*AJ34,$CB$3)</f>
        <v>4.5</v>
      </c>
      <c r="BK34" s="31">
        <f>IF(ISNUMBER([1]System!$C34),PlotData!K34+ $BF$1*AK34,$CB$3)</f>
        <v>4.5</v>
      </c>
      <c r="BL34" s="32">
        <f>IF(ISNUMBER([1]System!$C34),PlotData!L34+ $BF$1*AL34,$CB$3)</f>
        <v>4.5</v>
      </c>
      <c r="BM34" s="54"/>
      <c r="BN34" s="47">
        <v>31</v>
      </c>
      <c r="BO34" s="34">
        <f>IF(ISNUMBER([1]System!$C34),O34+ $BF$1*AO34,$CB$4)</f>
        <v>4.5</v>
      </c>
      <c r="BP34" s="31">
        <f>IF(ISNUMBER([1]System!$C34),P34+ $BF$1*AP34,$CB$4)</f>
        <v>4.5</v>
      </c>
      <c r="BQ34" s="31">
        <f>IF(ISNUMBER([1]System!$C34),Q34+ $BF$1*AQ34,$CB$4)</f>
        <v>4.5</v>
      </c>
      <c r="BR34" s="31">
        <f>IF(ISNUMBER([1]System!$C34),R34+ $BF$1*AR34,$CB$4)</f>
        <v>4.5</v>
      </c>
      <c r="BS34" s="31">
        <f>IF(ISNUMBER([1]System!$C34),S34+ $BF$1*AS34,$CB$4)</f>
        <v>4.5</v>
      </c>
      <c r="BT34" s="31">
        <f>IF(ISNUMBER([1]System!$C34),T34+ $BF$1*AT34,$CB$4)</f>
        <v>4.5</v>
      </c>
      <c r="BU34" s="31">
        <f>IF(ISNUMBER([1]System!$C34),U34+ $BF$1*AU34,$CB$4)</f>
        <v>4.5</v>
      </c>
      <c r="BV34" s="31">
        <f>IF(ISNUMBER([1]System!$C34),V34+ $BF$1*AV34,$CB$4)</f>
        <v>4.5</v>
      </c>
      <c r="BW34" s="31">
        <f>IF(ISNUMBER([1]System!$C34),W34+ $BF$1*AW34,$CB$4)</f>
        <v>4.5</v>
      </c>
      <c r="BX34" s="31">
        <f>IF(ISNUMBER([1]System!$C34),X34+ $BF$1*AX34,$CB$4)</f>
        <v>4.5</v>
      </c>
      <c r="BY34" s="32">
        <f>IF(ISNUMBER([1]System!$C34),Y34+ $BF$1*AY34,$CB$4)</f>
        <v>4.5</v>
      </c>
      <c r="BZ34" s="54"/>
    </row>
    <row r="35" spans="1:78" x14ac:dyDescent="0.25">
      <c r="A35" s="77">
        <v>32</v>
      </c>
      <c r="B35" s="78"/>
      <c r="C35" s="31"/>
      <c r="D35" s="31"/>
      <c r="E35" s="31"/>
      <c r="F35" s="31"/>
      <c r="G35" s="31"/>
      <c r="H35" s="31"/>
      <c r="I35" s="31"/>
      <c r="J35" s="79"/>
      <c r="K35" s="79"/>
      <c r="L35" s="80"/>
      <c r="M35" s="54"/>
      <c r="N35" s="77">
        <v>32</v>
      </c>
      <c r="O35" s="78"/>
      <c r="P35" s="79"/>
      <c r="Q35" s="31"/>
      <c r="R35" s="31"/>
      <c r="S35" s="31"/>
      <c r="T35" s="31"/>
      <c r="U35" s="31"/>
      <c r="V35" s="31"/>
      <c r="W35" s="31"/>
      <c r="X35" s="79"/>
      <c r="Y35" s="80"/>
      <c r="Z35" s="118"/>
      <c r="AA35" s="33">
        <v>32</v>
      </c>
      <c r="AB35" s="34"/>
      <c r="AC35" s="31"/>
      <c r="AD35" s="31"/>
      <c r="AE35" s="31"/>
      <c r="AF35" s="31"/>
      <c r="AG35" s="31"/>
      <c r="AH35" s="31"/>
      <c r="AI35" s="31"/>
      <c r="AJ35" s="31"/>
      <c r="AK35" s="31"/>
      <c r="AL35" s="32"/>
      <c r="AN35" s="33">
        <v>32</v>
      </c>
      <c r="AO35" s="34"/>
      <c r="AP35" s="31"/>
      <c r="AQ35" s="31"/>
      <c r="AR35" s="31"/>
      <c r="AS35" s="31"/>
      <c r="AT35" s="31"/>
      <c r="AU35" s="31"/>
      <c r="AV35" s="31"/>
      <c r="AW35" s="31"/>
      <c r="AX35" s="31"/>
      <c r="AY35" s="32"/>
      <c r="BA35" s="47">
        <v>32</v>
      </c>
      <c r="BB35" s="34">
        <f>IF(ISNUMBER([1]System!$C35),PlotData!B35+ $BF$1*AB35,$CB$3)</f>
        <v>4.5</v>
      </c>
      <c r="BC35" s="31">
        <f>IF(ISNUMBER([1]System!$C35),PlotData!C35+ $BF$1*AC35,$CB$3)</f>
        <v>4.5</v>
      </c>
      <c r="BD35" s="31">
        <f>IF(ISNUMBER([1]System!$C35),PlotData!D35+ $BF$1*AD35,$CB$3)</f>
        <v>4.5</v>
      </c>
      <c r="BE35" s="31">
        <f>IF(ISNUMBER([1]System!$C35),PlotData!E35+ $BF$1*AE35,$CB$3)</f>
        <v>4.5</v>
      </c>
      <c r="BF35" s="31">
        <f>IF(ISNUMBER([1]System!$C35),PlotData!F35+ $BF$1*AF35,$CB$3)</f>
        <v>4.5</v>
      </c>
      <c r="BG35" s="31">
        <f>IF(ISNUMBER([1]System!$C35),PlotData!G35+ $BF$1*AG35,$CB$3)</f>
        <v>4.5</v>
      </c>
      <c r="BH35" s="31">
        <f>IF(ISNUMBER([1]System!$C35),PlotData!H35+ $BF$1*AH35,$CB$3)</f>
        <v>4.5</v>
      </c>
      <c r="BI35" s="31">
        <f>IF(ISNUMBER([1]System!$C35),PlotData!I35+ $BF$1*AI35,$CB$3)</f>
        <v>4.5</v>
      </c>
      <c r="BJ35" s="31">
        <f>IF(ISNUMBER([1]System!$C35),PlotData!J35+ $BF$1*AJ35,$CB$3)</f>
        <v>4.5</v>
      </c>
      <c r="BK35" s="31">
        <f>IF(ISNUMBER([1]System!$C35),PlotData!K35+ $BF$1*AK35,$CB$3)</f>
        <v>4.5</v>
      </c>
      <c r="BL35" s="32">
        <f>IF(ISNUMBER([1]System!$C35),PlotData!L35+ $BF$1*AL35,$CB$3)</f>
        <v>4.5</v>
      </c>
      <c r="BM35" s="54"/>
      <c r="BN35" s="47">
        <v>32</v>
      </c>
      <c r="BO35" s="34">
        <f>IF(ISNUMBER([1]System!$C35),O35+ $BF$1*AO35,$CB$4)</f>
        <v>4.5</v>
      </c>
      <c r="BP35" s="31">
        <f>IF(ISNUMBER([1]System!$C35),P35+ $BF$1*AP35,$CB$4)</f>
        <v>4.5</v>
      </c>
      <c r="BQ35" s="31">
        <f>IF(ISNUMBER([1]System!$C35),Q35+ $BF$1*AQ35,$CB$4)</f>
        <v>4.5</v>
      </c>
      <c r="BR35" s="31">
        <f>IF(ISNUMBER([1]System!$C35),R35+ $BF$1*AR35,$CB$4)</f>
        <v>4.5</v>
      </c>
      <c r="BS35" s="31">
        <f>IF(ISNUMBER([1]System!$C35),S35+ $BF$1*AS35,$CB$4)</f>
        <v>4.5</v>
      </c>
      <c r="BT35" s="31">
        <f>IF(ISNUMBER([1]System!$C35),T35+ $BF$1*AT35,$CB$4)</f>
        <v>4.5</v>
      </c>
      <c r="BU35" s="31">
        <f>IF(ISNUMBER([1]System!$C35),U35+ $BF$1*AU35,$CB$4)</f>
        <v>4.5</v>
      </c>
      <c r="BV35" s="31">
        <f>IF(ISNUMBER([1]System!$C35),V35+ $BF$1*AV35,$CB$4)</f>
        <v>4.5</v>
      </c>
      <c r="BW35" s="31">
        <f>IF(ISNUMBER([1]System!$C35),W35+ $BF$1*AW35,$CB$4)</f>
        <v>4.5</v>
      </c>
      <c r="BX35" s="31">
        <f>IF(ISNUMBER([1]System!$C35),X35+ $BF$1*AX35,$CB$4)</f>
        <v>4.5</v>
      </c>
      <c r="BY35" s="32">
        <f>IF(ISNUMBER([1]System!$C35),Y35+ $BF$1*AY35,$CB$4)</f>
        <v>4.5</v>
      </c>
      <c r="BZ35" s="54"/>
    </row>
    <row r="36" spans="1:78" x14ac:dyDescent="0.25">
      <c r="A36" s="77">
        <v>33</v>
      </c>
      <c r="B36" s="78"/>
      <c r="C36" s="31"/>
      <c r="D36" s="31"/>
      <c r="E36" s="31"/>
      <c r="F36" s="31"/>
      <c r="G36" s="31"/>
      <c r="H36" s="31"/>
      <c r="I36" s="31"/>
      <c r="J36" s="79"/>
      <c r="K36" s="79"/>
      <c r="L36" s="80"/>
      <c r="M36" s="54"/>
      <c r="N36" s="77">
        <v>33</v>
      </c>
      <c r="O36" s="78"/>
      <c r="P36" s="79"/>
      <c r="Q36" s="31"/>
      <c r="R36" s="31"/>
      <c r="S36" s="31"/>
      <c r="T36" s="31"/>
      <c r="U36" s="31"/>
      <c r="V36" s="31"/>
      <c r="W36" s="31"/>
      <c r="X36" s="79"/>
      <c r="Y36" s="80"/>
      <c r="Z36" s="118"/>
      <c r="AA36" s="33">
        <v>33</v>
      </c>
      <c r="AB36" s="34"/>
      <c r="AC36" s="31"/>
      <c r="AD36" s="31"/>
      <c r="AE36" s="31"/>
      <c r="AF36" s="31"/>
      <c r="AG36" s="31"/>
      <c r="AH36" s="31"/>
      <c r="AI36" s="31"/>
      <c r="AJ36" s="31"/>
      <c r="AK36" s="31"/>
      <c r="AL36" s="32"/>
      <c r="AN36" s="33">
        <v>33</v>
      </c>
      <c r="AO36" s="34"/>
      <c r="AP36" s="31"/>
      <c r="AQ36" s="31"/>
      <c r="AR36" s="31"/>
      <c r="AS36" s="31"/>
      <c r="AT36" s="31"/>
      <c r="AU36" s="31"/>
      <c r="AV36" s="31"/>
      <c r="AW36" s="31"/>
      <c r="AX36" s="31"/>
      <c r="AY36" s="32"/>
      <c r="BA36" s="47">
        <v>33</v>
      </c>
      <c r="BB36" s="34">
        <f>IF(ISNUMBER([1]System!$C36),PlotData!B36+ $BF$1*AB36,$CB$3)</f>
        <v>4.5</v>
      </c>
      <c r="BC36" s="31">
        <f>IF(ISNUMBER([1]System!$C36),PlotData!C36+ $BF$1*AC36,$CB$3)</f>
        <v>4.5</v>
      </c>
      <c r="BD36" s="31">
        <f>IF(ISNUMBER([1]System!$C36),PlotData!D36+ $BF$1*AD36,$CB$3)</f>
        <v>4.5</v>
      </c>
      <c r="BE36" s="31">
        <f>IF(ISNUMBER([1]System!$C36),PlotData!E36+ $BF$1*AE36,$CB$3)</f>
        <v>4.5</v>
      </c>
      <c r="BF36" s="31">
        <f>IF(ISNUMBER([1]System!$C36),PlotData!F36+ $BF$1*AF36,$CB$3)</f>
        <v>4.5</v>
      </c>
      <c r="BG36" s="31">
        <f>IF(ISNUMBER([1]System!$C36),PlotData!G36+ $BF$1*AG36,$CB$3)</f>
        <v>4.5</v>
      </c>
      <c r="BH36" s="31">
        <f>IF(ISNUMBER([1]System!$C36),PlotData!H36+ $BF$1*AH36,$CB$3)</f>
        <v>4.5</v>
      </c>
      <c r="BI36" s="31">
        <f>IF(ISNUMBER([1]System!$C36),PlotData!I36+ $BF$1*AI36,$CB$3)</f>
        <v>4.5</v>
      </c>
      <c r="BJ36" s="31">
        <f>IF(ISNUMBER([1]System!$C36),PlotData!J36+ $BF$1*AJ36,$CB$3)</f>
        <v>4.5</v>
      </c>
      <c r="BK36" s="31">
        <f>IF(ISNUMBER([1]System!$C36),PlotData!K36+ $BF$1*AK36,$CB$3)</f>
        <v>4.5</v>
      </c>
      <c r="BL36" s="32">
        <f>IF(ISNUMBER([1]System!$C36),PlotData!L36+ $BF$1*AL36,$CB$3)</f>
        <v>4.5</v>
      </c>
      <c r="BM36" s="54"/>
      <c r="BN36" s="47">
        <v>33</v>
      </c>
      <c r="BO36" s="34">
        <f>IF(ISNUMBER([1]System!$C36),O36+ $BF$1*AO36,$CB$4)</f>
        <v>4.5</v>
      </c>
      <c r="BP36" s="31">
        <f>IF(ISNUMBER([1]System!$C36),P36+ $BF$1*AP36,$CB$4)</f>
        <v>4.5</v>
      </c>
      <c r="BQ36" s="31">
        <f>IF(ISNUMBER([1]System!$C36),Q36+ $BF$1*AQ36,$CB$4)</f>
        <v>4.5</v>
      </c>
      <c r="BR36" s="31">
        <f>IF(ISNUMBER([1]System!$C36),R36+ $BF$1*AR36,$CB$4)</f>
        <v>4.5</v>
      </c>
      <c r="BS36" s="31">
        <f>IF(ISNUMBER([1]System!$C36),S36+ $BF$1*AS36,$CB$4)</f>
        <v>4.5</v>
      </c>
      <c r="BT36" s="31">
        <f>IF(ISNUMBER([1]System!$C36),T36+ $BF$1*AT36,$CB$4)</f>
        <v>4.5</v>
      </c>
      <c r="BU36" s="31">
        <f>IF(ISNUMBER([1]System!$C36),U36+ $BF$1*AU36,$CB$4)</f>
        <v>4.5</v>
      </c>
      <c r="BV36" s="31">
        <f>IF(ISNUMBER([1]System!$C36),V36+ $BF$1*AV36,$CB$4)</f>
        <v>4.5</v>
      </c>
      <c r="BW36" s="31">
        <f>IF(ISNUMBER([1]System!$C36),W36+ $BF$1*AW36,$CB$4)</f>
        <v>4.5</v>
      </c>
      <c r="BX36" s="31">
        <f>IF(ISNUMBER([1]System!$C36),X36+ $BF$1*AX36,$CB$4)</f>
        <v>4.5</v>
      </c>
      <c r="BY36" s="32">
        <f>IF(ISNUMBER([1]System!$C36),Y36+ $BF$1*AY36,$CB$4)</f>
        <v>4.5</v>
      </c>
      <c r="BZ36" s="54"/>
    </row>
    <row r="37" spans="1:78" x14ac:dyDescent="0.25">
      <c r="A37" s="77">
        <v>34</v>
      </c>
      <c r="B37" s="78"/>
      <c r="C37" s="31"/>
      <c r="D37" s="31"/>
      <c r="E37" s="31"/>
      <c r="F37" s="31"/>
      <c r="G37" s="31"/>
      <c r="H37" s="31"/>
      <c r="I37" s="31"/>
      <c r="J37" s="79"/>
      <c r="K37" s="79"/>
      <c r="L37" s="80"/>
      <c r="M37" s="54"/>
      <c r="N37" s="77">
        <v>34</v>
      </c>
      <c r="O37" s="78"/>
      <c r="P37" s="79"/>
      <c r="Q37" s="31"/>
      <c r="R37" s="31"/>
      <c r="S37" s="31"/>
      <c r="T37" s="31"/>
      <c r="U37" s="31"/>
      <c r="V37" s="31"/>
      <c r="W37" s="31"/>
      <c r="X37" s="79"/>
      <c r="Y37" s="80"/>
      <c r="Z37" s="118"/>
      <c r="AA37" s="33">
        <v>34</v>
      </c>
      <c r="AB37" s="34"/>
      <c r="AC37" s="31"/>
      <c r="AD37" s="31"/>
      <c r="AE37" s="31"/>
      <c r="AF37" s="31"/>
      <c r="AG37" s="31"/>
      <c r="AH37" s="31"/>
      <c r="AI37" s="31"/>
      <c r="AJ37" s="31"/>
      <c r="AK37" s="31"/>
      <c r="AL37" s="32"/>
      <c r="AN37" s="33">
        <v>34</v>
      </c>
      <c r="AO37" s="34"/>
      <c r="AP37" s="31"/>
      <c r="AQ37" s="31"/>
      <c r="AR37" s="31"/>
      <c r="AS37" s="31"/>
      <c r="AT37" s="31"/>
      <c r="AU37" s="31"/>
      <c r="AV37" s="31"/>
      <c r="AW37" s="31"/>
      <c r="AX37" s="31"/>
      <c r="AY37" s="32"/>
      <c r="BA37" s="47">
        <v>34</v>
      </c>
      <c r="BB37" s="34">
        <f>IF(ISNUMBER([1]System!$C37),PlotData!B37+ $BF$1*AB37,$CB$3)</f>
        <v>4.5</v>
      </c>
      <c r="BC37" s="31">
        <f>IF(ISNUMBER([1]System!$C37),PlotData!C37+ $BF$1*AC37,$CB$3)</f>
        <v>4.5</v>
      </c>
      <c r="BD37" s="31">
        <f>IF(ISNUMBER([1]System!$C37),PlotData!D37+ $BF$1*AD37,$CB$3)</f>
        <v>4.5</v>
      </c>
      <c r="BE37" s="31">
        <f>IF(ISNUMBER([1]System!$C37),PlotData!E37+ $BF$1*AE37,$CB$3)</f>
        <v>4.5</v>
      </c>
      <c r="BF37" s="31">
        <f>IF(ISNUMBER([1]System!$C37),PlotData!F37+ $BF$1*AF37,$CB$3)</f>
        <v>4.5</v>
      </c>
      <c r="BG37" s="31">
        <f>IF(ISNUMBER([1]System!$C37),PlotData!G37+ $BF$1*AG37,$CB$3)</f>
        <v>4.5</v>
      </c>
      <c r="BH37" s="31">
        <f>IF(ISNUMBER([1]System!$C37),PlotData!H37+ $BF$1*AH37,$CB$3)</f>
        <v>4.5</v>
      </c>
      <c r="BI37" s="31">
        <f>IF(ISNUMBER([1]System!$C37),PlotData!I37+ $BF$1*AI37,$CB$3)</f>
        <v>4.5</v>
      </c>
      <c r="BJ37" s="31">
        <f>IF(ISNUMBER([1]System!$C37),PlotData!J37+ $BF$1*AJ37,$CB$3)</f>
        <v>4.5</v>
      </c>
      <c r="BK37" s="31">
        <f>IF(ISNUMBER([1]System!$C37),PlotData!K37+ $BF$1*AK37,$CB$3)</f>
        <v>4.5</v>
      </c>
      <c r="BL37" s="32">
        <f>IF(ISNUMBER([1]System!$C37),PlotData!L37+ $BF$1*AL37,$CB$3)</f>
        <v>4.5</v>
      </c>
      <c r="BM37" s="54"/>
      <c r="BN37" s="47">
        <v>34</v>
      </c>
      <c r="BO37" s="34">
        <f>IF(ISNUMBER([1]System!$C37),O37+ $BF$1*AO37,$CB$4)</f>
        <v>4.5</v>
      </c>
      <c r="BP37" s="31">
        <f>IF(ISNUMBER([1]System!$C37),P37+ $BF$1*AP37,$CB$4)</f>
        <v>4.5</v>
      </c>
      <c r="BQ37" s="31">
        <f>IF(ISNUMBER([1]System!$C37),Q37+ $BF$1*AQ37,$CB$4)</f>
        <v>4.5</v>
      </c>
      <c r="BR37" s="31">
        <f>IF(ISNUMBER([1]System!$C37),R37+ $BF$1*AR37,$CB$4)</f>
        <v>4.5</v>
      </c>
      <c r="BS37" s="31">
        <f>IF(ISNUMBER([1]System!$C37),S37+ $BF$1*AS37,$CB$4)</f>
        <v>4.5</v>
      </c>
      <c r="BT37" s="31">
        <f>IF(ISNUMBER([1]System!$C37),T37+ $BF$1*AT37,$CB$4)</f>
        <v>4.5</v>
      </c>
      <c r="BU37" s="31">
        <f>IF(ISNUMBER([1]System!$C37),U37+ $BF$1*AU37,$CB$4)</f>
        <v>4.5</v>
      </c>
      <c r="BV37" s="31">
        <f>IF(ISNUMBER([1]System!$C37),V37+ $BF$1*AV37,$CB$4)</f>
        <v>4.5</v>
      </c>
      <c r="BW37" s="31">
        <f>IF(ISNUMBER([1]System!$C37),W37+ $BF$1*AW37,$CB$4)</f>
        <v>4.5</v>
      </c>
      <c r="BX37" s="31">
        <f>IF(ISNUMBER([1]System!$C37),X37+ $BF$1*AX37,$CB$4)</f>
        <v>4.5</v>
      </c>
      <c r="BY37" s="32">
        <f>IF(ISNUMBER([1]System!$C37),Y37+ $BF$1*AY37,$CB$4)</f>
        <v>4.5</v>
      </c>
      <c r="BZ37" s="54"/>
    </row>
    <row r="38" spans="1:78" x14ac:dyDescent="0.25">
      <c r="A38" s="77">
        <v>35</v>
      </c>
      <c r="B38" s="78"/>
      <c r="C38" s="31"/>
      <c r="D38" s="31"/>
      <c r="E38" s="31"/>
      <c r="F38" s="31"/>
      <c r="G38" s="31"/>
      <c r="H38" s="31"/>
      <c r="I38" s="31"/>
      <c r="J38" s="79"/>
      <c r="K38" s="79"/>
      <c r="L38" s="80"/>
      <c r="M38" s="54"/>
      <c r="N38" s="77">
        <v>35</v>
      </c>
      <c r="O38" s="78"/>
      <c r="P38" s="79"/>
      <c r="Q38" s="31"/>
      <c r="R38" s="31"/>
      <c r="S38" s="31"/>
      <c r="T38" s="31"/>
      <c r="U38" s="31"/>
      <c r="V38" s="31"/>
      <c r="W38" s="31"/>
      <c r="X38" s="79"/>
      <c r="Y38" s="80"/>
      <c r="Z38" s="118"/>
      <c r="AA38" s="33">
        <v>35</v>
      </c>
      <c r="AB38" s="34"/>
      <c r="AC38" s="31"/>
      <c r="AD38" s="31"/>
      <c r="AE38" s="31"/>
      <c r="AF38" s="31"/>
      <c r="AG38" s="31"/>
      <c r="AH38" s="31"/>
      <c r="AI38" s="31"/>
      <c r="AJ38" s="31"/>
      <c r="AK38" s="31"/>
      <c r="AL38" s="32"/>
      <c r="AN38" s="33">
        <v>35</v>
      </c>
      <c r="AO38" s="34"/>
      <c r="AP38" s="31"/>
      <c r="AQ38" s="31"/>
      <c r="AR38" s="31"/>
      <c r="AS38" s="31"/>
      <c r="AT38" s="31"/>
      <c r="AU38" s="31"/>
      <c r="AV38" s="31"/>
      <c r="AW38" s="31"/>
      <c r="AX38" s="31"/>
      <c r="AY38" s="32"/>
      <c r="BA38" s="47">
        <v>35</v>
      </c>
      <c r="BB38" s="34">
        <f>IF(ISNUMBER([1]System!$C38),PlotData!B38+ $BF$1*AB38,$CB$3)</f>
        <v>4.5</v>
      </c>
      <c r="BC38" s="31">
        <f>IF(ISNUMBER([1]System!$C38),PlotData!C38+ $BF$1*AC38,$CB$3)</f>
        <v>4.5</v>
      </c>
      <c r="BD38" s="31">
        <f>IF(ISNUMBER([1]System!$C38),PlotData!D38+ $BF$1*AD38,$CB$3)</f>
        <v>4.5</v>
      </c>
      <c r="BE38" s="31">
        <f>IF(ISNUMBER([1]System!$C38),PlotData!E38+ $BF$1*AE38,$CB$3)</f>
        <v>4.5</v>
      </c>
      <c r="BF38" s="31">
        <f>IF(ISNUMBER([1]System!$C38),PlotData!F38+ $BF$1*AF38,$CB$3)</f>
        <v>4.5</v>
      </c>
      <c r="BG38" s="31">
        <f>IF(ISNUMBER([1]System!$C38),PlotData!G38+ $BF$1*AG38,$CB$3)</f>
        <v>4.5</v>
      </c>
      <c r="BH38" s="31">
        <f>IF(ISNUMBER([1]System!$C38),PlotData!H38+ $BF$1*AH38,$CB$3)</f>
        <v>4.5</v>
      </c>
      <c r="BI38" s="31">
        <f>IF(ISNUMBER([1]System!$C38),PlotData!I38+ $BF$1*AI38,$CB$3)</f>
        <v>4.5</v>
      </c>
      <c r="BJ38" s="31">
        <f>IF(ISNUMBER([1]System!$C38),PlotData!J38+ $BF$1*AJ38,$CB$3)</f>
        <v>4.5</v>
      </c>
      <c r="BK38" s="31">
        <f>IF(ISNUMBER([1]System!$C38),PlotData!K38+ $BF$1*AK38,$CB$3)</f>
        <v>4.5</v>
      </c>
      <c r="BL38" s="32">
        <f>IF(ISNUMBER([1]System!$C38),PlotData!L38+ $BF$1*AL38,$CB$3)</f>
        <v>4.5</v>
      </c>
      <c r="BM38" s="54"/>
      <c r="BN38" s="47">
        <v>35</v>
      </c>
      <c r="BO38" s="34">
        <f>IF(ISNUMBER([1]System!$C38),O38+ $BF$1*AO38,$CB$4)</f>
        <v>4.5</v>
      </c>
      <c r="BP38" s="31">
        <f>IF(ISNUMBER([1]System!$C38),P38+ $BF$1*AP38,$CB$4)</f>
        <v>4.5</v>
      </c>
      <c r="BQ38" s="31">
        <f>IF(ISNUMBER([1]System!$C38),Q38+ $BF$1*AQ38,$CB$4)</f>
        <v>4.5</v>
      </c>
      <c r="BR38" s="31">
        <f>IF(ISNUMBER([1]System!$C38),R38+ $BF$1*AR38,$CB$4)</f>
        <v>4.5</v>
      </c>
      <c r="BS38" s="31">
        <f>IF(ISNUMBER([1]System!$C38),S38+ $BF$1*AS38,$CB$4)</f>
        <v>4.5</v>
      </c>
      <c r="BT38" s="31">
        <f>IF(ISNUMBER([1]System!$C38),T38+ $BF$1*AT38,$CB$4)</f>
        <v>4.5</v>
      </c>
      <c r="BU38" s="31">
        <f>IF(ISNUMBER([1]System!$C38),U38+ $BF$1*AU38,$CB$4)</f>
        <v>4.5</v>
      </c>
      <c r="BV38" s="31">
        <f>IF(ISNUMBER([1]System!$C38),V38+ $BF$1*AV38,$CB$4)</f>
        <v>4.5</v>
      </c>
      <c r="BW38" s="31">
        <f>IF(ISNUMBER([1]System!$C38),W38+ $BF$1*AW38,$CB$4)</f>
        <v>4.5</v>
      </c>
      <c r="BX38" s="31">
        <f>IF(ISNUMBER([1]System!$C38),X38+ $BF$1*AX38,$CB$4)</f>
        <v>4.5</v>
      </c>
      <c r="BY38" s="32">
        <f>IF(ISNUMBER([1]System!$C38),Y38+ $BF$1*AY38,$CB$4)</f>
        <v>4.5</v>
      </c>
      <c r="BZ38" s="54"/>
    </row>
    <row r="39" spans="1:78" x14ac:dyDescent="0.25">
      <c r="A39" s="77">
        <v>36</v>
      </c>
      <c r="B39" s="78"/>
      <c r="C39" s="31"/>
      <c r="D39" s="31"/>
      <c r="E39" s="31"/>
      <c r="F39" s="31"/>
      <c r="G39" s="31"/>
      <c r="H39" s="31"/>
      <c r="I39" s="31"/>
      <c r="J39" s="79"/>
      <c r="K39" s="79"/>
      <c r="L39" s="80"/>
      <c r="M39" s="54"/>
      <c r="N39" s="77">
        <v>36</v>
      </c>
      <c r="O39" s="78"/>
      <c r="P39" s="79"/>
      <c r="Q39" s="31"/>
      <c r="R39" s="31"/>
      <c r="S39" s="31"/>
      <c r="T39" s="31"/>
      <c r="U39" s="31"/>
      <c r="V39" s="31"/>
      <c r="W39" s="31"/>
      <c r="X39" s="79"/>
      <c r="Y39" s="80"/>
      <c r="Z39" s="118"/>
      <c r="AA39" s="33">
        <v>36</v>
      </c>
      <c r="AB39" s="34"/>
      <c r="AC39" s="31"/>
      <c r="AD39" s="31"/>
      <c r="AE39" s="31"/>
      <c r="AF39" s="31"/>
      <c r="AG39" s="31"/>
      <c r="AH39" s="31"/>
      <c r="AI39" s="31"/>
      <c r="AJ39" s="31"/>
      <c r="AK39" s="31"/>
      <c r="AL39" s="32"/>
      <c r="AN39" s="33">
        <v>36</v>
      </c>
      <c r="AO39" s="34"/>
      <c r="AP39" s="31"/>
      <c r="AQ39" s="31"/>
      <c r="AR39" s="31"/>
      <c r="AS39" s="31"/>
      <c r="AT39" s="31"/>
      <c r="AU39" s="31"/>
      <c r="AV39" s="31"/>
      <c r="AW39" s="31"/>
      <c r="AX39" s="31"/>
      <c r="AY39" s="32"/>
      <c r="BA39" s="47">
        <v>36</v>
      </c>
      <c r="BB39" s="34">
        <f>IF(ISNUMBER([1]System!$C39),PlotData!B39+ $BF$1*AB39,$CB$3)</f>
        <v>4.5</v>
      </c>
      <c r="BC39" s="31">
        <f>IF(ISNUMBER([1]System!$C39),PlotData!C39+ $BF$1*AC39,$CB$3)</f>
        <v>4.5</v>
      </c>
      <c r="BD39" s="31">
        <f>IF(ISNUMBER([1]System!$C39),PlotData!D39+ $BF$1*AD39,$CB$3)</f>
        <v>4.5</v>
      </c>
      <c r="BE39" s="31">
        <f>IF(ISNUMBER([1]System!$C39),PlotData!E39+ $BF$1*AE39,$CB$3)</f>
        <v>4.5</v>
      </c>
      <c r="BF39" s="31">
        <f>IF(ISNUMBER([1]System!$C39),PlotData!F39+ $BF$1*AF39,$CB$3)</f>
        <v>4.5</v>
      </c>
      <c r="BG39" s="31">
        <f>IF(ISNUMBER([1]System!$C39),PlotData!G39+ $BF$1*AG39,$CB$3)</f>
        <v>4.5</v>
      </c>
      <c r="BH39" s="31">
        <f>IF(ISNUMBER([1]System!$C39),PlotData!H39+ $BF$1*AH39,$CB$3)</f>
        <v>4.5</v>
      </c>
      <c r="BI39" s="31">
        <f>IF(ISNUMBER([1]System!$C39),PlotData!I39+ $BF$1*AI39,$CB$3)</f>
        <v>4.5</v>
      </c>
      <c r="BJ39" s="31">
        <f>IF(ISNUMBER([1]System!$C39),PlotData!J39+ $BF$1*AJ39,$CB$3)</f>
        <v>4.5</v>
      </c>
      <c r="BK39" s="31">
        <f>IF(ISNUMBER([1]System!$C39),PlotData!K39+ $BF$1*AK39,$CB$3)</f>
        <v>4.5</v>
      </c>
      <c r="BL39" s="32">
        <f>IF(ISNUMBER([1]System!$C39),PlotData!L39+ $BF$1*AL39,$CB$3)</f>
        <v>4.5</v>
      </c>
      <c r="BM39" s="54"/>
      <c r="BN39" s="47">
        <v>36</v>
      </c>
      <c r="BO39" s="34">
        <f>IF(ISNUMBER([1]System!$C39),O39+ $BF$1*AO39,$CB$4)</f>
        <v>4.5</v>
      </c>
      <c r="BP39" s="31">
        <f>IF(ISNUMBER([1]System!$C39),P39+ $BF$1*AP39,$CB$4)</f>
        <v>4.5</v>
      </c>
      <c r="BQ39" s="31">
        <f>IF(ISNUMBER([1]System!$C39),Q39+ $BF$1*AQ39,$CB$4)</f>
        <v>4.5</v>
      </c>
      <c r="BR39" s="31">
        <f>IF(ISNUMBER([1]System!$C39),R39+ $BF$1*AR39,$CB$4)</f>
        <v>4.5</v>
      </c>
      <c r="BS39" s="31">
        <f>IF(ISNUMBER([1]System!$C39),S39+ $BF$1*AS39,$CB$4)</f>
        <v>4.5</v>
      </c>
      <c r="BT39" s="31">
        <f>IF(ISNUMBER([1]System!$C39),T39+ $BF$1*AT39,$CB$4)</f>
        <v>4.5</v>
      </c>
      <c r="BU39" s="31">
        <f>IF(ISNUMBER([1]System!$C39),U39+ $BF$1*AU39,$CB$4)</f>
        <v>4.5</v>
      </c>
      <c r="BV39" s="31">
        <f>IF(ISNUMBER([1]System!$C39),V39+ $BF$1*AV39,$CB$4)</f>
        <v>4.5</v>
      </c>
      <c r="BW39" s="31">
        <f>IF(ISNUMBER([1]System!$C39),W39+ $BF$1*AW39,$CB$4)</f>
        <v>4.5</v>
      </c>
      <c r="BX39" s="31">
        <f>IF(ISNUMBER([1]System!$C39),X39+ $BF$1*AX39,$CB$4)</f>
        <v>4.5</v>
      </c>
      <c r="BY39" s="32">
        <f>IF(ISNUMBER([1]System!$C39),Y39+ $BF$1*AY39,$CB$4)</f>
        <v>4.5</v>
      </c>
      <c r="BZ39" s="54"/>
    </row>
    <row r="40" spans="1:78" x14ac:dyDescent="0.25">
      <c r="A40" s="77">
        <v>37</v>
      </c>
      <c r="B40" s="78"/>
      <c r="C40" s="31"/>
      <c r="D40" s="31"/>
      <c r="E40" s="31"/>
      <c r="F40" s="31"/>
      <c r="G40" s="31"/>
      <c r="H40" s="31"/>
      <c r="I40" s="31"/>
      <c r="J40" s="79"/>
      <c r="K40" s="79"/>
      <c r="L40" s="80"/>
      <c r="M40" s="54"/>
      <c r="N40" s="77">
        <v>37</v>
      </c>
      <c r="O40" s="78"/>
      <c r="P40" s="79"/>
      <c r="Q40" s="31"/>
      <c r="R40" s="31"/>
      <c r="S40" s="31"/>
      <c r="T40" s="31"/>
      <c r="U40" s="31"/>
      <c r="V40" s="31"/>
      <c r="W40" s="31"/>
      <c r="X40" s="79"/>
      <c r="Y40" s="80"/>
      <c r="Z40" s="118"/>
      <c r="AA40" s="33">
        <v>37</v>
      </c>
      <c r="AB40" s="34"/>
      <c r="AC40" s="31"/>
      <c r="AD40" s="31"/>
      <c r="AE40" s="31"/>
      <c r="AF40" s="31"/>
      <c r="AG40" s="31"/>
      <c r="AH40" s="31"/>
      <c r="AI40" s="31"/>
      <c r="AJ40" s="31"/>
      <c r="AK40" s="31"/>
      <c r="AL40" s="32"/>
      <c r="AN40" s="33">
        <v>37</v>
      </c>
      <c r="AO40" s="34"/>
      <c r="AP40" s="31"/>
      <c r="AQ40" s="31"/>
      <c r="AR40" s="31"/>
      <c r="AS40" s="31"/>
      <c r="AT40" s="31"/>
      <c r="AU40" s="31"/>
      <c r="AV40" s="31"/>
      <c r="AW40" s="31"/>
      <c r="AX40" s="31"/>
      <c r="AY40" s="32"/>
      <c r="BA40" s="47">
        <v>37</v>
      </c>
      <c r="BB40" s="34">
        <f>IF(ISNUMBER([1]System!$C40),PlotData!B40+ $BF$1*AB40,$CB$3)</f>
        <v>4.5</v>
      </c>
      <c r="BC40" s="31">
        <f>IF(ISNUMBER([1]System!$C40),PlotData!C40+ $BF$1*AC40,$CB$3)</f>
        <v>4.5</v>
      </c>
      <c r="BD40" s="31">
        <f>IF(ISNUMBER([1]System!$C40),PlotData!D40+ $BF$1*AD40,$CB$3)</f>
        <v>4.5</v>
      </c>
      <c r="BE40" s="31">
        <f>IF(ISNUMBER([1]System!$C40),PlotData!E40+ $BF$1*AE40,$CB$3)</f>
        <v>4.5</v>
      </c>
      <c r="BF40" s="31">
        <f>IF(ISNUMBER([1]System!$C40),PlotData!F40+ $BF$1*AF40,$CB$3)</f>
        <v>4.5</v>
      </c>
      <c r="BG40" s="31">
        <f>IF(ISNUMBER([1]System!$C40),PlotData!G40+ $BF$1*AG40,$CB$3)</f>
        <v>4.5</v>
      </c>
      <c r="BH40" s="31">
        <f>IF(ISNUMBER([1]System!$C40),PlotData!H40+ $BF$1*AH40,$CB$3)</f>
        <v>4.5</v>
      </c>
      <c r="BI40" s="31">
        <f>IF(ISNUMBER([1]System!$C40),PlotData!I40+ $BF$1*AI40,$CB$3)</f>
        <v>4.5</v>
      </c>
      <c r="BJ40" s="31">
        <f>IF(ISNUMBER([1]System!$C40),PlotData!J40+ $BF$1*AJ40,$CB$3)</f>
        <v>4.5</v>
      </c>
      <c r="BK40" s="31">
        <f>IF(ISNUMBER([1]System!$C40),PlotData!K40+ $BF$1*AK40,$CB$3)</f>
        <v>4.5</v>
      </c>
      <c r="BL40" s="32">
        <f>IF(ISNUMBER([1]System!$C40),PlotData!L40+ $BF$1*AL40,$CB$3)</f>
        <v>4.5</v>
      </c>
      <c r="BM40" s="54"/>
      <c r="BN40" s="47">
        <v>37</v>
      </c>
      <c r="BO40" s="34">
        <f>IF(ISNUMBER([1]System!$C40),O40+ $BF$1*AO40,$CB$4)</f>
        <v>4.5</v>
      </c>
      <c r="BP40" s="31">
        <f>IF(ISNUMBER([1]System!$C40),P40+ $BF$1*AP40,$CB$4)</f>
        <v>4.5</v>
      </c>
      <c r="BQ40" s="31">
        <f>IF(ISNUMBER([1]System!$C40),Q40+ $BF$1*AQ40,$CB$4)</f>
        <v>4.5</v>
      </c>
      <c r="BR40" s="31">
        <f>IF(ISNUMBER([1]System!$C40),R40+ $BF$1*AR40,$CB$4)</f>
        <v>4.5</v>
      </c>
      <c r="BS40" s="31">
        <f>IF(ISNUMBER([1]System!$C40),S40+ $BF$1*AS40,$CB$4)</f>
        <v>4.5</v>
      </c>
      <c r="BT40" s="31">
        <f>IF(ISNUMBER([1]System!$C40),T40+ $BF$1*AT40,$CB$4)</f>
        <v>4.5</v>
      </c>
      <c r="BU40" s="31">
        <f>IF(ISNUMBER([1]System!$C40),U40+ $BF$1*AU40,$CB$4)</f>
        <v>4.5</v>
      </c>
      <c r="BV40" s="31">
        <f>IF(ISNUMBER([1]System!$C40),V40+ $BF$1*AV40,$CB$4)</f>
        <v>4.5</v>
      </c>
      <c r="BW40" s="31">
        <f>IF(ISNUMBER([1]System!$C40),W40+ $BF$1*AW40,$CB$4)</f>
        <v>4.5</v>
      </c>
      <c r="BX40" s="31">
        <f>IF(ISNUMBER([1]System!$C40),X40+ $BF$1*AX40,$CB$4)</f>
        <v>4.5</v>
      </c>
      <c r="BY40" s="32">
        <f>IF(ISNUMBER([1]System!$C40),Y40+ $BF$1*AY40,$CB$4)</f>
        <v>4.5</v>
      </c>
      <c r="BZ40" s="54"/>
    </row>
    <row r="41" spans="1:78" x14ac:dyDescent="0.25">
      <c r="A41" s="77">
        <v>38</v>
      </c>
      <c r="B41" s="78"/>
      <c r="C41" s="31"/>
      <c r="D41" s="31"/>
      <c r="E41" s="31"/>
      <c r="F41" s="31"/>
      <c r="G41" s="31"/>
      <c r="H41" s="31"/>
      <c r="I41" s="31"/>
      <c r="J41" s="79"/>
      <c r="K41" s="79"/>
      <c r="L41" s="80"/>
      <c r="M41" s="54"/>
      <c r="N41" s="77">
        <v>38</v>
      </c>
      <c r="O41" s="78"/>
      <c r="P41" s="79"/>
      <c r="Q41" s="31"/>
      <c r="R41" s="31"/>
      <c r="S41" s="31"/>
      <c r="T41" s="31"/>
      <c r="U41" s="31"/>
      <c r="V41" s="31"/>
      <c r="W41" s="31"/>
      <c r="X41" s="79"/>
      <c r="Y41" s="80"/>
      <c r="Z41" s="118"/>
      <c r="AA41" s="33">
        <v>38</v>
      </c>
      <c r="AB41" s="34"/>
      <c r="AC41" s="31"/>
      <c r="AD41" s="31"/>
      <c r="AE41" s="31"/>
      <c r="AF41" s="31"/>
      <c r="AG41" s="31"/>
      <c r="AH41" s="31"/>
      <c r="AI41" s="31"/>
      <c r="AJ41" s="31"/>
      <c r="AK41" s="31"/>
      <c r="AL41" s="32"/>
      <c r="AN41" s="33">
        <v>38</v>
      </c>
      <c r="AO41" s="34"/>
      <c r="AP41" s="31"/>
      <c r="AQ41" s="31"/>
      <c r="AR41" s="31"/>
      <c r="AS41" s="31"/>
      <c r="AT41" s="31"/>
      <c r="AU41" s="31"/>
      <c r="AV41" s="31"/>
      <c r="AW41" s="31"/>
      <c r="AX41" s="31"/>
      <c r="AY41" s="32"/>
      <c r="BA41" s="47">
        <v>38</v>
      </c>
      <c r="BB41" s="34">
        <f>IF(ISNUMBER([1]System!$C41),PlotData!B41+ $BF$1*AB41,$CB$3)</f>
        <v>4.5</v>
      </c>
      <c r="BC41" s="31">
        <f>IF(ISNUMBER([1]System!$C41),PlotData!C41+ $BF$1*AC41,$CB$3)</f>
        <v>4.5</v>
      </c>
      <c r="BD41" s="31">
        <f>IF(ISNUMBER([1]System!$C41),PlotData!D41+ $BF$1*AD41,$CB$3)</f>
        <v>4.5</v>
      </c>
      <c r="BE41" s="31">
        <f>IF(ISNUMBER([1]System!$C41),PlotData!E41+ $BF$1*AE41,$CB$3)</f>
        <v>4.5</v>
      </c>
      <c r="BF41" s="31">
        <f>IF(ISNUMBER([1]System!$C41),PlotData!F41+ $BF$1*AF41,$CB$3)</f>
        <v>4.5</v>
      </c>
      <c r="BG41" s="31">
        <f>IF(ISNUMBER([1]System!$C41),PlotData!G41+ $BF$1*AG41,$CB$3)</f>
        <v>4.5</v>
      </c>
      <c r="BH41" s="31">
        <f>IF(ISNUMBER([1]System!$C41),PlotData!H41+ $BF$1*AH41,$CB$3)</f>
        <v>4.5</v>
      </c>
      <c r="BI41" s="31">
        <f>IF(ISNUMBER([1]System!$C41),PlotData!I41+ $BF$1*AI41,$CB$3)</f>
        <v>4.5</v>
      </c>
      <c r="BJ41" s="31">
        <f>IF(ISNUMBER([1]System!$C41),PlotData!J41+ $BF$1*AJ41,$CB$3)</f>
        <v>4.5</v>
      </c>
      <c r="BK41" s="31">
        <f>IF(ISNUMBER([1]System!$C41),PlotData!K41+ $BF$1*AK41,$CB$3)</f>
        <v>4.5</v>
      </c>
      <c r="BL41" s="32">
        <f>IF(ISNUMBER([1]System!$C41),PlotData!L41+ $BF$1*AL41,$CB$3)</f>
        <v>4.5</v>
      </c>
      <c r="BM41" s="54"/>
      <c r="BN41" s="47">
        <v>38</v>
      </c>
      <c r="BO41" s="34">
        <f>IF(ISNUMBER([1]System!$C41),O41+ $BF$1*AO41,$CB$4)</f>
        <v>4.5</v>
      </c>
      <c r="BP41" s="31">
        <f>IF(ISNUMBER([1]System!$C41),P41+ $BF$1*AP41,$CB$4)</f>
        <v>4.5</v>
      </c>
      <c r="BQ41" s="31">
        <f>IF(ISNUMBER([1]System!$C41),Q41+ $BF$1*AQ41,$CB$4)</f>
        <v>4.5</v>
      </c>
      <c r="BR41" s="31">
        <f>IF(ISNUMBER([1]System!$C41),R41+ $BF$1*AR41,$CB$4)</f>
        <v>4.5</v>
      </c>
      <c r="BS41" s="31">
        <f>IF(ISNUMBER([1]System!$C41),S41+ $BF$1*AS41,$CB$4)</f>
        <v>4.5</v>
      </c>
      <c r="BT41" s="31">
        <f>IF(ISNUMBER([1]System!$C41),T41+ $BF$1*AT41,$CB$4)</f>
        <v>4.5</v>
      </c>
      <c r="BU41" s="31">
        <f>IF(ISNUMBER([1]System!$C41),U41+ $BF$1*AU41,$CB$4)</f>
        <v>4.5</v>
      </c>
      <c r="BV41" s="31">
        <f>IF(ISNUMBER([1]System!$C41),V41+ $BF$1*AV41,$CB$4)</f>
        <v>4.5</v>
      </c>
      <c r="BW41" s="31">
        <f>IF(ISNUMBER([1]System!$C41),W41+ $BF$1*AW41,$CB$4)</f>
        <v>4.5</v>
      </c>
      <c r="BX41" s="31">
        <f>IF(ISNUMBER([1]System!$C41),X41+ $BF$1*AX41,$CB$4)</f>
        <v>4.5</v>
      </c>
      <c r="BY41" s="32">
        <f>IF(ISNUMBER([1]System!$C41),Y41+ $BF$1*AY41,$CB$4)</f>
        <v>4.5</v>
      </c>
      <c r="BZ41" s="54"/>
    </row>
    <row r="42" spans="1:78" x14ac:dyDescent="0.25">
      <c r="A42" s="77">
        <v>39</v>
      </c>
      <c r="B42" s="78"/>
      <c r="C42" s="79"/>
      <c r="D42" s="79"/>
      <c r="E42" s="79"/>
      <c r="F42" s="79"/>
      <c r="G42" s="79"/>
      <c r="H42" s="79"/>
      <c r="I42" s="79"/>
      <c r="J42" s="79"/>
      <c r="K42" s="79"/>
      <c r="L42" s="80"/>
      <c r="M42" s="54"/>
      <c r="N42" s="77">
        <v>39</v>
      </c>
      <c r="O42" s="78"/>
      <c r="P42" s="79"/>
      <c r="Q42" s="79"/>
      <c r="R42" s="79"/>
      <c r="S42" s="79"/>
      <c r="T42" s="79"/>
      <c r="U42" s="79"/>
      <c r="V42" s="79"/>
      <c r="W42" s="79"/>
      <c r="X42" s="79"/>
      <c r="Y42" s="80"/>
      <c r="Z42" s="118"/>
      <c r="AA42" s="33">
        <v>39</v>
      </c>
      <c r="AB42" s="34"/>
      <c r="AC42" s="31"/>
      <c r="AD42" s="31"/>
      <c r="AE42" s="31"/>
      <c r="AF42" s="31"/>
      <c r="AG42" s="31"/>
      <c r="AH42" s="31"/>
      <c r="AI42" s="31"/>
      <c r="AJ42" s="31"/>
      <c r="AK42" s="31"/>
      <c r="AL42" s="32"/>
      <c r="AN42" s="33">
        <v>39</v>
      </c>
      <c r="AO42" s="34"/>
      <c r="AP42" s="31"/>
      <c r="AQ42" s="31"/>
      <c r="AR42" s="31"/>
      <c r="AS42" s="31"/>
      <c r="AT42" s="31"/>
      <c r="AU42" s="31"/>
      <c r="AV42" s="31"/>
      <c r="AW42" s="31"/>
      <c r="AX42" s="31"/>
      <c r="AY42" s="32"/>
      <c r="BA42" s="47">
        <v>39</v>
      </c>
      <c r="BB42" s="34">
        <f>IF(ISNUMBER([1]System!$C42),PlotData!B42+ $BF$1*AB42,$CB$3)</f>
        <v>4.5</v>
      </c>
      <c r="BC42" s="31">
        <f>IF(ISNUMBER([1]System!$C42),PlotData!C42+ $BF$1*AC42,$CB$3)</f>
        <v>4.5</v>
      </c>
      <c r="BD42" s="31">
        <f>IF(ISNUMBER([1]System!$C42),PlotData!D42+ $BF$1*AD42,$CB$3)</f>
        <v>4.5</v>
      </c>
      <c r="BE42" s="31">
        <f>IF(ISNUMBER([1]System!$C42),PlotData!E42+ $BF$1*AE42,$CB$3)</f>
        <v>4.5</v>
      </c>
      <c r="BF42" s="31">
        <f>IF(ISNUMBER([1]System!$C42),PlotData!F42+ $BF$1*AF42,$CB$3)</f>
        <v>4.5</v>
      </c>
      <c r="BG42" s="31">
        <f>IF(ISNUMBER([1]System!$C42),PlotData!G42+ $BF$1*AG42,$CB$3)</f>
        <v>4.5</v>
      </c>
      <c r="BH42" s="31">
        <f>IF(ISNUMBER([1]System!$C42),PlotData!H42+ $BF$1*AH42,$CB$3)</f>
        <v>4.5</v>
      </c>
      <c r="BI42" s="31">
        <f>IF(ISNUMBER([1]System!$C42),PlotData!I42+ $BF$1*AI42,$CB$3)</f>
        <v>4.5</v>
      </c>
      <c r="BJ42" s="31">
        <f>IF(ISNUMBER([1]System!$C42),PlotData!J42+ $BF$1*AJ42,$CB$3)</f>
        <v>4.5</v>
      </c>
      <c r="BK42" s="31">
        <f>IF(ISNUMBER([1]System!$C42),PlotData!K42+ $BF$1*AK42,$CB$3)</f>
        <v>4.5</v>
      </c>
      <c r="BL42" s="32">
        <f>IF(ISNUMBER([1]System!$C42),PlotData!L42+ $BF$1*AL42,$CB$3)</f>
        <v>4.5</v>
      </c>
      <c r="BM42" s="54"/>
      <c r="BN42" s="47">
        <v>39</v>
      </c>
      <c r="BO42" s="34">
        <f>IF(ISNUMBER([1]System!$C42),O42+ $BF$1*AO42,$CB$4)</f>
        <v>4.5</v>
      </c>
      <c r="BP42" s="31">
        <f>IF(ISNUMBER([1]System!$C42),P42+ $BF$1*AP42,$CB$4)</f>
        <v>4.5</v>
      </c>
      <c r="BQ42" s="31">
        <f>IF(ISNUMBER([1]System!$C42),Q42+ $BF$1*AQ42,$CB$4)</f>
        <v>4.5</v>
      </c>
      <c r="BR42" s="31">
        <f>IF(ISNUMBER([1]System!$C42),R42+ $BF$1*AR42,$CB$4)</f>
        <v>4.5</v>
      </c>
      <c r="BS42" s="31">
        <f>IF(ISNUMBER([1]System!$C42),S42+ $BF$1*AS42,$CB$4)</f>
        <v>4.5</v>
      </c>
      <c r="BT42" s="31">
        <f>IF(ISNUMBER([1]System!$C42),T42+ $BF$1*AT42,$CB$4)</f>
        <v>4.5</v>
      </c>
      <c r="BU42" s="31">
        <f>IF(ISNUMBER([1]System!$C42),U42+ $BF$1*AU42,$CB$4)</f>
        <v>4.5</v>
      </c>
      <c r="BV42" s="31">
        <f>IF(ISNUMBER([1]System!$C42),V42+ $BF$1*AV42,$CB$4)</f>
        <v>4.5</v>
      </c>
      <c r="BW42" s="31">
        <f>IF(ISNUMBER([1]System!$C42),W42+ $BF$1*AW42,$CB$4)</f>
        <v>4.5</v>
      </c>
      <c r="BX42" s="31">
        <f>IF(ISNUMBER([1]System!$C42),X42+ $BF$1*AX42,$CB$4)</f>
        <v>4.5</v>
      </c>
      <c r="BY42" s="32">
        <f>IF(ISNUMBER([1]System!$C42),Y42+ $BF$1*AY42,$CB$4)</f>
        <v>4.5</v>
      </c>
      <c r="BZ42" s="54"/>
    </row>
    <row r="43" spans="1:78" ht="13.8" thickBot="1" x14ac:dyDescent="0.3">
      <c r="A43" s="85">
        <v>40</v>
      </c>
      <c r="B43" s="86"/>
      <c r="C43" s="87"/>
      <c r="D43" s="87"/>
      <c r="E43" s="87"/>
      <c r="F43" s="87"/>
      <c r="G43" s="87"/>
      <c r="H43" s="87"/>
      <c r="I43" s="87"/>
      <c r="J43" s="87"/>
      <c r="K43" s="87"/>
      <c r="L43" s="88"/>
      <c r="M43" s="54"/>
      <c r="N43" s="85">
        <v>40</v>
      </c>
      <c r="O43" s="86"/>
      <c r="P43" s="87"/>
      <c r="Q43" s="87"/>
      <c r="R43" s="87"/>
      <c r="S43" s="87"/>
      <c r="T43" s="87"/>
      <c r="U43" s="87"/>
      <c r="V43" s="87"/>
      <c r="W43" s="87"/>
      <c r="X43" s="87"/>
      <c r="Y43" s="88"/>
      <c r="Z43" s="118"/>
      <c r="AA43" s="121">
        <v>40</v>
      </c>
      <c r="AB43" s="49"/>
      <c r="AC43" s="39"/>
      <c r="AD43" s="39"/>
      <c r="AE43" s="39"/>
      <c r="AF43" s="39"/>
      <c r="AG43" s="39"/>
      <c r="AH43" s="39"/>
      <c r="AI43" s="39"/>
      <c r="AJ43" s="39"/>
      <c r="AK43" s="39"/>
      <c r="AL43" s="40"/>
      <c r="AN43" s="121">
        <v>40</v>
      </c>
      <c r="AO43" s="49"/>
      <c r="AP43" s="39"/>
      <c r="AQ43" s="39"/>
      <c r="AR43" s="39"/>
      <c r="AS43" s="39"/>
      <c r="AT43" s="39"/>
      <c r="AU43" s="39"/>
      <c r="AV43" s="39"/>
      <c r="AW43" s="39"/>
      <c r="AX43" s="39"/>
      <c r="AY43" s="40"/>
      <c r="BA43" s="50">
        <v>40</v>
      </c>
      <c r="BB43" s="49">
        <f>IF(ISNUMBER([1]System!$C43),PlotData!B43+ $BF$1*AB43,$CB$3)</f>
        <v>4.5</v>
      </c>
      <c r="BC43" s="39">
        <f>IF(ISNUMBER([1]System!$C43),PlotData!C43+ $BF$1*AC43,$CB$3)</f>
        <v>4.5</v>
      </c>
      <c r="BD43" s="39">
        <f>IF(ISNUMBER([1]System!$C43),PlotData!D43+ $BF$1*AD43,$CB$3)</f>
        <v>4.5</v>
      </c>
      <c r="BE43" s="39">
        <f>IF(ISNUMBER([1]System!$C43),PlotData!E43+ $BF$1*AE43,$CB$3)</f>
        <v>4.5</v>
      </c>
      <c r="BF43" s="39">
        <f>IF(ISNUMBER([1]System!$C43),PlotData!F43+ $BF$1*AF43,$CB$3)</f>
        <v>4.5</v>
      </c>
      <c r="BG43" s="39">
        <f>IF(ISNUMBER([1]System!$C43),PlotData!G43+ $BF$1*AG43,$CB$3)</f>
        <v>4.5</v>
      </c>
      <c r="BH43" s="39">
        <f>IF(ISNUMBER([1]System!$C43),PlotData!H43+ $BF$1*AH43,$CB$3)</f>
        <v>4.5</v>
      </c>
      <c r="BI43" s="39">
        <f>IF(ISNUMBER([1]System!$C43),PlotData!I43+ $BF$1*AI43,$CB$3)</f>
        <v>4.5</v>
      </c>
      <c r="BJ43" s="39">
        <f>IF(ISNUMBER([1]System!$C43),PlotData!J43+ $BF$1*AJ43,$CB$3)</f>
        <v>4.5</v>
      </c>
      <c r="BK43" s="39">
        <f>IF(ISNUMBER([1]System!$C43),PlotData!K43+ $BF$1*AK43,$CB$3)</f>
        <v>4.5</v>
      </c>
      <c r="BL43" s="40">
        <f>IF(ISNUMBER([1]System!$C43),PlotData!L43+ $BF$1*AL43,$CB$3)</f>
        <v>4.5</v>
      </c>
      <c r="BM43" s="54"/>
      <c r="BN43" s="50">
        <v>40</v>
      </c>
      <c r="BO43" s="49">
        <f>IF(ISNUMBER([1]System!$C43),O43+ $BF$1*AO43,$CB$4)</f>
        <v>4.5</v>
      </c>
      <c r="BP43" s="39">
        <f>IF(ISNUMBER([1]System!$C43),P43+ $BF$1*AP43,$CB$4)</f>
        <v>4.5</v>
      </c>
      <c r="BQ43" s="39">
        <f>IF(ISNUMBER([1]System!$C43),Q43+ $BF$1*AQ43,$CB$4)</f>
        <v>4.5</v>
      </c>
      <c r="BR43" s="39">
        <f>IF(ISNUMBER([1]System!$C43),R43+ $BF$1*AR43,$CB$4)</f>
        <v>4.5</v>
      </c>
      <c r="BS43" s="39">
        <f>IF(ISNUMBER([1]System!$C43),S43+ $BF$1*AS43,$CB$4)</f>
        <v>4.5</v>
      </c>
      <c r="BT43" s="39">
        <f>IF(ISNUMBER([1]System!$C43),T43+ $BF$1*AT43,$CB$4)</f>
        <v>4.5</v>
      </c>
      <c r="BU43" s="39">
        <f>IF(ISNUMBER([1]System!$C43),U43+ $BF$1*AU43,$CB$4)</f>
        <v>4.5</v>
      </c>
      <c r="BV43" s="39">
        <f>IF(ISNUMBER([1]System!$C43),V43+ $BF$1*AV43,$CB$4)</f>
        <v>4.5</v>
      </c>
      <c r="BW43" s="39">
        <f>IF(ISNUMBER([1]System!$C43),W43+ $BF$1*AW43,$CB$4)</f>
        <v>4.5</v>
      </c>
      <c r="BX43" s="39">
        <f>IF(ISNUMBER([1]System!$C43),X43+ $BF$1*AX43,$CB$4)</f>
        <v>4.5</v>
      </c>
      <c r="BY43" s="40">
        <f>IF(ISNUMBER([1]System!$C43),Y43+ $BF$1*AY43,$CB$4)</f>
        <v>4.5</v>
      </c>
      <c r="BZ43" s="54"/>
    </row>
    <row r="44" spans="1:78" x14ac:dyDescent="0.25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118"/>
      <c r="BM44" s="54"/>
      <c r="BN44" s="62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</row>
    <row r="45" spans="1:78" x14ac:dyDescent="0.25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118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</row>
    <row r="46" spans="1:78" x14ac:dyDescent="0.25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122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</row>
    <row r="47" spans="1:78" x14ac:dyDescent="0.25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122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122"/>
      <c r="BA47" s="54"/>
      <c r="BB47" s="54"/>
    </row>
    <row r="48" spans="1:78" x14ac:dyDescent="0.25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118"/>
    </row>
    <row r="49" spans="1:33" x14ac:dyDescent="0.25">
      <c r="A49" s="54"/>
      <c r="B49" s="56"/>
      <c r="C49" s="56"/>
      <c r="D49" s="54"/>
      <c r="E49" s="56"/>
      <c r="F49" s="54"/>
      <c r="G49" s="54"/>
      <c r="H49" s="56"/>
      <c r="I49" s="54"/>
      <c r="J49" s="54"/>
      <c r="K49" s="54"/>
      <c r="L49" s="54"/>
      <c r="M49" s="54"/>
      <c r="N49" s="54"/>
      <c r="O49" s="54"/>
      <c r="P49" s="54"/>
      <c r="Q49" s="54"/>
      <c r="R49" s="56"/>
      <c r="S49" s="54"/>
      <c r="T49" s="54"/>
      <c r="U49" s="54"/>
      <c r="V49" s="54"/>
      <c r="W49" s="54"/>
      <c r="X49" s="54"/>
      <c r="Y49" s="54"/>
      <c r="Z49" s="118"/>
    </row>
    <row r="50" spans="1:33" x14ac:dyDescent="0.25">
      <c r="A50" s="56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6"/>
      <c r="R50" s="54"/>
      <c r="S50" s="54"/>
      <c r="T50" s="54"/>
      <c r="U50" s="54"/>
      <c r="V50" s="54"/>
      <c r="W50" s="54"/>
      <c r="X50" s="54"/>
      <c r="Y50" s="54"/>
      <c r="Z50" s="118"/>
    </row>
    <row r="51" spans="1:33" x14ac:dyDescent="0.25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6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118"/>
      <c r="AA51" s="54"/>
      <c r="AB51" s="54"/>
      <c r="AC51" s="54"/>
      <c r="AD51" s="54"/>
      <c r="AE51" s="54"/>
      <c r="AF51" s="54"/>
      <c r="AG51" s="54"/>
    </row>
    <row r="52" spans="1:33" x14ac:dyDescent="0.25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6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118"/>
      <c r="AA52" s="54"/>
      <c r="AB52" s="54"/>
      <c r="AC52" s="54"/>
      <c r="AD52" s="54"/>
      <c r="AE52" s="54"/>
      <c r="AF52" s="54"/>
      <c r="AG52" s="54"/>
    </row>
    <row r="53" spans="1:33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6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118"/>
      <c r="AA53" s="54"/>
      <c r="AB53" s="54"/>
      <c r="AC53" s="54"/>
      <c r="AD53" s="54"/>
      <c r="AE53" s="54"/>
      <c r="AF53" s="54"/>
      <c r="AG53" s="54"/>
    </row>
    <row r="54" spans="1:33" x14ac:dyDescent="0.25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6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118"/>
      <c r="AA54" s="54"/>
      <c r="AB54" s="54"/>
      <c r="AC54" s="54"/>
      <c r="AD54" s="54"/>
      <c r="AE54" s="54"/>
      <c r="AF54" s="54"/>
      <c r="AG54" s="54"/>
    </row>
    <row r="55" spans="1:33" x14ac:dyDescent="0.25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6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118"/>
      <c r="AA55" s="54"/>
      <c r="AB55" s="54"/>
      <c r="AC55" s="54"/>
      <c r="AD55" s="54"/>
      <c r="AE55" s="54"/>
      <c r="AF55" s="54"/>
      <c r="AG55" s="54"/>
    </row>
    <row r="56" spans="1:33" x14ac:dyDescent="0.25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6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118"/>
      <c r="AA56" s="54"/>
      <c r="AB56" s="54"/>
      <c r="AC56" s="54"/>
      <c r="AD56" s="54"/>
      <c r="AE56" s="54"/>
      <c r="AF56" s="54"/>
      <c r="AG56" s="54"/>
    </row>
    <row r="57" spans="1:33" x14ac:dyDescent="0.25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6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118"/>
      <c r="AA57" s="54"/>
      <c r="AB57" s="54"/>
      <c r="AC57" s="54"/>
      <c r="AD57" s="54"/>
      <c r="AE57" s="54"/>
      <c r="AF57" s="54"/>
      <c r="AG57" s="54"/>
    </row>
    <row r="58" spans="1:33" x14ac:dyDescent="0.25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6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118"/>
      <c r="AA58" s="54"/>
      <c r="AB58" s="54"/>
      <c r="AC58" s="54"/>
      <c r="AD58" s="54"/>
      <c r="AE58" s="54"/>
      <c r="AF58" s="54"/>
      <c r="AG58" s="54"/>
    </row>
    <row r="59" spans="1:33" x14ac:dyDescent="0.25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6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118"/>
      <c r="AA59" s="54"/>
      <c r="AB59" s="54"/>
      <c r="AC59" s="54"/>
      <c r="AD59" s="54"/>
      <c r="AE59" s="54"/>
      <c r="AF59" s="54"/>
      <c r="AG59" s="54"/>
    </row>
    <row r="60" spans="1:33" x14ac:dyDescent="0.25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6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118"/>
      <c r="AA60" s="54"/>
      <c r="AB60" s="54"/>
      <c r="AC60" s="54"/>
      <c r="AD60" s="54"/>
      <c r="AE60" s="54"/>
      <c r="AF60" s="54"/>
      <c r="AG60" s="54"/>
    </row>
    <row r="61" spans="1:33" x14ac:dyDescent="0.25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6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118"/>
      <c r="AA61" s="54"/>
      <c r="AB61" s="54"/>
      <c r="AC61" s="54"/>
      <c r="AD61" s="54"/>
      <c r="AE61" s="54"/>
      <c r="AF61" s="54"/>
      <c r="AG61" s="54"/>
    </row>
    <row r="62" spans="1:33" x14ac:dyDescent="0.25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6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118"/>
      <c r="AA62" s="54"/>
      <c r="AB62" s="54"/>
      <c r="AC62" s="54"/>
      <c r="AD62" s="54"/>
      <c r="AE62" s="54"/>
      <c r="AF62" s="54"/>
      <c r="AG62" s="54"/>
    </row>
    <row r="63" spans="1:33" x14ac:dyDescent="0.25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6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118"/>
      <c r="AA63" s="54"/>
      <c r="AB63" s="54"/>
      <c r="AC63" s="54"/>
      <c r="AD63" s="54"/>
      <c r="AE63" s="54"/>
      <c r="AF63" s="54"/>
      <c r="AG63" s="54"/>
    </row>
    <row r="64" spans="1:33" x14ac:dyDescent="0.25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6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118"/>
      <c r="AA64" s="54"/>
      <c r="AB64" s="54"/>
      <c r="AC64" s="54"/>
      <c r="AD64" s="54"/>
      <c r="AE64" s="54"/>
      <c r="AF64" s="54"/>
      <c r="AG64" s="54"/>
    </row>
    <row r="65" spans="1:33" x14ac:dyDescent="0.25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6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118"/>
      <c r="AA65" s="54"/>
      <c r="AB65" s="54"/>
      <c r="AC65" s="54"/>
      <c r="AD65" s="54"/>
      <c r="AE65" s="54"/>
      <c r="AF65" s="54"/>
      <c r="AG65" s="54"/>
    </row>
    <row r="66" spans="1:33" x14ac:dyDescent="0.25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6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118"/>
      <c r="AA66" s="54"/>
      <c r="AB66" s="54"/>
      <c r="AC66" s="54"/>
      <c r="AD66" s="54"/>
      <c r="AE66" s="54"/>
      <c r="AF66" s="54"/>
      <c r="AG66" s="54"/>
    </row>
    <row r="67" spans="1:33" x14ac:dyDescent="0.25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6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118"/>
      <c r="AA67" s="54"/>
      <c r="AB67" s="54"/>
      <c r="AC67" s="54"/>
      <c r="AD67" s="54"/>
      <c r="AE67" s="54"/>
      <c r="AF67" s="54"/>
      <c r="AG67" s="54"/>
    </row>
    <row r="68" spans="1:33" x14ac:dyDescent="0.25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6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118"/>
      <c r="AA68" s="54"/>
      <c r="AB68" s="54"/>
      <c r="AC68" s="54"/>
      <c r="AD68" s="54"/>
      <c r="AE68" s="54"/>
      <c r="AF68" s="54"/>
      <c r="AG68" s="54"/>
    </row>
    <row r="69" spans="1:33" x14ac:dyDescent="0.2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6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118"/>
      <c r="AA69" s="54"/>
      <c r="AB69" s="54"/>
      <c r="AC69" s="54"/>
      <c r="AD69" s="54"/>
      <c r="AE69" s="54"/>
      <c r="AF69" s="54"/>
      <c r="AG69" s="54"/>
    </row>
    <row r="70" spans="1:33" x14ac:dyDescent="0.2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6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118"/>
      <c r="AA70" s="54"/>
      <c r="AB70" s="54"/>
      <c r="AC70" s="54"/>
      <c r="AD70" s="54"/>
      <c r="AE70" s="54"/>
      <c r="AF70" s="54"/>
      <c r="AG70" s="54"/>
    </row>
    <row r="71" spans="1:33" x14ac:dyDescent="0.25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118"/>
      <c r="AA71" s="54"/>
      <c r="AB71" s="54"/>
      <c r="AC71" s="54"/>
      <c r="AD71" s="54"/>
      <c r="AE71" s="54"/>
      <c r="AF71" s="54"/>
      <c r="AG71" s="54"/>
    </row>
    <row r="72" spans="1:33" x14ac:dyDescent="0.25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118"/>
      <c r="AA72" s="54"/>
      <c r="AB72" s="54"/>
      <c r="AC72" s="54"/>
      <c r="AD72" s="54"/>
      <c r="AE72" s="54"/>
      <c r="AF72" s="54"/>
      <c r="AG72" s="54"/>
    </row>
    <row r="73" spans="1:33" x14ac:dyDescent="0.25">
      <c r="A73" s="54"/>
      <c r="B73" s="56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118"/>
      <c r="AA73" s="54"/>
      <c r="AB73" s="54"/>
      <c r="AC73" s="54"/>
      <c r="AD73" s="54"/>
      <c r="AE73" s="54"/>
      <c r="AF73" s="54"/>
      <c r="AG73" s="54"/>
    </row>
    <row r="74" spans="1:33" x14ac:dyDescent="0.25">
      <c r="A74" s="56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6"/>
      <c r="R74" s="54"/>
      <c r="S74" s="54"/>
      <c r="T74" s="54"/>
      <c r="U74" s="54"/>
      <c r="V74" s="54"/>
      <c r="W74" s="54"/>
      <c r="X74" s="54"/>
      <c r="Y74" s="54"/>
      <c r="Z74" s="118"/>
      <c r="AA74" s="54"/>
      <c r="AB74" s="54"/>
      <c r="AC74" s="54"/>
      <c r="AD74" s="54"/>
      <c r="AE74" s="54"/>
      <c r="AF74" s="54"/>
      <c r="AG74" s="54"/>
    </row>
    <row r="75" spans="1:33" x14ac:dyDescent="0.2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118"/>
      <c r="AA75" s="54"/>
      <c r="AB75" s="54"/>
      <c r="AC75" s="54"/>
      <c r="AD75" s="54"/>
      <c r="AE75" s="54"/>
      <c r="AF75" s="54"/>
      <c r="AG75" s="54"/>
    </row>
    <row r="76" spans="1:33" x14ac:dyDescent="0.25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118"/>
      <c r="AA76" s="54"/>
      <c r="AB76" s="54"/>
      <c r="AC76" s="54"/>
      <c r="AD76" s="54"/>
      <c r="AE76" s="54"/>
      <c r="AF76" s="54"/>
      <c r="AG76" s="54"/>
    </row>
    <row r="77" spans="1:33" x14ac:dyDescent="0.25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118"/>
      <c r="AA77" s="54"/>
      <c r="AB77" s="54"/>
      <c r="AC77" s="54"/>
      <c r="AD77" s="54"/>
      <c r="AE77" s="54"/>
      <c r="AF77" s="54"/>
      <c r="AG77" s="54"/>
    </row>
    <row r="78" spans="1:33" x14ac:dyDescent="0.25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118"/>
      <c r="AA78" s="54"/>
      <c r="AB78" s="54"/>
      <c r="AC78" s="54"/>
      <c r="AD78" s="54"/>
      <c r="AE78" s="54"/>
      <c r="AF78" s="54"/>
      <c r="AG78" s="54"/>
    </row>
    <row r="79" spans="1:33" x14ac:dyDescent="0.25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118"/>
      <c r="AA79" s="54"/>
      <c r="AB79" s="54"/>
      <c r="AC79" s="54"/>
      <c r="AD79" s="54"/>
      <c r="AE79" s="54"/>
      <c r="AF79" s="54"/>
      <c r="AG79" s="54"/>
    </row>
    <row r="80" spans="1:33" x14ac:dyDescent="0.25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118"/>
      <c r="AA80" s="54"/>
      <c r="AB80" s="54"/>
      <c r="AC80" s="54"/>
      <c r="AD80" s="54"/>
      <c r="AE80" s="54"/>
      <c r="AF80" s="54"/>
      <c r="AG80" s="54"/>
    </row>
    <row r="81" spans="1:33" x14ac:dyDescent="0.25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118"/>
      <c r="AA81" s="54"/>
      <c r="AB81" s="54"/>
      <c r="AC81" s="54"/>
      <c r="AD81" s="54"/>
      <c r="AE81" s="54"/>
      <c r="AF81" s="54"/>
      <c r="AG81" s="54"/>
    </row>
    <row r="82" spans="1:33" x14ac:dyDescent="0.25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118"/>
      <c r="AA82" s="54"/>
      <c r="AB82" s="54"/>
      <c r="AC82" s="54"/>
      <c r="AD82" s="54"/>
      <c r="AE82" s="54"/>
      <c r="AF82" s="54"/>
      <c r="AG82" s="54"/>
    </row>
    <row r="83" spans="1:33" x14ac:dyDescent="0.25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118"/>
      <c r="AA83" s="54"/>
      <c r="AB83" s="54"/>
      <c r="AC83" s="54"/>
      <c r="AD83" s="54"/>
      <c r="AE83" s="54"/>
      <c r="AF83" s="54"/>
      <c r="AG83" s="54"/>
    </row>
    <row r="84" spans="1:33" x14ac:dyDescent="0.25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118"/>
      <c r="AA84" s="54"/>
      <c r="AB84" s="54"/>
      <c r="AC84" s="54"/>
      <c r="AD84" s="54"/>
      <c r="AE84" s="54"/>
      <c r="AF84" s="54"/>
      <c r="AG84" s="54"/>
    </row>
    <row r="85" spans="1:33" x14ac:dyDescent="0.25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118"/>
      <c r="AA85" s="54"/>
      <c r="AB85" s="54"/>
      <c r="AC85" s="54"/>
      <c r="AD85" s="54"/>
      <c r="AE85" s="54"/>
      <c r="AF85" s="54"/>
      <c r="AG85" s="54"/>
    </row>
    <row r="86" spans="1:33" x14ac:dyDescent="0.25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118"/>
      <c r="AA86" s="54"/>
      <c r="AB86" s="54"/>
      <c r="AC86" s="54"/>
      <c r="AD86" s="54"/>
      <c r="AE86" s="54"/>
      <c r="AF86" s="54"/>
      <c r="AG86" s="54"/>
    </row>
    <row r="87" spans="1:33" x14ac:dyDescent="0.25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118"/>
      <c r="AA87" s="54"/>
      <c r="AB87" s="54"/>
      <c r="AC87" s="54"/>
      <c r="AD87" s="54"/>
      <c r="AE87" s="54"/>
      <c r="AF87" s="54"/>
      <c r="AG87" s="54"/>
    </row>
    <row r="88" spans="1:33" x14ac:dyDescent="0.25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118"/>
      <c r="AA88" s="54"/>
      <c r="AB88" s="54"/>
      <c r="AC88" s="54"/>
      <c r="AD88" s="54"/>
      <c r="AE88" s="54"/>
      <c r="AF88" s="54"/>
      <c r="AG88" s="54"/>
    </row>
    <row r="89" spans="1:33" x14ac:dyDescent="0.25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118"/>
      <c r="AA89" s="54"/>
      <c r="AB89" s="54"/>
      <c r="AC89" s="54"/>
      <c r="AD89" s="54"/>
      <c r="AE89" s="54"/>
      <c r="AF89" s="54"/>
      <c r="AG89" s="54"/>
    </row>
    <row r="90" spans="1:33" x14ac:dyDescent="0.25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118"/>
      <c r="AA90" s="54"/>
      <c r="AB90" s="54"/>
      <c r="AC90" s="54"/>
      <c r="AD90" s="54"/>
      <c r="AE90" s="54"/>
      <c r="AF90" s="54"/>
      <c r="AG90" s="54"/>
    </row>
    <row r="91" spans="1:33" x14ac:dyDescent="0.25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118"/>
      <c r="AA91" s="54"/>
      <c r="AB91" s="54"/>
      <c r="AC91" s="54"/>
      <c r="AD91" s="54"/>
      <c r="AE91" s="54"/>
      <c r="AF91" s="54"/>
      <c r="AG91" s="54"/>
    </row>
    <row r="92" spans="1:33" x14ac:dyDescent="0.25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118"/>
      <c r="AA92" s="54"/>
      <c r="AB92" s="54"/>
      <c r="AC92" s="54"/>
      <c r="AD92" s="54"/>
      <c r="AE92" s="54"/>
      <c r="AF92" s="54"/>
      <c r="AG92" s="54"/>
    </row>
    <row r="93" spans="1:33" x14ac:dyDescent="0.25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118"/>
      <c r="AA93" s="54"/>
      <c r="AB93" s="54"/>
      <c r="AC93" s="54"/>
      <c r="AD93" s="54"/>
      <c r="AE93" s="54"/>
      <c r="AF93" s="54"/>
      <c r="AG93" s="54"/>
    </row>
    <row r="94" spans="1:33" x14ac:dyDescent="0.25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118"/>
      <c r="AA94" s="54"/>
      <c r="AB94" s="54"/>
      <c r="AC94" s="54"/>
      <c r="AD94" s="54"/>
      <c r="AE94" s="54"/>
      <c r="AF94" s="54"/>
      <c r="AG94" s="54"/>
    </row>
    <row r="95" spans="1:33" x14ac:dyDescent="0.25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118"/>
      <c r="AA95" s="54"/>
      <c r="AB95" s="54"/>
      <c r="AC95" s="54"/>
      <c r="AD95" s="54"/>
      <c r="AE95" s="54"/>
      <c r="AF95" s="54"/>
      <c r="AG95" s="54"/>
    </row>
    <row r="96" spans="1:33" x14ac:dyDescent="0.25">
      <c r="A96" s="54"/>
      <c r="B96" s="56"/>
      <c r="C96" s="56"/>
      <c r="D96" s="54"/>
      <c r="E96" s="56"/>
      <c r="F96" s="54"/>
      <c r="G96" s="54"/>
      <c r="H96" s="56"/>
      <c r="I96" s="54"/>
      <c r="J96" s="54"/>
      <c r="K96" s="54"/>
      <c r="L96" s="54"/>
      <c r="M96" s="54"/>
      <c r="N96" s="54"/>
      <c r="O96" s="54"/>
      <c r="P96" s="54"/>
      <c r="Q96" s="54"/>
      <c r="R96" s="56"/>
      <c r="S96" s="54"/>
      <c r="T96" s="54"/>
      <c r="U96" s="54"/>
      <c r="V96" s="54"/>
      <c r="W96" s="54"/>
      <c r="X96" s="54"/>
      <c r="Y96" s="54"/>
      <c r="Z96" s="118"/>
      <c r="AA96" s="54"/>
      <c r="AB96" s="54"/>
      <c r="AC96" s="54"/>
      <c r="AD96" s="54"/>
      <c r="AE96" s="54"/>
      <c r="AF96" s="54"/>
      <c r="AG96" s="54"/>
    </row>
    <row r="97" spans="1:33" x14ac:dyDescent="0.25">
      <c r="A97" s="56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6"/>
      <c r="R97" s="54"/>
      <c r="S97" s="54"/>
      <c r="T97" s="54"/>
      <c r="U97" s="54"/>
      <c r="V97" s="54"/>
      <c r="W97" s="54"/>
      <c r="X97" s="54"/>
      <c r="Y97" s="54"/>
      <c r="Z97" s="118"/>
      <c r="AA97" s="54"/>
      <c r="AB97" s="54"/>
      <c r="AC97" s="54"/>
      <c r="AD97" s="54"/>
      <c r="AE97" s="54"/>
      <c r="AF97" s="54"/>
      <c r="AG97" s="54"/>
    </row>
    <row r="98" spans="1:33" x14ac:dyDescent="0.25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6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118"/>
      <c r="AA98" s="54"/>
      <c r="AB98" s="54"/>
      <c r="AC98" s="54"/>
      <c r="AD98" s="54"/>
      <c r="AE98" s="54"/>
      <c r="AF98" s="54"/>
      <c r="AG98" s="54"/>
    </row>
    <row r="99" spans="1:33" x14ac:dyDescent="0.25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6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118"/>
      <c r="AA99" s="54"/>
      <c r="AB99" s="54"/>
      <c r="AC99" s="54"/>
      <c r="AD99" s="54"/>
      <c r="AE99" s="54"/>
      <c r="AF99" s="54"/>
      <c r="AG99" s="54"/>
    </row>
    <row r="100" spans="1:33" x14ac:dyDescent="0.25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6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118"/>
      <c r="AA100" s="54"/>
      <c r="AB100" s="54"/>
      <c r="AC100" s="54"/>
      <c r="AD100" s="54"/>
      <c r="AE100" s="54"/>
      <c r="AF100" s="54"/>
      <c r="AG100" s="54"/>
    </row>
    <row r="101" spans="1:33" x14ac:dyDescent="0.25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6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118"/>
      <c r="AA101" s="54"/>
      <c r="AB101" s="54"/>
      <c r="AC101" s="54"/>
      <c r="AD101" s="54"/>
      <c r="AE101" s="54"/>
      <c r="AF101" s="54"/>
      <c r="AG101" s="54"/>
    </row>
    <row r="102" spans="1:33" x14ac:dyDescent="0.25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6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118"/>
      <c r="AA102" s="54"/>
      <c r="AB102" s="54"/>
      <c r="AC102" s="54"/>
      <c r="AD102" s="54"/>
      <c r="AE102" s="54"/>
      <c r="AF102" s="54"/>
      <c r="AG102" s="54"/>
    </row>
    <row r="103" spans="1:33" x14ac:dyDescent="0.25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6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118"/>
      <c r="AA103" s="54"/>
      <c r="AB103" s="54"/>
      <c r="AC103" s="54"/>
      <c r="AD103" s="54"/>
      <c r="AE103" s="54"/>
      <c r="AF103" s="54"/>
      <c r="AG103" s="54"/>
    </row>
    <row r="104" spans="1:33" x14ac:dyDescent="0.25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6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118"/>
      <c r="AA104" s="54"/>
      <c r="AB104" s="54"/>
      <c r="AC104" s="54"/>
      <c r="AD104" s="54"/>
      <c r="AE104" s="54"/>
      <c r="AF104" s="54"/>
      <c r="AG104" s="54"/>
    </row>
    <row r="105" spans="1:33" x14ac:dyDescent="0.25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6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118"/>
      <c r="AA105" s="54"/>
      <c r="AB105" s="54"/>
      <c r="AC105" s="54"/>
      <c r="AD105" s="54"/>
      <c r="AE105" s="54"/>
      <c r="AF105" s="54"/>
      <c r="AG105" s="54"/>
    </row>
    <row r="106" spans="1:33" x14ac:dyDescent="0.25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6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118"/>
      <c r="AA106" s="54"/>
      <c r="AB106" s="54"/>
      <c r="AC106" s="54"/>
      <c r="AD106" s="54"/>
      <c r="AE106" s="54"/>
      <c r="AF106" s="54"/>
      <c r="AG106" s="54"/>
    </row>
    <row r="107" spans="1:33" x14ac:dyDescent="0.25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6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118"/>
      <c r="AA107" s="54"/>
      <c r="AB107" s="54"/>
      <c r="AC107" s="54"/>
      <c r="AD107" s="54"/>
      <c r="AE107" s="54"/>
      <c r="AF107" s="54"/>
      <c r="AG107" s="54"/>
    </row>
    <row r="108" spans="1:33" x14ac:dyDescent="0.2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6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118"/>
      <c r="AA108" s="54"/>
      <c r="AB108" s="54"/>
      <c r="AC108" s="54"/>
      <c r="AD108" s="54"/>
      <c r="AE108" s="54"/>
      <c r="AF108" s="54"/>
      <c r="AG108" s="54"/>
    </row>
    <row r="109" spans="1:33" x14ac:dyDescent="0.25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6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118"/>
      <c r="AA109" s="54"/>
      <c r="AB109" s="54"/>
      <c r="AC109" s="54"/>
      <c r="AD109" s="54"/>
      <c r="AE109" s="54"/>
      <c r="AF109" s="54"/>
      <c r="AG109" s="54"/>
    </row>
    <row r="110" spans="1:33" x14ac:dyDescent="0.25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6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118"/>
      <c r="AA110" s="54"/>
      <c r="AB110" s="54"/>
      <c r="AC110" s="54"/>
      <c r="AD110" s="54"/>
      <c r="AE110" s="54"/>
      <c r="AF110" s="54"/>
      <c r="AG110" s="54"/>
    </row>
    <row r="111" spans="1:33" x14ac:dyDescent="0.25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6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118"/>
      <c r="AA111" s="54"/>
      <c r="AB111" s="54"/>
      <c r="AC111" s="54"/>
      <c r="AD111" s="54"/>
      <c r="AE111" s="54"/>
      <c r="AF111" s="54"/>
      <c r="AG111" s="54"/>
    </row>
    <row r="112" spans="1:33" x14ac:dyDescent="0.25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6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118"/>
      <c r="AA112" s="54"/>
      <c r="AB112" s="54"/>
      <c r="AC112" s="54"/>
      <c r="AD112" s="54"/>
      <c r="AE112" s="54"/>
      <c r="AF112" s="54"/>
      <c r="AG112" s="54"/>
    </row>
    <row r="113" spans="1:33" x14ac:dyDescent="0.25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6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118"/>
      <c r="AA113" s="54"/>
      <c r="AB113" s="54"/>
      <c r="AC113" s="54"/>
      <c r="AD113" s="54"/>
      <c r="AE113" s="54"/>
      <c r="AF113" s="54"/>
      <c r="AG113" s="54"/>
    </row>
    <row r="114" spans="1:33" x14ac:dyDescent="0.25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6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118"/>
      <c r="AA114" s="54"/>
      <c r="AB114" s="54"/>
      <c r="AC114" s="54"/>
      <c r="AD114" s="54"/>
      <c r="AE114" s="54"/>
      <c r="AF114" s="54"/>
      <c r="AG114" s="54"/>
    </row>
    <row r="115" spans="1:33" x14ac:dyDescent="0.25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6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118"/>
      <c r="AA115" s="54"/>
      <c r="AB115" s="54"/>
      <c r="AC115" s="54"/>
      <c r="AD115" s="54"/>
      <c r="AE115" s="54"/>
      <c r="AF115" s="54"/>
      <c r="AG115" s="54"/>
    </row>
    <row r="116" spans="1:33" x14ac:dyDescent="0.25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6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118"/>
      <c r="AA116" s="54"/>
      <c r="AB116" s="54"/>
      <c r="AC116" s="54"/>
      <c r="AD116" s="54"/>
      <c r="AE116" s="54"/>
      <c r="AF116" s="54"/>
      <c r="AG116" s="54"/>
    </row>
    <row r="117" spans="1:33" x14ac:dyDescent="0.25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6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118"/>
      <c r="AA117" s="54"/>
      <c r="AB117" s="54"/>
      <c r="AC117" s="54"/>
      <c r="AD117" s="54"/>
      <c r="AE117" s="54"/>
      <c r="AF117" s="54"/>
      <c r="AG117" s="54"/>
    </row>
    <row r="118" spans="1:33" x14ac:dyDescent="0.2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118"/>
      <c r="AA118" s="54"/>
      <c r="AB118" s="54"/>
      <c r="AC118" s="54"/>
      <c r="AD118" s="54"/>
      <c r="AE118" s="54"/>
      <c r="AF118" s="54"/>
      <c r="AG118" s="54"/>
    </row>
    <row r="119" spans="1:33" x14ac:dyDescent="0.25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118"/>
      <c r="AA119" s="54"/>
      <c r="AB119" s="54"/>
      <c r="AC119" s="54"/>
      <c r="AD119" s="54"/>
      <c r="AE119" s="54"/>
      <c r="AF119" s="54"/>
      <c r="AG119" s="54"/>
    </row>
    <row r="120" spans="1:33" x14ac:dyDescent="0.25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118"/>
      <c r="AA120" s="54"/>
      <c r="AB120" s="54"/>
      <c r="AC120" s="54"/>
      <c r="AD120" s="54"/>
      <c r="AE120" s="54"/>
      <c r="AF120" s="54"/>
      <c r="AG120" s="54"/>
    </row>
    <row r="121" spans="1:33" x14ac:dyDescent="0.25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118"/>
      <c r="AA121" s="54"/>
      <c r="AB121" s="54"/>
      <c r="AC121" s="54"/>
      <c r="AD121" s="54"/>
      <c r="AE121" s="54"/>
      <c r="AF121" s="54"/>
      <c r="AG121" s="54"/>
    </row>
  </sheetData>
  <mergeCells count="3">
    <mergeCell ref="CC1:CE1"/>
    <mergeCell ref="CA2:CC2"/>
    <mergeCell ref="CE2:CG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96</vt:i4>
      </vt:variant>
    </vt:vector>
  </HeadingPairs>
  <TitlesOfParts>
    <vt:vector size="109" baseType="lpstr">
      <vt:lpstr>Knoten</vt:lpstr>
      <vt:lpstr>System</vt:lpstr>
      <vt:lpstr>Normalkraft</vt:lpstr>
      <vt:lpstr>Querkraft</vt:lpstr>
      <vt:lpstr>Momente</vt:lpstr>
      <vt:lpstr>SensA</vt:lpstr>
      <vt:lpstr>L-V</vt:lpstr>
      <vt:lpstr>SetUp</vt:lpstr>
      <vt:lpstr>PlotData</vt:lpstr>
      <vt:lpstr>PlotN</vt:lpstr>
      <vt:lpstr>PlotQ</vt:lpstr>
      <vt:lpstr>PlotM</vt:lpstr>
      <vt:lpstr>PlotS</vt:lpstr>
      <vt:lpstr>alphaT_ele</vt:lpstr>
      <vt:lpstr>Ax_node</vt:lpstr>
      <vt:lpstr>Az_node</vt:lpstr>
      <vt:lpstr>Bettungsziffer_ele</vt:lpstr>
      <vt:lpstr>Deform_ende_x</vt:lpstr>
      <vt:lpstr>Deform_ende_z</vt:lpstr>
      <vt:lpstr>Deform_start_x</vt:lpstr>
      <vt:lpstr>Deform_start_z</vt:lpstr>
      <vt:lpstr>deltaTM_ele</vt:lpstr>
      <vt:lpstr>deltaTN_ele</vt:lpstr>
      <vt:lpstr>e1_ele</vt:lpstr>
      <vt:lpstr>e2_ele</vt:lpstr>
      <vt:lpstr>EA_ele</vt:lpstr>
      <vt:lpstr>EI_ele</vt:lpstr>
      <vt:lpstr>Einflusslinie_node</vt:lpstr>
      <vt:lpstr>Einheitslast_ele</vt:lpstr>
      <vt:lpstr>ele_cosinus</vt:lpstr>
      <vt:lpstr>ele_grav</vt:lpstr>
      <vt:lpstr>ele_N_ThIO</vt:lpstr>
      <vt:lpstr>ele_Parameter</vt:lpstr>
      <vt:lpstr>ele_Response</vt:lpstr>
      <vt:lpstr>ele_snow</vt:lpstr>
      <vt:lpstr>ele_splitted</vt:lpstr>
      <vt:lpstr>ele_wind</vt:lpstr>
      <vt:lpstr>f_ele</vt:lpstr>
      <vt:lpstr>FGphi_node</vt:lpstr>
      <vt:lpstr>FGu_node</vt:lpstr>
      <vt:lpstr>FGw_node</vt:lpstr>
      <vt:lpstr>Fku_node</vt:lpstr>
      <vt:lpstr>Fkw_node</vt:lpstr>
      <vt:lpstr>GAs_ele</vt:lpstr>
      <vt:lpstr>GE_ele</vt:lpstr>
      <vt:lpstr>h_ele</vt:lpstr>
      <vt:lpstr>Knoten_a</vt:lpstr>
      <vt:lpstr>Knoten_b</vt:lpstr>
      <vt:lpstr>knoten_delete</vt:lpstr>
      <vt:lpstr>Knoten_reset</vt:lpstr>
      <vt:lpstr>Knotendaten</vt:lpstr>
      <vt:lpstr>Knotenverdrehung_node</vt:lpstr>
      <vt:lpstr>kphi_node</vt:lpstr>
      <vt:lpstr>ku_node</vt:lpstr>
      <vt:lpstr>kw_node</vt:lpstr>
      <vt:lpstr>Laenge_ele</vt:lpstr>
      <vt:lpstr>Lastfaktor</vt:lpstr>
      <vt:lpstr>lin_qxi</vt:lpstr>
      <vt:lpstr>lin_qxk</vt:lpstr>
      <vt:lpstr>lin_qzi</vt:lpstr>
      <vt:lpstr>lin_qzk</vt:lpstr>
      <vt:lpstr>MAy_node</vt:lpstr>
      <vt:lpstr>Mkphi_node</vt:lpstr>
      <vt:lpstr>Mpl_ele</vt:lpstr>
      <vt:lpstr>Mpl_node</vt:lpstr>
      <vt:lpstr>My_node</vt:lpstr>
      <vt:lpstr>P_ele</vt:lpstr>
      <vt:lpstr>Parameter</vt:lpstr>
      <vt:lpstr>phi_node</vt:lpstr>
      <vt:lpstr>phi0_node</vt:lpstr>
      <vt:lpstr>phipl_node</vt:lpstr>
      <vt:lpstr>psizero_ele</vt:lpstr>
      <vt:lpstr>Px_node</vt:lpstr>
      <vt:lpstr>Pz_node</vt:lpstr>
      <vt:lpstr>qxGlob_ele</vt:lpstr>
      <vt:lpstr>qxi_glob</vt:lpstr>
      <vt:lpstr>qxiGlob_ele</vt:lpstr>
      <vt:lpstr>qxiLoc_ele</vt:lpstr>
      <vt:lpstr>qxk_glob</vt:lpstr>
      <vt:lpstr>qxkGlob_ele</vt:lpstr>
      <vt:lpstr>qxkLoc_ele</vt:lpstr>
      <vt:lpstr>qxLoc_ele</vt:lpstr>
      <vt:lpstr>qzGlob_ele</vt:lpstr>
      <vt:lpstr>qzi_glob</vt:lpstr>
      <vt:lpstr>qziGlob_ele</vt:lpstr>
      <vt:lpstr>qziLoc_ele</vt:lpstr>
      <vt:lpstr>qzk_glob</vt:lpstr>
      <vt:lpstr>qzkGlob_ele</vt:lpstr>
      <vt:lpstr>qzkLoc_ele</vt:lpstr>
      <vt:lpstr>qzLoc_ele</vt:lpstr>
      <vt:lpstr>S_ele</vt:lpstr>
      <vt:lpstr>SetUpdaten</vt:lpstr>
      <vt:lpstr>system_delete</vt:lpstr>
      <vt:lpstr>system_reset</vt:lpstr>
      <vt:lpstr>systemdaten</vt:lpstr>
      <vt:lpstr>Theorie_ele</vt:lpstr>
      <vt:lpstr>ThIIIOdX</vt:lpstr>
      <vt:lpstr>ThIIIOdY</vt:lpstr>
      <vt:lpstr>ThIIIOpsi</vt:lpstr>
      <vt:lpstr>u_node</vt:lpstr>
      <vt:lpstr>u0_node</vt:lpstr>
      <vt:lpstr>w_node</vt:lpstr>
      <vt:lpstr>w0_node</vt:lpstr>
      <vt:lpstr>Winkel_ele</vt:lpstr>
      <vt:lpstr>wzero_ele</vt:lpstr>
      <vt:lpstr>x_node</vt:lpstr>
      <vt:lpstr>x0_node</vt:lpstr>
      <vt:lpstr>z_node</vt:lpstr>
      <vt:lpstr>z0_node</vt:lpstr>
    </vt:vector>
  </TitlesOfParts>
  <Company>TUSG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</dc:creator>
  <cp:lastModifiedBy>KUB</cp:lastModifiedBy>
  <dcterms:created xsi:type="dcterms:W3CDTF">2021-12-10T18:21:54Z</dcterms:created>
  <dcterms:modified xsi:type="dcterms:W3CDTF">2021-12-10T18:22:02Z</dcterms:modified>
</cp:coreProperties>
</file>